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I:\TAS\Infrastructure Advisory\Assignments\Department of Internal Affairs\Three Waters Reform Programme\RfI\Draft RFI versions\V10-11\"/>
    </mc:Choice>
  </mc:AlternateContent>
  <xr:revisionPtr revIDLastSave="0" documentId="13_ncr:1_{F31E4E29-F505-4F07-A0D3-BCA6B9DF8635}" xr6:coauthVersionLast="44" xr6:coauthVersionMax="45" xr10:uidLastSave="{00000000-0000-0000-0000-000000000000}"/>
  <bookViews>
    <workbookView xWindow="-108" yWindow="-108" windowWidth="23256" windowHeight="12576" tabRatio="921" xr2:uid="{8A63F1AF-4D06-4F53-80EC-2EF7D9CAC4B5}"/>
  </bookViews>
  <sheets>
    <sheet name="Key information" sheetId="2" r:id="rId1"/>
    <sheet name="Instructions" sheetId="1" r:id="rId2"/>
    <sheet name="AA1" sheetId="105" r:id="rId3"/>
    <sheet name="AA2" sheetId="107" r:id="rId4"/>
    <sheet name="A1" sheetId="119" r:id="rId5"/>
    <sheet name="A2" sheetId="12" r:id="rId6"/>
    <sheet name="A3" sheetId="15" r:id="rId7"/>
    <sheet name="A3b" sheetId="16" r:id="rId8"/>
    <sheet name="A4" sheetId="17" r:id="rId9"/>
    <sheet name="B1" sheetId="19" r:id="rId10"/>
    <sheet name="B1a" sheetId="135" r:id="rId11"/>
    <sheet name="B2" sheetId="20" r:id="rId12"/>
    <sheet name="B3" sheetId="21" r:id="rId13"/>
    <sheet name="B3a" sheetId="22" r:id="rId14"/>
    <sheet name="B3b" sheetId="122" r:id="rId15"/>
    <sheet name="B3c" sheetId="123" r:id="rId16"/>
    <sheet name="B4" sheetId="23" r:id="rId17"/>
    <sheet name="B5" sheetId="24" r:id="rId18"/>
    <sheet name="B6" sheetId="25" r:id="rId19"/>
    <sheet name="B8" sheetId="27" r:id="rId20"/>
    <sheet name="C1" sheetId="29" r:id="rId21"/>
    <sheet name="C2" sheetId="30" r:id="rId22"/>
    <sheet name="C3" sheetId="31" r:id="rId23"/>
    <sheet name="C4" sheetId="32" r:id="rId24"/>
    <sheet name="C5" sheetId="33" r:id="rId25"/>
    <sheet name="C6" sheetId="34" r:id="rId26"/>
    <sheet name="C7" sheetId="35" r:id="rId27"/>
    <sheet name="C8" sheetId="36" r:id="rId28"/>
    <sheet name="C8b" sheetId="37" r:id="rId29"/>
    <sheet name="E1" sheetId="46" r:id="rId30"/>
    <sheet name="E2" sheetId="47" r:id="rId31"/>
    <sheet name="E2b" sheetId="48" r:id="rId32"/>
    <sheet name="E4" sheetId="51" r:id="rId33"/>
    <sheet name="E5" sheetId="52" r:id="rId34"/>
    <sheet name="E6" sheetId="53" r:id="rId35"/>
    <sheet name="E7" sheetId="54" r:id="rId36"/>
    <sheet name="E7b" sheetId="55" r:id="rId37"/>
    <sheet name="E8" sheetId="56" r:id="rId38"/>
    <sheet name="E9" sheetId="57" r:id="rId39"/>
    <sheet name="E10" sheetId="58" r:id="rId40"/>
    <sheet name="E11" sheetId="59" r:id="rId41"/>
    <sheet name="E12" sheetId="133" r:id="rId42"/>
    <sheet name="F1" sheetId="72" r:id="rId43"/>
    <sheet name="F2" sheetId="134" r:id="rId44"/>
    <sheet name="F2a" sheetId="125" r:id="rId45"/>
    <sheet name="F3" sheetId="74" r:id="rId46"/>
    <sheet name="F3a" sheetId="75" r:id="rId47"/>
    <sheet name="F4" sheetId="76" r:id="rId48"/>
    <sheet name="F5" sheetId="77" r:id="rId49"/>
    <sheet name="F7" sheetId="79" r:id="rId50"/>
    <sheet name="F7a" sheetId="126" r:id="rId51"/>
    <sheet name="F7b" sheetId="127" r:id="rId52"/>
    <sheet name="F7c" sheetId="128" r:id="rId53"/>
    <sheet name="F8" sheetId="80" r:id="rId54"/>
    <sheet name="F8a" sheetId="129" r:id="rId55"/>
    <sheet name="F8b" sheetId="130" r:id="rId56"/>
    <sheet name="F8c" sheetId="131" r:id="rId57"/>
    <sheet name="F9" sheetId="81" r:id="rId58"/>
    <sheet name="F10" sheetId="82" r:id="rId59"/>
    <sheet name="F11" sheetId="113" r:id="rId60"/>
    <sheet name="F12" sheetId="124" r:id="rId61"/>
    <sheet name="G1" sheetId="60" r:id="rId62"/>
    <sheet name="G2" sheetId="117" r:id="rId63"/>
    <sheet name="G3" sheetId="62" r:id="rId64"/>
    <sheet name="G4" sheetId="116" r:id="rId65"/>
    <sheet name="G5" sheetId="132" r:id="rId66"/>
    <sheet name="J1" sheetId="121" r:id="rId67"/>
    <sheet name="J2" sheetId="115" r:id="rId68"/>
    <sheet name="J3" sheetId="118" r:id="rId69"/>
    <sheet name="Lists" sheetId="7" state="hidden" r:id="rId70"/>
  </sheets>
  <externalReferences>
    <externalReference r:id="rId71"/>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7" hidden="1">A3b!#REF!</definedName>
    <definedName name="_xlnm._FilterDatabase" localSheetId="2" hidden="1">'AA1'!#REF!</definedName>
    <definedName name="_xlnm._FilterDatabase" localSheetId="11" hidden="1">'B2'!#REF!</definedName>
    <definedName name="_xlnm._FilterDatabase" localSheetId="12" hidden="1">'B3'!#REF!</definedName>
    <definedName name="_xlnm._FilterDatabase" localSheetId="13" hidden="1">B3a!#REF!</definedName>
    <definedName name="_xlnm._FilterDatabase" localSheetId="14" hidden="1">B3b!#REF!</definedName>
    <definedName name="_xlnm._FilterDatabase" localSheetId="15" hidden="1">B3c!#REF!</definedName>
    <definedName name="_xlnm._FilterDatabase" localSheetId="16" hidden="1">'B4'!#REF!</definedName>
    <definedName name="_xlnm._FilterDatabase" localSheetId="17" hidden="1">'B5'!#REF!</definedName>
    <definedName name="_xlnm._FilterDatabase" localSheetId="18" hidden="1">'B6'!#REF!</definedName>
    <definedName name="_xlnm._FilterDatabase" localSheetId="19" hidden="1">'B8'!#REF!</definedName>
    <definedName name="_xlnm._FilterDatabase" localSheetId="20" hidden="1">'C1'!#REF!</definedName>
    <definedName name="_xlnm._FilterDatabase" localSheetId="21" hidden="1">'C2'!#REF!</definedName>
    <definedName name="_xlnm._FilterDatabase" localSheetId="22" hidden="1">'C3'!#REF!</definedName>
    <definedName name="_xlnm._FilterDatabase" localSheetId="59" hidden="1">'F11'!#REF!</definedName>
    <definedName name="CIQWBGuid" hidden="1">"197863b6-5a8f-4570-a888-5565b4b8f300"</definedName>
    <definedName name="Confidence_grade">Lists!$A$2:$A$19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"07/30/2020 19:57:07"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Pal_Workbook_GUID" hidden="1">"IZVEJ2QFLDLGKGK3QQ87RYD9"</definedName>
    <definedName name="Part_iii" localSheetId="66" hidden="1">'[1]Key information'!$E$23</definedName>
    <definedName name="Part_iii" hidden="1">'[1]Key information'!$E$23</definedName>
    <definedName name="_xlnm.Print_Titles" localSheetId="3">'AA2'!$1:$12</definedName>
    <definedName name="_xlnm.Print_Titles" localSheetId="29">'E1'!$B:$F</definedName>
    <definedName name="_xlnm.Print_Titles" localSheetId="39">'E10'!$A:$F</definedName>
    <definedName name="_xlnm.Print_Titles" localSheetId="41">'E12'!$A:$F</definedName>
    <definedName name="_xlnm.Print_Titles" localSheetId="30">'E2'!$B:$F</definedName>
    <definedName name="_xlnm.Print_Titles" localSheetId="31">E2b!$A:$F</definedName>
    <definedName name="_xlnm.Print_Titles" localSheetId="34">'E6'!$A:$F</definedName>
    <definedName name="_xlnm.Print_Titles" localSheetId="35">'E7'!$A:$F</definedName>
    <definedName name="_xlnm.Print_Titles" localSheetId="36">E7b!$A:$F</definedName>
    <definedName name="_xlnm.Print_Titles" localSheetId="37">'E8'!$A:$F</definedName>
    <definedName name="_xlnm.Print_Titles" localSheetId="42">'F1'!$A:$F</definedName>
    <definedName name="_xlnm.Print_Titles" localSheetId="58">'F10'!$A:$F</definedName>
    <definedName name="_xlnm.Print_Titles" localSheetId="59">'F11'!$F:$G</definedName>
    <definedName name="_xlnm.Print_Titles" localSheetId="60">'F12'!$A:$F</definedName>
    <definedName name="_xlnm.Print_Titles" localSheetId="43">'F2'!$A:$F</definedName>
    <definedName name="_xlnm.Print_Titles" localSheetId="45">'F3'!$A:$F</definedName>
    <definedName name="_xlnm.Print_Titles" localSheetId="47">'F4'!$A:$F</definedName>
    <definedName name="_xlnm.Print_Titles" localSheetId="48">'F5'!$A:$F</definedName>
    <definedName name="_xlnm.Print_Titles" localSheetId="49">'F7'!$A:$F</definedName>
    <definedName name="_xlnm.Print_Titles" localSheetId="50">F7a!$A:$F</definedName>
    <definedName name="_xlnm.Print_Titles" localSheetId="51">F7b!$A:$F</definedName>
    <definedName name="_xlnm.Print_Titles" localSheetId="52">F7c!$A:$F</definedName>
    <definedName name="_xlnm.Print_Titles" localSheetId="53">'F8'!$A:$F</definedName>
    <definedName name="_xlnm.Print_Titles" localSheetId="54">F8a!$A:$F</definedName>
    <definedName name="_xlnm.Print_Titles" localSheetId="55">F8b!$A:$F</definedName>
    <definedName name="_xlnm.Print_Titles" localSheetId="56">F8c!$A:$F</definedName>
    <definedName name="_xlnm.Print_Titles" localSheetId="57">'F9'!$A:$F</definedName>
    <definedName name="_xlnm.Print_Titles" localSheetId="61">'G1'!$A:$F</definedName>
    <definedName name="_xlnm.Print_Titles" localSheetId="62">'G2'!$A:$F</definedName>
    <definedName name="_xlnm.Print_Titles" localSheetId="63">'G3'!$A:$F</definedName>
    <definedName name="_xlnm.Print_Titles" localSheetId="64">'G4'!$A:$F</definedName>
    <definedName name="_xlnm.Print_Titles" localSheetId="65">'G5'!$A:$F</definedName>
    <definedName name="_xlnm.Print_Titles" localSheetId="1">Instructions!$1:$8</definedName>
    <definedName name="_xlnm.Print_Titles" localSheetId="66">'J1'!$A:$F</definedName>
    <definedName name="_xlnm.Print_Titles" localSheetId="0">'Key information'!$1:$17</definedName>
    <definedName name="Report_year">'Key information'!$E$23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"$O$21"</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Territorial_Authority">'Key information'!$E$8</definedName>
  </definedNames>
  <calcPr calcId="191029" iterateCount="10000"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5" i="75" l="1"/>
  <c r="AA75" i="75"/>
  <c r="L75" i="75"/>
  <c r="U36" i="54" l="1"/>
  <c r="B37" i="53"/>
  <c r="U37" i="53"/>
  <c r="AJ40" i="53"/>
  <c r="O31" i="36"/>
  <c r="L31" i="36"/>
  <c r="I31" i="36"/>
  <c r="K46" i="56" l="1"/>
  <c r="H63" i="46" l="1"/>
  <c r="H58" i="46"/>
  <c r="H55" i="46"/>
  <c r="H54" i="46"/>
  <c r="H53" i="46"/>
  <c r="H43" i="46"/>
  <c r="H41" i="46"/>
  <c r="H39" i="46"/>
  <c r="H38" i="46"/>
  <c r="H35" i="46"/>
  <c r="H34" i="46"/>
  <c r="H33" i="46"/>
  <c r="DH52" i="46"/>
  <c r="DH51" i="46"/>
  <c r="DH48" i="46"/>
  <c r="DH47" i="46"/>
  <c r="DH36" i="46"/>
  <c r="DH28" i="46"/>
  <c r="DH27" i="46"/>
  <c r="DF25" i="46"/>
  <c r="DF30" i="46" s="1"/>
  <c r="DD25" i="46"/>
  <c r="DH25" i="46" s="1"/>
  <c r="DH24" i="46"/>
  <c r="DH23" i="46"/>
  <c r="DH22" i="46"/>
  <c r="DH21" i="46"/>
  <c r="DH20" i="46"/>
  <c r="DH64" i="46" s="1"/>
  <c r="DH19" i="46"/>
  <c r="DH18" i="46"/>
  <c r="DH17" i="46"/>
  <c r="H35" i="47"/>
  <c r="H34" i="47"/>
  <c r="H33" i="47"/>
  <c r="H38" i="47"/>
  <c r="H39" i="47"/>
  <c r="H41" i="47"/>
  <c r="H44" i="47"/>
  <c r="H59" i="47"/>
  <c r="H57" i="47"/>
  <c r="H56" i="47"/>
  <c r="H55" i="47"/>
  <c r="H64" i="47"/>
  <c r="H17" i="47"/>
  <c r="DV65" i="47"/>
  <c r="DV54" i="47"/>
  <c r="DV53" i="47"/>
  <c r="DV50" i="47"/>
  <c r="DV49" i="47"/>
  <c r="DV36" i="47"/>
  <c r="DV28" i="47"/>
  <c r="DV27" i="47"/>
  <c r="DT25" i="47"/>
  <c r="DT30" i="47" s="1"/>
  <c r="DR25" i="47"/>
  <c r="DR30" i="47" s="1"/>
  <c r="DP25" i="47"/>
  <c r="DV24" i="47"/>
  <c r="DV23" i="47"/>
  <c r="DV22" i="47"/>
  <c r="DV21" i="47"/>
  <c r="DV20" i="47"/>
  <c r="DV19" i="47"/>
  <c r="DV18" i="47"/>
  <c r="H56" i="48"/>
  <c r="H55" i="48"/>
  <c r="H54" i="48"/>
  <c r="H59" i="48"/>
  <c r="H64" i="48"/>
  <c r="H43" i="48"/>
  <c r="H40" i="48"/>
  <c r="H38" i="48"/>
  <c r="H37" i="48"/>
  <c r="H34" i="48"/>
  <c r="H33" i="48"/>
  <c r="H32" i="48"/>
  <c r="H16" i="48"/>
  <c r="CV53" i="48"/>
  <c r="CV52" i="48"/>
  <c r="CV58" i="48" s="1"/>
  <c r="CV49" i="48"/>
  <c r="CV48" i="48"/>
  <c r="CV35" i="48"/>
  <c r="CR29" i="48"/>
  <c r="CV27" i="48"/>
  <c r="CV26" i="48"/>
  <c r="CT25" i="48"/>
  <c r="CT29" i="48" s="1"/>
  <c r="CR25" i="48"/>
  <c r="CV23" i="48"/>
  <c r="CV22" i="48"/>
  <c r="CV21" i="48"/>
  <c r="CV20" i="48"/>
  <c r="CV65" i="48" s="1"/>
  <c r="CV19" i="48"/>
  <c r="CV18" i="48"/>
  <c r="CV17" i="48"/>
  <c r="DV25" i="47" l="1"/>
  <c r="DV58" i="47"/>
  <c r="DH57" i="46"/>
  <c r="DH60" i="46" s="1"/>
  <c r="DP30" i="47"/>
  <c r="DV30" i="47" s="1"/>
  <c r="DV43" i="47" s="1"/>
  <c r="CV29" i="48"/>
  <c r="CV42" i="48" s="1"/>
  <c r="CV25" i="48"/>
  <c r="DD30" i="46"/>
  <c r="DH30" i="46" s="1"/>
  <c r="B20" i="60"/>
  <c r="H20" i="60"/>
  <c r="H16" i="72" l="1"/>
  <c r="H42" i="72"/>
  <c r="H41" i="72"/>
  <c r="H37" i="72"/>
  <c r="H33" i="72"/>
  <c r="H32" i="72"/>
  <c r="H31" i="72"/>
  <c r="H30" i="72"/>
  <c r="H29" i="72"/>
  <c r="H24" i="72"/>
  <c r="H23" i="72"/>
  <c r="H22" i="72"/>
  <c r="H21" i="72"/>
  <c r="H20" i="72"/>
  <c r="H19" i="72"/>
  <c r="H18" i="72"/>
  <c r="H17" i="72"/>
  <c r="H60" i="134"/>
  <c r="H59" i="134"/>
  <c r="H58" i="134"/>
  <c r="H57" i="134"/>
  <c r="H56" i="134"/>
  <c r="H48" i="134"/>
  <c r="H47" i="134"/>
  <c r="H46" i="134"/>
  <c r="H42" i="134"/>
  <c r="H41" i="134"/>
  <c r="H40" i="134"/>
  <c r="H39" i="134"/>
  <c r="H38" i="134"/>
  <c r="H32" i="134"/>
  <c r="H31" i="134"/>
  <c r="H30" i="134"/>
  <c r="H29" i="134"/>
  <c r="H28" i="134"/>
  <c r="H27" i="134"/>
  <c r="H26" i="134"/>
  <c r="H25" i="134"/>
  <c r="H21" i="134"/>
  <c r="H20" i="134"/>
  <c r="H19" i="134"/>
  <c r="H18" i="134"/>
  <c r="H17" i="134"/>
  <c r="H16" i="134"/>
  <c r="H40" i="74"/>
  <c r="H39" i="74"/>
  <c r="H35" i="74"/>
  <c r="H34" i="74"/>
  <c r="H29" i="74"/>
  <c r="H28" i="74"/>
  <c r="H27" i="74"/>
  <c r="H26" i="74"/>
  <c r="H25" i="74"/>
  <c r="H24" i="74"/>
  <c r="H20" i="74"/>
  <c r="H19" i="74"/>
  <c r="H18" i="74"/>
  <c r="H17" i="74"/>
  <c r="H16" i="74"/>
  <c r="H39" i="76"/>
  <c r="H38" i="76"/>
  <c r="H37" i="76"/>
  <c r="H36" i="76"/>
  <c r="H35" i="76"/>
  <c r="H34" i="76"/>
  <c r="H30" i="76"/>
  <c r="H29" i="76"/>
  <c r="H28" i="76"/>
  <c r="H27" i="76"/>
  <c r="H26" i="76"/>
  <c r="H25" i="76"/>
  <c r="H24" i="76"/>
  <c r="H20" i="76"/>
  <c r="H19" i="76"/>
  <c r="H18" i="76"/>
  <c r="H17" i="76"/>
  <c r="H16" i="76"/>
  <c r="H18" i="77"/>
  <c r="H17" i="77"/>
  <c r="H16" i="77"/>
  <c r="H34" i="79"/>
  <c r="H33" i="79"/>
  <c r="H32" i="79"/>
  <c r="H28" i="79"/>
  <c r="H27" i="79"/>
  <c r="H26" i="79"/>
  <c r="H23" i="79"/>
  <c r="H19" i="79"/>
  <c r="H18" i="79"/>
  <c r="H17" i="79"/>
  <c r="H34" i="126"/>
  <c r="H33" i="126"/>
  <c r="H32" i="126"/>
  <c r="H28" i="126"/>
  <c r="H27" i="126"/>
  <c r="H26" i="126"/>
  <c r="H23" i="126"/>
  <c r="H19" i="126"/>
  <c r="H18" i="126"/>
  <c r="H17" i="126"/>
  <c r="H34" i="127"/>
  <c r="H33" i="127"/>
  <c r="H32" i="127"/>
  <c r="H28" i="127"/>
  <c r="H27" i="127"/>
  <c r="H26" i="127"/>
  <c r="H23" i="127"/>
  <c r="H19" i="127"/>
  <c r="H18" i="127"/>
  <c r="H17" i="127"/>
  <c r="H34" i="128"/>
  <c r="H33" i="128"/>
  <c r="H32" i="128"/>
  <c r="H28" i="128"/>
  <c r="H27" i="128"/>
  <c r="H26" i="128"/>
  <c r="H23" i="128"/>
  <c r="H19" i="128"/>
  <c r="H18" i="128"/>
  <c r="H17" i="128"/>
  <c r="H30" i="80"/>
  <c r="H29" i="80"/>
  <c r="H28" i="80"/>
  <c r="H27" i="80"/>
  <c r="H26" i="80"/>
  <c r="H25" i="80"/>
  <c r="H24" i="80"/>
  <c r="H23" i="80"/>
  <c r="H22" i="80"/>
  <c r="H21" i="80"/>
  <c r="H20" i="80"/>
  <c r="H19" i="80"/>
  <c r="H18" i="80"/>
  <c r="H17" i="80"/>
  <c r="H16" i="80"/>
  <c r="H15" i="80"/>
  <c r="H30" i="129"/>
  <c r="H29" i="129"/>
  <c r="H28" i="129"/>
  <c r="H27" i="129"/>
  <c r="H26" i="129"/>
  <c r="H25" i="129"/>
  <c r="H24" i="129"/>
  <c r="H23" i="129"/>
  <c r="H22" i="129"/>
  <c r="H21" i="129"/>
  <c r="H20" i="129"/>
  <c r="H19" i="129"/>
  <c r="H18" i="129"/>
  <c r="H17" i="129"/>
  <c r="H16" i="129"/>
  <c r="H15" i="129"/>
  <c r="H30" i="130"/>
  <c r="H29" i="130"/>
  <c r="H28" i="130"/>
  <c r="H27" i="130"/>
  <c r="H26" i="130"/>
  <c r="H25" i="130"/>
  <c r="H24" i="130"/>
  <c r="H23" i="130"/>
  <c r="H22" i="130"/>
  <c r="H21" i="130"/>
  <c r="H20" i="130"/>
  <c r="H19" i="130"/>
  <c r="H18" i="130"/>
  <c r="H17" i="130"/>
  <c r="H16" i="130"/>
  <c r="H15" i="130"/>
  <c r="H30" i="131"/>
  <c r="H29" i="131"/>
  <c r="H28" i="131"/>
  <c r="H27" i="131"/>
  <c r="H26" i="131"/>
  <c r="H25" i="131"/>
  <c r="H24" i="131"/>
  <c r="H23" i="131"/>
  <c r="H22" i="131"/>
  <c r="H21" i="131"/>
  <c r="H20" i="131"/>
  <c r="H19" i="131"/>
  <c r="H18" i="131"/>
  <c r="H17" i="131"/>
  <c r="H16" i="131"/>
  <c r="H15" i="131"/>
  <c r="H77" i="82"/>
  <c r="H73" i="82"/>
  <c r="H72" i="82"/>
  <c r="H71" i="82"/>
  <c r="H70" i="82"/>
  <c r="H69" i="82"/>
  <c r="H68" i="82"/>
  <c r="H61" i="82"/>
  <c r="H60" i="82"/>
  <c r="H59" i="82"/>
  <c r="H55" i="82"/>
  <c r="H54" i="82"/>
  <c r="H53" i="82"/>
  <c r="H52" i="82"/>
  <c r="H48" i="82"/>
  <c r="H47" i="82"/>
  <c r="H46" i="82"/>
  <c r="H45" i="82"/>
  <c r="H44" i="82"/>
  <c r="H40" i="82"/>
  <c r="H39" i="82"/>
  <c r="H38" i="82"/>
  <c r="H37" i="82"/>
  <c r="H36" i="82"/>
  <c r="H35" i="82"/>
  <c r="H34" i="82"/>
  <c r="H33" i="82"/>
  <c r="H32" i="82"/>
  <c r="H31" i="82"/>
  <c r="H30" i="82"/>
  <c r="H26" i="82"/>
  <c r="H24" i="82"/>
  <c r="H23" i="82"/>
  <c r="H22" i="82"/>
  <c r="H18" i="82"/>
  <c r="H17" i="82"/>
  <c r="H16" i="82"/>
  <c r="H15" i="124"/>
  <c r="H72" i="60"/>
  <c r="H38" i="60"/>
  <c r="H37" i="60"/>
  <c r="H36" i="60"/>
  <c r="H35" i="60"/>
  <c r="H31" i="60"/>
  <c r="H30" i="60"/>
  <c r="H29" i="60"/>
  <c r="H25" i="60"/>
  <c r="H24" i="60"/>
  <c r="H23" i="60"/>
  <c r="H18" i="60"/>
  <c r="H17" i="60"/>
  <c r="H16" i="60"/>
  <c r="L16" i="116"/>
  <c r="H16" i="116" s="1"/>
  <c r="AC46" i="56"/>
  <c r="AA46" i="56"/>
  <c r="Y46" i="56"/>
  <c r="W46" i="56"/>
  <c r="U46" i="56"/>
  <c r="S46" i="56"/>
  <c r="Q46" i="56"/>
  <c r="O46" i="56"/>
  <c r="M46" i="56"/>
  <c r="H29" i="55" l="1"/>
  <c r="H30" i="55"/>
  <c r="H31" i="55"/>
  <c r="H24" i="55"/>
  <c r="H25" i="55"/>
  <c r="H26" i="55"/>
  <c r="H16" i="55"/>
  <c r="H17" i="55"/>
  <c r="H18" i="55"/>
  <c r="H19" i="55"/>
  <c r="H20" i="55"/>
  <c r="H21" i="55"/>
  <c r="H15" i="55"/>
  <c r="U29" i="55"/>
  <c r="U30" i="55"/>
  <c r="U24" i="55"/>
  <c r="U25" i="55"/>
  <c r="U26" i="55"/>
  <c r="U17" i="55"/>
  <c r="U18" i="55"/>
  <c r="U19" i="55"/>
  <c r="U20" i="55"/>
  <c r="U16" i="55"/>
  <c r="H33" i="54"/>
  <c r="H34" i="54"/>
  <c r="H35" i="54"/>
  <c r="H36" i="54"/>
  <c r="H37" i="54"/>
  <c r="H38" i="54"/>
  <c r="H39" i="54"/>
  <c r="H40" i="54"/>
  <c r="H29" i="54"/>
  <c r="H30" i="54"/>
  <c r="H25" i="54"/>
  <c r="H26" i="54"/>
  <c r="H27" i="54"/>
  <c r="H28" i="54"/>
  <c r="H16" i="54"/>
  <c r="H17" i="54"/>
  <c r="H18" i="54"/>
  <c r="H19" i="54"/>
  <c r="H20" i="54"/>
  <c r="H21" i="54"/>
  <c r="H22" i="54"/>
  <c r="H15" i="54"/>
  <c r="U40" i="54"/>
  <c r="U37" i="54"/>
  <c r="U38" i="54"/>
  <c r="U39" i="54"/>
  <c r="U33" i="54"/>
  <c r="U34" i="54"/>
  <c r="U35" i="54"/>
  <c r="U25" i="54"/>
  <c r="U26" i="54"/>
  <c r="U27" i="54"/>
  <c r="U28" i="54"/>
  <c r="U29" i="54"/>
  <c r="U30" i="54"/>
  <c r="U17" i="54"/>
  <c r="U18" i="54"/>
  <c r="U19" i="54"/>
  <c r="U20" i="54"/>
  <c r="U21" i="54"/>
  <c r="U16" i="54"/>
  <c r="H46" i="56"/>
  <c r="K60" i="51"/>
  <c r="X17" i="113"/>
  <c r="R16" i="113"/>
  <c r="I74" i="82"/>
  <c r="I62" i="82"/>
  <c r="I56" i="82"/>
  <c r="I41" i="82"/>
  <c r="I27" i="82"/>
  <c r="I25" i="82"/>
  <c r="I19" i="82"/>
  <c r="I30" i="81"/>
  <c r="I28" i="81"/>
  <c r="AA15" i="81"/>
  <c r="V31" i="80"/>
  <c r="W20" i="79"/>
  <c r="V40" i="76"/>
  <c r="V31" i="76"/>
  <c r="V21" i="76"/>
  <c r="AP16" i="75"/>
  <c r="X16" i="75"/>
  <c r="Z41" i="74"/>
  <c r="Z36" i="74"/>
  <c r="AA21" i="74"/>
  <c r="I28" i="125"/>
  <c r="I20" i="125"/>
  <c r="S61" i="134"/>
  <c r="S49" i="134"/>
  <c r="S51" i="134" s="1"/>
  <c r="S43" i="134"/>
  <c r="S33" i="134"/>
  <c r="W22" i="134"/>
  <c r="I43" i="72"/>
  <c r="I36" i="72"/>
  <c r="I34" i="72"/>
  <c r="I25" i="72"/>
  <c r="AH43" i="60"/>
  <c r="AH19" i="60"/>
  <c r="AH67" i="60"/>
  <c r="AH66" i="60"/>
  <c r="AH65" i="60"/>
  <c r="AH62" i="60"/>
  <c r="AH61" i="60"/>
  <c r="AH60" i="60"/>
  <c r="AH55" i="60"/>
  <c r="AH54" i="60"/>
  <c r="AH50" i="60"/>
  <c r="AH49" i="60"/>
  <c r="AH45" i="60"/>
  <c r="AH44" i="60"/>
  <c r="L17" i="116"/>
  <c r="H17" i="116" s="1"/>
  <c r="L18" i="116"/>
  <c r="H18" i="116" s="1"/>
  <c r="L19" i="116"/>
  <c r="H19" i="116" s="1"/>
  <c r="L20" i="116"/>
  <c r="H20" i="116" s="1"/>
  <c r="L21" i="116"/>
  <c r="H21" i="116" s="1"/>
  <c r="L22" i="116"/>
  <c r="H22" i="116" s="1"/>
  <c r="AM23" i="116"/>
  <c r="L17" i="62"/>
  <c r="L18" i="62"/>
  <c r="L19" i="62"/>
  <c r="L20" i="62"/>
  <c r="L21" i="62"/>
  <c r="L22" i="62"/>
  <c r="H22" i="62" s="1"/>
  <c r="L16" i="62"/>
  <c r="AM23" i="62"/>
  <c r="AH53" i="60"/>
  <c r="AH48" i="60"/>
  <c r="AA74" i="82"/>
  <c r="AA62" i="82"/>
  <c r="AA56" i="82"/>
  <c r="AA49" i="82"/>
  <c r="AA41" i="82"/>
  <c r="AA25" i="82"/>
  <c r="AA27" i="82" s="1"/>
  <c r="AA19" i="82"/>
  <c r="AA31" i="131"/>
  <c r="AA31" i="130"/>
  <c r="AA31" i="129"/>
  <c r="AA31" i="80"/>
  <c r="AA35" i="128"/>
  <c r="AA29" i="128"/>
  <c r="AA20" i="128"/>
  <c r="AA14" i="128"/>
  <c r="AA35" i="127"/>
  <c r="AA29" i="127"/>
  <c r="AA20" i="127"/>
  <c r="AA14" i="127"/>
  <c r="AA38" i="127" s="1"/>
  <c r="AA35" i="126"/>
  <c r="AA29" i="126"/>
  <c r="AA20" i="126"/>
  <c r="AA14" i="126"/>
  <c r="AA35" i="79"/>
  <c r="AA29" i="79"/>
  <c r="AA20" i="79"/>
  <c r="AA14" i="79"/>
  <c r="AA38" i="79" s="1"/>
  <c r="AA40" i="76"/>
  <c r="AA31" i="76"/>
  <c r="AA21" i="76"/>
  <c r="L17" i="117"/>
  <c r="L18" i="117"/>
  <c r="L19" i="117"/>
  <c r="L20" i="117"/>
  <c r="L21" i="117"/>
  <c r="L22" i="117"/>
  <c r="H22" i="117" s="1"/>
  <c r="L16" i="117"/>
  <c r="AB41" i="74"/>
  <c r="AB36" i="74"/>
  <c r="AB30" i="74"/>
  <c r="AB21" i="74"/>
  <c r="AB31" i="74" s="1"/>
  <c r="AM23" i="117"/>
  <c r="AA61" i="134"/>
  <c r="AA49" i="134"/>
  <c r="AA43" i="134"/>
  <c r="AA33" i="134"/>
  <c r="AA22" i="134"/>
  <c r="AH39" i="60"/>
  <c r="AH74" i="60" s="1"/>
  <c r="AH32" i="60"/>
  <c r="AH26" i="60"/>
  <c r="AH71" i="60"/>
  <c r="AH73" i="60" s="1"/>
  <c r="AH75" i="60" s="1"/>
  <c r="AA43" i="72"/>
  <c r="AA34" i="72"/>
  <c r="AA25" i="72"/>
  <c r="AA36" i="72" s="1"/>
  <c r="AA38" i="72" s="1"/>
  <c r="AA65" i="82" l="1"/>
  <c r="I38" i="72"/>
  <c r="AA44" i="72"/>
  <c r="AA38" i="126"/>
  <c r="AA51" i="134"/>
  <c r="AA35" i="134"/>
  <c r="AA53" i="134" s="1"/>
  <c r="AH63" i="60"/>
  <c r="AH68" i="60"/>
  <c r="AH46" i="60"/>
  <c r="AH51" i="60"/>
  <c r="AH56" i="60"/>
  <c r="AA38" i="128"/>
  <c r="I44" i="72" l="1"/>
  <c r="H38" i="118"/>
  <c r="H37" i="118"/>
  <c r="B29" i="118"/>
  <c r="B38" i="118"/>
  <c r="B37" i="118"/>
  <c r="B36" i="118"/>
  <c r="B35" i="118"/>
  <c r="B34" i="118"/>
  <c r="B33" i="118"/>
  <c r="B32" i="118"/>
  <c r="B31" i="118"/>
  <c r="B30" i="118"/>
  <c r="H36" i="118"/>
  <c r="H35" i="118"/>
  <c r="H34" i="118"/>
  <c r="H33" i="118"/>
  <c r="H32" i="118"/>
  <c r="H31" i="118"/>
  <c r="H41" i="115"/>
  <c r="H40" i="115"/>
  <c r="H39" i="115"/>
  <c r="H38" i="115"/>
  <c r="H37" i="115"/>
  <c r="H36" i="115"/>
  <c r="H35" i="115"/>
  <c r="H34" i="115"/>
  <c r="H33" i="115"/>
  <c r="B41" i="115"/>
  <c r="B40" i="115"/>
  <c r="B39" i="115"/>
  <c r="B38" i="115"/>
  <c r="B37" i="115"/>
  <c r="B36" i="115"/>
  <c r="B35" i="115"/>
  <c r="B34" i="115"/>
  <c r="B33" i="115"/>
  <c r="B32" i="115"/>
  <c r="C57" i="2"/>
  <c r="H23" i="135"/>
  <c r="B23" i="135"/>
  <c r="H22" i="135"/>
  <c r="B22" i="135"/>
  <c r="O21" i="135"/>
  <c r="L21" i="135"/>
  <c r="I21" i="135"/>
  <c r="B21" i="135"/>
  <c r="B20" i="135"/>
  <c r="B19" i="135"/>
  <c r="H18" i="135"/>
  <c r="B18" i="135"/>
  <c r="H17" i="135"/>
  <c r="B17" i="135"/>
  <c r="O16" i="135"/>
  <c r="L16" i="135"/>
  <c r="I16" i="135"/>
  <c r="B16" i="135"/>
  <c r="O10" i="135"/>
  <c r="L10" i="135"/>
  <c r="D3" i="135"/>
  <c r="B1" i="135"/>
  <c r="H21" i="135" l="1"/>
  <c r="H16" i="135"/>
  <c r="H3" i="135" l="1"/>
  <c r="E57" i="2" s="1"/>
  <c r="H52" i="12"/>
  <c r="H53" i="12"/>
  <c r="H55" i="12"/>
  <c r="H31" i="107" l="1"/>
  <c r="H61" i="107"/>
  <c r="H60" i="107"/>
  <c r="H59" i="107"/>
  <c r="H58" i="107"/>
  <c r="H57" i="107"/>
  <c r="H56" i="107"/>
  <c r="H55" i="107"/>
  <c r="H54" i="107"/>
  <c r="H53" i="107"/>
  <c r="H52" i="107"/>
  <c r="H51" i="107"/>
  <c r="H50" i="107"/>
  <c r="H49" i="107"/>
  <c r="H48" i="107"/>
  <c r="H47" i="107"/>
  <c r="H46" i="107"/>
  <c r="H45" i="107"/>
  <c r="H44" i="107"/>
  <c r="H43" i="107"/>
  <c r="H42" i="107"/>
  <c r="H41" i="107"/>
  <c r="H40" i="107"/>
  <c r="H39" i="107"/>
  <c r="H38" i="107"/>
  <c r="H37" i="107"/>
  <c r="H36" i="107"/>
  <c r="H35" i="107"/>
  <c r="H34" i="107"/>
  <c r="H33" i="107"/>
  <c r="H32" i="107"/>
  <c r="H48" i="105"/>
  <c r="H44" i="105"/>
  <c r="H45" i="105"/>
  <c r="H41" i="105"/>
  <c r="H40" i="105"/>
  <c r="H39" i="105"/>
  <c r="H38" i="105"/>
  <c r="H35" i="105"/>
  <c r="H32" i="105"/>
  <c r="H29" i="105"/>
  <c r="H28" i="105"/>
  <c r="H25" i="105"/>
  <c r="H22" i="105"/>
  <c r="O32" i="17" l="1"/>
  <c r="L32" i="17"/>
  <c r="I32" i="17"/>
  <c r="O15" i="33" l="1"/>
  <c r="L15" i="33"/>
  <c r="I15" i="33"/>
  <c r="O23" i="33"/>
  <c r="L23" i="33"/>
  <c r="I23" i="33"/>
  <c r="I31" i="33"/>
  <c r="Z29" i="79" l="1"/>
  <c r="Y29" i="79"/>
  <c r="X29" i="79"/>
  <c r="W29" i="79"/>
  <c r="V29" i="79"/>
  <c r="U29" i="79"/>
  <c r="T29" i="79"/>
  <c r="S29" i="79"/>
  <c r="R29" i="79"/>
  <c r="O29" i="79"/>
  <c r="L29" i="79"/>
  <c r="I29" i="79"/>
  <c r="Z20" i="79"/>
  <c r="Y20" i="79"/>
  <c r="X20" i="79"/>
  <c r="V20" i="79"/>
  <c r="U20" i="79"/>
  <c r="T20" i="79"/>
  <c r="S20" i="79"/>
  <c r="R20" i="79"/>
  <c r="O20" i="79"/>
  <c r="L20" i="79"/>
  <c r="I20" i="79"/>
  <c r="B16" i="134"/>
  <c r="B17" i="134"/>
  <c r="B18" i="134"/>
  <c r="B19" i="134"/>
  <c r="B20" i="134"/>
  <c r="B21" i="134"/>
  <c r="B22" i="134"/>
  <c r="B23" i="134"/>
  <c r="B24" i="134"/>
  <c r="B25" i="134"/>
  <c r="B26" i="134"/>
  <c r="B27" i="134"/>
  <c r="B28" i="134"/>
  <c r="B29" i="134"/>
  <c r="B30" i="134"/>
  <c r="B31" i="134"/>
  <c r="B32" i="134"/>
  <c r="B33" i="134"/>
  <c r="B34" i="134"/>
  <c r="B35" i="134"/>
  <c r="B36" i="134"/>
  <c r="B37" i="134"/>
  <c r="B38" i="134"/>
  <c r="B39" i="134"/>
  <c r="B40" i="134"/>
  <c r="B41" i="134"/>
  <c r="B42" i="134"/>
  <c r="B43" i="134"/>
  <c r="B44" i="134"/>
  <c r="B45" i="134"/>
  <c r="B46" i="134"/>
  <c r="B47" i="134"/>
  <c r="B48" i="134"/>
  <c r="B49" i="134"/>
  <c r="B50" i="134"/>
  <c r="B51" i="134"/>
  <c r="B52" i="134"/>
  <c r="B53" i="134"/>
  <c r="B54" i="134"/>
  <c r="B55" i="134"/>
  <c r="B56" i="134"/>
  <c r="B57" i="134"/>
  <c r="B58" i="134"/>
  <c r="B59" i="134"/>
  <c r="B60" i="134"/>
  <c r="B61" i="134"/>
  <c r="B39" i="128"/>
  <c r="B38" i="128"/>
  <c r="B39" i="127"/>
  <c r="B38" i="127"/>
  <c r="C88" i="2"/>
  <c r="H20" i="79" l="1"/>
  <c r="H29" i="79"/>
  <c r="B37" i="79"/>
  <c r="B37" i="126"/>
  <c r="I35" i="79"/>
  <c r="D3" i="134"/>
  <c r="L61" i="134"/>
  <c r="Z61" i="134"/>
  <c r="Y61" i="134"/>
  <c r="X61" i="134"/>
  <c r="W61" i="134"/>
  <c r="V61" i="134"/>
  <c r="U61" i="134"/>
  <c r="T61" i="134"/>
  <c r="R61" i="134"/>
  <c r="O61" i="134"/>
  <c r="I61" i="134"/>
  <c r="Z49" i="134"/>
  <c r="Y49" i="134"/>
  <c r="X49" i="134"/>
  <c r="W49" i="134"/>
  <c r="V49" i="134"/>
  <c r="U49" i="134"/>
  <c r="T49" i="134"/>
  <c r="R49" i="134"/>
  <c r="O49" i="134"/>
  <c r="L49" i="134"/>
  <c r="I49" i="134"/>
  <c r="Z43" i="134"/>
  <c r="Y43" i="134"/>
  <c r="X43" i="134"/>
  <c r="W43" i="134"/>
  <c r="V43" i="134"/>
  <c r="U43" i="134"/>
  <c r="T43" i="134"/>
  <c r="R43" i="134"/>
  <c r="O43" i="134"/>
  <c r="L43" i="134"/>
  <c r="I43" i="134"/>
  <c r="R33" i="134"/>
  <c r="I33" i="134"/>
  <c r="Z22" i="134"/>
  <c r="Y22" i="134"/>
  <c r="X22" i="134"/>
  <c r="V22" i="134"/>
  <c r="U22" i="134"/>
  <c r="T22" i="134"/>
  <c r="S22" i="134"/>
  <c r="S35" i="134" s="1"/>
  <c r="S53" i="134" s="1"/>
  <c r="R22" i="134"/>
  <c r="O22" i="134"/>
  <c r="L22" i="134"/>
  <c r="I22" i="134"/>
  <c r="H49" i="134" l="1"/>
  <c r="H22" i="134"/>
  <c r="H43" i="134"/>
  <c r="H61" i="134"/>
  <c r="I51" i="134"/>
  <c r="R51" i="134"/>
  <c r="Z33" i="134"/>
  <c r="Y33" i="134"/>
  <c r="X33" i="134"/>
  <c r="W33" i="134"/>
  <c r="V33" i="134"/>
  <c r="U33" i="134"/>
  <c r="T33" i="134"/>
  <c r="O33" i="134"/>
  <c r="L33" i="134"/>
  <c r="Z51" i="134"/>
  <c r="Y51" i="134"/>
  <c r="X51" i="134"/>
  <c r="W51" i="134"/>
  <c r="V51" i="134"/>
  <c r="T51" i="134"/>
  <c r="O51" i="134"/>
  <c r="L51" i="134"/>
  <c r="U51" i="134"/>
  <c r="B15" i="134"/>
  <c r="B1" i="134"/>
  <c r="H33" i="134" l="1"/>
  <c r="H51" i="134"/>
  <c r="W35" i="134"/>
  <c r="W53" i="134" s="1"/>
  <c r="X35" i="134"/>
  <c r="X53" i="134" s="1"/>
  <c r="Y35" i="134"/>
  <c r="Y53" i="134" s="1"/>
  <c r="L35" i="134"/>
  <c r="L53" i="134" s="1"/>
  <c r="T35" i="134"/>
  <c r="T53" i="134" s="1"/>
  <c r="U35" i="134"/>
  <c r="U53" i="134" s="1"/>
  <c r="R35" i="134"/>
  <c r="R53" i="134" s="1"/>
  <c r="O35" i="134"/>
  <c r="O53" i="134" s="1"/>
  <c r="V35" i="134"/>
  <c r="V53" i="134" s="1"/>
  <c r="I35" i="134"/>
  <c r="Z35" i="134"/>
  <c r="Z53" i="134" s="1"/>
  <c r="I53" i="134" l="1"/>
  <c r="H53" i="134" s="1"/>
  <c r="H35" i="134"/>
  <c r="B32" i="107"/>
  <c r="H3" i="134" l="1"/>
  <c r="E88" i="2" s="1"/>
  <c r="AK23" i="116"/>
  <c r="AI23" i="116"/>
  <c r="AG23" i="116"/>
  <c r="AE23" i="116"/>
  <c r="AC23" i="116"/>
  <c r="AA23" i="116"/>
  <c r="Y23" i="116"/>
  <c r="W23" i="116"/>
  <c r="U23" i="116"/>
  <c r="S23" i="116"/>
  <c r="Q23" i="116"/>
  <c r="O23" i="116"/>
  <c r="AK23" i="62"/>
  <c r="AI23" i="62"/>
  <c r="AG23" i="62"/>
  <c r="AE23" i="62"/>
  <c r="AC23" i="62"/>
  <c r="AA23" i="62"/>
  <c r="Y23" i="62"/>
  <c r="W23" i="62"/>
  <c r="U23" i="62"/>
  <c r="S23" i="62"/>
  <c r="Q23" i="62"/>
  <c r="O23" i="62"/>
  <c r="AK23" i="117"/>
  <c r="AI23" i="117"/>
  <c r="AG23" i="117"/>
  <c r="AE23" i="117"/>
  <c r="AC23" i="117"/>
  <c r="AA23" i="117"/>
  <c r="Y23" i="117"/>
  <c r="W23" i="117"/>
  <c r="U23" i="117"/>
  <c r="S23" i="117"/>
  <c r="Q23" i="117"/>
  <c r="O23" i="117"/>
  <c r="O31" i="31"/>
  <c r="L31" i="31"/>
  <c r="I31" i="31"/>
  <c r="O27" i="31"/>
  <c r="L27" i="31"/>
  <c r="I27" i="31"/>
  <c r="O23" i="31"/>
  <c r="L23" i="31"/>
  <c r="I23" i="31"/>
  <c r="O19" i="31"/>
  <c r="L19" i="31"/>
  <c r="I19" i="31"/>
  <c r="L23" i="117" l="1"/>
  <c r="H23" i="117" s="1"/>
  <c r="L23" i="116"/>
  <c r="H23" i="116" s="1"/>
  <c r="L23" i="62"/>
  <c r="H23" i="62" s="1"/>
  <c r="O19" i="12"/>
  <c r="L19" i="12"/>
  <c r="B1" i="121" l="1"/>
  <c r="H212" i="107" l="1"/>
  <c r="H186" i="107"/>
  <c r="H198" i="107"/>
  <c r="H197" i="107"/>
  <c r="H196" i="107"/>
  <c r="H195" i="107"/>
  <c r="H194" i="107"/>
  <c r="H193" i="107"/>
  <c r="H192" i="107"/>
  <c r="H191" i="107"/>
  <c r="H190" i="107"/>
  <c r="H189" i="107"/>
  <c r="H188" i="107"/>
  <c r="H187" i="107"/>
  <c r="H178" i="107"/>
  <c r="H177" i="107"/>
  <c r="H176" i="107"/>
  <c r="H175" i="107"/>
  <c r="H174" i="107"/>
  <c r="H173" i="107"/>
  <c r="H172" i="107"/>
  <c r="H171" i="107"/>
  <c r="H170" i="107"/>
  <c r="H169" i="107"/>
  <c r="H168" i="107"/>
  <c r="H167" i="107"/>
  <c r="H166" i="107"/>
  <c r="H92" i="107"/>
  <c r="H91" i="107"/>
  <c r="H90" i="107"/>
  <c r="H89" i="107"/>
  <c r="H88" i="107"/>
  <c r="H87" i="107"/>
  <c r="H86" i="107"/>
  <c r="H85" i="107"/>
  <c r="H84" i="107"/>
  <c r="H83" i="107"/>
  <c r="H82" i="107"/>
  <c r="H81" i="107"/>
  <c r="H80" i="107"/>
  <c r="H158" i="107"/>
  <c r="H157" i="107"/>
  <c r="H156" i="107"/>
  <c r="H155" i="107"/>
  <c r="H154" i="107"/>
  <c r="H153" i="107"/>
  <c r="H152" i="107"/>
  <c r="H151" i="107"/>
  <c r="H150" i="107"/>
  <c r="H149" i="107"/>
  <c r="H148" i="107"/>
  <c r="H147" i="107"/>
  <c r="H146" i="107"/>
  <c r="H134" i="107"/>
  <c r="H133" i="107"/>
  <c r="H132" i="107"/>
  <c r="H131" i="107"/>
  <c r="H130" i="107"/>
  <c r="H129" i="107"/>
  <c r="H128" i="107"/>
  <c r="H127" i="107"/>
  <c r="H126" i="107"/>
  <c r="H125" i="107"/>
  <c r="H124" i="107"/>
  <c r="H123" i="107"/>
  <c r="H122" i="107"/>
  <c r="H113" i="107"/>
  <c r="H112" i="107"/>
  <c r="H111" i="107"/>
  <c r="H110" i="107"/>
  <c r="H109" i="107"/>
  <c r="H108" i="107"/>
  <c r="H107" i="107"/>
  <c r="H106" i="107"/>
  <c r="H105" i="107"/>
  <c r="H104" i="107"/>
  <c r="H103" i="107"/>
  <c r="H102" i="107"/>
  <c r="H101" i="107"/>
  <c r="H69" i="107"/>
  <c r="H21" i="107"/>
  <c r="W50" i="121" l="1"/>
  <c r="V50" i="121"/>
  <c r="H50" i="121" s="1"/>
  <c r="B50" i="121"/>
  <c r="B48" i="105"/>
  <c r="I21" i="17" l="1"/>
  <c r="L35" i="27" l="1"/>
  <c r="I35" i="27"/>
  <c r="J39" i="60"/>
  <c r="V26" i="121"/>
  <c r="W26" i="121"/>
  <c r="V19" i="121"/>
  <c r="W19" i="121"/>
  <c r="V18" i="121"/>
  <c r="J74" i="60" l="1"/>
  <c r="I19" i="12"/>
  <c r="H60" i="17" l="1"/>
  <c r="H62" i="17"/>
  <c r="B62" i="17"/>
  <c r="B60" i="17"/>
  <c r="H58" i="17"/>
  <c r="B58" i="17"/>
  <c r="B59" i="17"/>
  <c r="B61" i="17"/>
  <c r="B63" i="17"/>
  <c r="B64" i="17"/>
  <c r="B65" i="17"/>
  <c r="B66" i="17"/>
  <c r="B67" i="17"/>
  <c r="B68" i="17"/>
  <c r="B69" i="17"/>
  <c r="B70" i="17"/>
  <c r="B71" i="17"/>
  <c r="B72" i="17"/>
  <c r="B73" i="17"/>
  <c r="B74" i="17"/>
  <c r="B29" i="27"/>
  <c r="B30" i="27"/>
  <c r="B31" i="27"/>
  <c r="H31" i="27"/>
  <c r="B32" i="27"/>
  <c r="H32" i="27"/>
  <c r="B33" i="27"/>
  <c r="H33" i="27"/>
  <c r="B34" i="27"/>
  <c r="H34" i="27"/>
  <c r="B35" i="27"/>
  <c r="O35" i="27"/>
  <c r="H35" i="27" s="1"/>
  <c r="AF39" i="60"/>
  <c r="AB39" i="60"/>
  <c r="X39" i="60"/>
  <c r="T39" i="60"/>
  <c r="P39" i="60"/>
  <c r="AD32" i="60"/>
  <c r="Z32" i="60"/>
  <c r="V32" i="60"/>
  <c r="R32" i="60"/>
  <c r="N32" i="60"/>
  <c r="J32" i="60"/>
  <c r="T26" i="60"/>
  <c r="P26" i="60"/>
  <c r="AF26" i="60"/>
  <c r="AD26" i="60"/>
  <c r="Z26" i="60"/>
  <c r="R26" i="60"/>
  <c r="J26" i="60"/>
  <c r="AF32" i="60"/>
  <c r="AB32" i="60"/>
  <c r="X32" i="60"/>
  <c r="T32" i="60"/>
  <c r="P32" i="60"/>
  <c r="L32" i="60"/>
  <c r="AB26" i="60"/>
  <c r="X26" i="60"/>
  <c r="V26" i="60"/>
  <c r="N26" i="60"/>
  <c r="L26" i="60"/>
  <c r="AF19" i="60"/>
  <c r="AD19" i="60"/>
  <c r="AB19" i="60"/>
  <c r="Z19" i="60"/>
  <c r="X19" i="60"/>
  <c r="V19" i="60"/>
  <c r="T19" i="60"/>
  <c r="R19" i="60"/>
  <c r="R71" i="60" s="1"/>
  <c r="P19" i="60"/>
  <c r="N19" i="60"/>
  <c r="L19" i="60"/>
  <c r="J19" i="60"/>
  <c r="B53" i="12"/>
  <c r="B54" i="12"/>
  <c r="B55" i="12"/>
  <c r="B56" i="12"/>
  <c r="B57" i="12"/>
  <c r="B58" i="12"/>
  <c r="B59" i="12"/>
  <c r="H32" i="60" l="1"/>
  <c r="H26" i="60"/>
  <c r="H19" i="60"/>
  <c r="V71" i="60"/>
  <c r="AF71" i="60"/>
  <c r="P71" i="60"/>
  <c r="J71" i="60"/>
  <c r="Z71" i="60"/>
  <c r="T71" i="60"/>
  <c r="X71" i="60"/>
  <c r="L71" i="60"/>
  <c r="AB71" i="60"/>
  <c r="N71" i="60"/>
  <c r="AD71" i="60"/>
  <c r="J73" i="60" l="1"/>
  <c r="H71" i="60"/>
  <c r="H15" i="132"/>
  <c r="C17" i="132"/>
  <c r="B19" i="124"/>
  <c r="C17" i="124"/>
  <c r="H15" i="133"/>
  <c r="H3" i="133" s="1"/>
  <c r="C17" i="133"/>
  <c r="J75" i="60" l="1"/>
  <c r="B160" i="107"/>
  <c r="B115" i="107"/>
  <c r="B94" i="107"/>
  <c r="B212" i="107"/>
  <c r="B184" i="107"/>
  <c r="B164" i="107"/>
  <c r="B144" i="107"/>
  <c r="B120" i="107"/>
  <c r="B99" i="107"/>
  <c r="B78" i="107"/>
  <c r="B70" i="107"/>
  <c r="B69" i="107"/>
  <c r="B68" i="107"/>
  <c r="H26" i="33" l="1"/>
  <c r="H27" i="33"/>
  <c r="H28"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H19" i="33"/>
  <c r="H20" i="33"/>
  <c r="H18" i="33"/>
  <c r="H17" i="29" l="1"/>
  <c r="H18" i="29"/>
  <c r="H19" i="29"/>
  <c r="H20"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I38" i="12" l="1"/>
  <c r="C86" i="2" l="1"/>
  <c r="C91" i="2"/>
  <c r="C90" i="2"/>
  <c r="C110" i="2"/>
  <c r="C109" i="2"/>
  <c r="B46" i="105" l="1"/>
  <c r="B45" i="105"/>
  <c r="B44" i="105"/>
  <c r="B43" i="105"/>
  <c r="B42" i="105"/>
  <c r="B41" i="105"/>
  <c r="B40" i="105"/>
  <c r="B39" i="105"/>
  <c r="B38" i="105"/>
  <c r="B37" i="105"/>
  <c r="B36" i="105"/>
  <c r="B35" i="105"/>
  <c r="B34" i="105"/>
  <c r="B33" i="105"/>
  <c r="B32" i="105"/>
  <c r="B31" i="105"/>
  <c r="B30" i="105"/>
  <c r="B29" i="105"/>
  <c r="B28" i="105"/>
  <c r="B27" i="105"/>
  <c r="B26" i="105"/>
  <c r="B25" i="105"/>
  <c r="B24" i="105"/>
  <c r="B23" i="105"/>
  <c r="B22" i="105"/>
  <c r="B21" i="105"/>
  <c r="B20" i="105"/>
  <c r="B19" i="105"/>
  <c r="B75" i="60"/>
  <c r="B74" i="60"/>
  <c r="B73" i="60"/>
  <c r="B72" i="60"/>
  <c r="B71" i="60"/>
  <c r="B70" i="60"/>
  <c r="B69" i="60"/>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19" i="60"/>
  <c r="B18" i="60"/>
  <c r="B17" i="60"/>
  <c r="B16" i="60"/>
  <c r="B31" i="133"/>
  <c r="B30" i="133"/>
  <c r="B29" i="133"/>
  <c r="B28" i="133"/>
  <c r="B27" i="133"/>
  <c r="B26" i="133"/>
  <c r="B25" i="133"/>
  <c r="B24" i="133"/>
  <c r="B23" i="133"/>
  <c r="B22" i="133"/>
  <c r="B21" i="133"/>
  <c r="B20" i="133"/>
  <c r="B19" i="133"/>
  <c r="B18" i="133"/>
  <c r="B16" i="133"/>
  <c r="E86" i="2"/>
  <c r="B15" i="133"/>
  <c r="D3" i="133"/>
  <c r="B1" i="133"/>
  <c r="B31" i="132"/>
  <c r="B30" i="132"/>
  <c r="B29" i="132"/>
  <c r="B28" i="132"/>
  <c r="B27" i="132"/>
  <c r="B26" i="132"/>
  <c r="B25" i="132"/>
  <c r="B24" i="132"/>
  <c r="B23" i="132"/>
  <c r="B22" i="132"/>
  <c r="B21" i="132"/>
  <c r="B20" i="132"/>
  <c r="B19" i="132"/>
  <c r="B18" i="132"/>
  <c r="B16" i="132"/>
  <c r="H3" i="132"/>
  <c r="E110" i="2" s="1"/>
  <c r="B15" i="132"/>
  <c r="D3" i="132"/>
  <c r="B1" i="132"/>
  <c r="H30" i="115"/>
  <c r="H29" i="115"/>
  <c r="H28" i="115"/>
  <c r="H27" i="115"/>
  <c r="H26" i="115"/>
  <c r="H25" i="115"/>
  <c r="H24" i="115"/>
  <c r="H21" i="115"/>
  <c r="H20" i="115"/>
  <c r="H19" i="115"/>
  <c r="H18" i="115"/>
  <c r="H17" i="115"/>
  <c r="H16" i="115"/>
  <c r="H15" i="115"/>
  <c r="C101" i="2"/>
  <c r="C100" i="2"/>
  <c r="C99" i="2"/>
  <c r="C97" i="2"/>
  <c r="C96" i="2"/>
  <c r="C95" i="2"/>
  <c r="Z31" i="131"/>
  <c r="Z14" i="128" s="1"/>
  <c r="Y31" i="131"/>
  <c r="Y14" i="128" s="1"/>
  <c r="X31" i="131"/>
  <c r="X14" i="128" s="1"/>
  <c r="W31" i="131"/>
  <c r="W14" i="128" s="1"/>
  <c r="V31" i="131"/>
  <c r="V14" i="128" s="1"/>
  <c r="U31" i="131"/>
  <c r="U14" i="128" s="1"/>
  <c r="T31" i="131"/>
  <c r="T14" i="128" s="1"/>
  <c r="S31" i="131"/>
  <c r="S14" i="128" s="1"/>
  <c r="R31" i="131"/>
  <c r="R14" i="128" s="1"/>
  <c r="O31" i="131"/>
  <c r="O14" i="128" s="1"/>
  <c r="L31" i="131"/>
  <c r="L14" i="128" s="1"/>
  <c r="I31" i="131"/>
  <c r="B31" i="131"/>
  <c r="B30" i="131"/>
  <c r="B29" i="131"/>
  <c r="B28" i="131"/>
  <c r="B27" i="131"/>
  <c r="B26" i="131"/>
  <c r="B25" i="131"/>
  <c r="B24" i="131"/>
  <c r="B23" i="131"/>
  <c r="B22" i="131"/>
  <c r="B21" i="131"/>
  <c r="B20" i="131"/>
  <c r="B19" i="131"/>
  <c r="B18" i="131"/>
  <c r="B17" i="131"/>
  <c r="B16" i="131"/>
  <c r="B15" i="131"/>
  <c r="D3" i="131"/>
  <c r="B1" i="131"/>
  <c r="Z31" i="130"/>
  <c r="Z14" i="127" s="1"/>
  <c r="Y31" i="130"/>
  <c r="Y14" i="127" s="1"/>
  <c r="X31" i="130"/>
  <c r="X14" i="127" s="1"/>
  <c r="W31" i="130"/>
  <c r="W14" i="127" s="1"/>
  <c r="V31" i="130"/>
  <c r="V14" i="127" s="1"/>
  <c r="U31" i="130"/>
  <c r="U14" i="127" s="1"/>
  <c r="T31" i="130"/>
  <c r="T14" i="127" s="1"/>
  <c r="S31" i="130"/>
  <c r="S14" i="127" s="1"/>
  <c r="R31" i="130"/>
  <c r="R14" i="127" s="1"/>
  <c r="O31" i="130"/>
  <c r="O14" i="127" s="1"/>
  <c r="L31" i="130"/>
  <c r="L14" i="127" s="1"/>
  <c r="I31" i="130"/>
  <c r="B31" i="130"/>
  <c r="B30" i="130"/>
  <c r="B29" i="130"/>
  <c r="B28" i="130"/>
  <c r="B27" i="130"/>
  <c r="B26" i="130"/>
  <c r="B25" i="130"/>
  <c r="B24" i="130"/>
  <c r="B23" i="130"/>
  <c r="B22" i="130"/>
  <c r="B21" i="130"/>
  <c r="B20" i="130"/>
  <c r="B19" i="130"/>
  <c r="B18" i="130"/>
  <c r="B17" i="130"/>
  <c r="B16" i="130"/>
  <c r="B15" i="130"/>
  <c r="D3" i="130"/>
  <c r="B1" i="130"/>
  <c r="Z31" i="129"/>
  <c r="Z14" i="126" s="1"/>
  <c r="Y31" i="129"/>
  <c r="Y14" i="126" s="1"/>
  <c r="X31" i="129"/>
  <c r="X14" i="126" s="1"/>
  <c r="W31" i="129"/>
  <c r="W14" i="126" s="1"/>
  <c r="V31" i="129"/>
  <c r="V14" i="126" s="1"/>
  <c r="U31" i="129"/>
  <c r="U14" i="126" s="1"/>
  <c r="T31" i="129"/>
  <c r="T14" i="126" s="1"/>
  <c r="S31" i="129"/>
  <c r="S14" i="126" s="1"/>
  <c r="R31" i="129"/>
  <c r="R14" i="126" s="1"/>
  <c r="O31" i="129"/>
  <c r="O14" i="126" s="1"/>
  <c r="L31" i="129"/>
  <c r="L14" i="126" s="1"/>
  <c r="I31" i="129"/>
  <c r="B31" i="129"/>
  <c r="B30" i="129"/>
  <c r="B29" i="129"/>
  <c r="B28" i="129"/>
  <c r="B27" i="129"/>
  <c r="B26" i="129"/>
  <c r="B25" i="129"/>
  <c r="B24" i="129"/>
  <c r="B23" i="129"/>
  <c r="B22" i="129"/>
  <c r="B21" i="129"/>
  <c r="B20" i="129"/>
  <c r="B19" i="129"/>
  <c r="B18" i="129"/>
  <c r="B17" i="129"/>
  <c r="B16" i="129"/>
  <c r="B15" i="129"/>
  <c r="D3" i="129"/>
  <c r="B1" i="129"/>
  <c r="B37" i="128"/>
  <c r="B36" i="128"/>
  <c r="Z35" i="128"/>
  <c r="Y35" i="128"/>
  <c r="X35" i="128"/>
  <c r="W35" i="128"/>
  <c r="V35" i="128"/>
  <c r="U35" i="128"/>
  <c r="T35" i="128"/>
  <c r="S35" i="128"/>
  <c r="R35" i="128"/>
  <c r="O35" i="128"/>
  <c r="L35" i="128"/>
  <c r="I35" i="128"/>
  <c r="B35" i="128"/>
  <c r="B34" i="128"/>
  <c r="B33" i="128"/>
  <c r="B32" i="128"/>
  <c r="B31" i="128"/>
  <c r="B30" i="128"/>
  <c r="Z29" i="128"/>
  <c r="Y29" i="128"/>
  <c r="X29" i="128"/>
  <c r="W29" i="128"/>
  <c r="V29" i="128"/>
  <c r="U29" i="128"/>
  <c r="T29" i="128"/>
  <c r="S29" i="128"/>
  <c r="R29" i="128"/>
  <c r="O29" i="128"/>
  <c r="L29" i="128"/>
  <c r="I29" i="128"/>
  <c r="B29" i="128"/>
  <c r="B28" i="128"/>
  <c r="B27" i="128"/>
  <c r="B26" i="128"/>
  <c r="B25" i="128"/>
  <c r="B24" i="128"/>
  <c r="B23" i="128"/>
  <c r="B22" i="128"/>
  <c r="B21" i="128"/>
  <c r="Z20" i="128"/>
  <c r="Y20" i="128"/>
  <c r="X20" i="128"/>
  <c r="W20" i="128"/>
  <c r="V20" i="128"/>
  <c r="U20" i="128"/>
  <c r="T20" i="128"/>
  <c r="S20" i="128"/>
  <c r="R20" i="128"/>
  <c r="O20" i="128"/>
  <c r="L20" i="128"/>
  <c r="I20" i="128"/>
  <c r="B20" i="128"/>
  <c r="B19" i="128"/>
  <c r="B18" i="128"/>
  <c r="B17" i="128"/>
  <c r="B16" i="128"/>
  <c r="B15" i="128"/>
  <c r="B14" i="128"/>
  <c r="D3" i="128"/>
  <c r="B1" i="128"/>
  <c r="B37" i="127"/>
  <c r="B36" i="127"/>
  <c r="Z35" i="127"/>
  <c r="Y35" i="127"/>
  <c r="X35" i="127"/>
  <c r="W35" i="127"/>
  <c r="V35" i="127"/>
  <c r="U35" i="127"/>
  <c r="T35" i="127"/>
  <c r="S35" i="127"/>
  <c r="R35" i="127"/>
  <c r="O35" i="127"/>
  <c r="L35" i="127"/>
  <c r="I35" i="127"/>
  <c r="B35" i="127"/>
  <c r="B34" i="127"/>
  <c r="B33" i="127"/>
  <c r="B32" i="127"/>
  <c r="B31" i="127"/>
  <c r="B30" i="127"/>
  <c r="Z29" i="127"/>
  <c r="Y29" i="127"/>
  <c r="X29" i="127"/>
  <c r="W29" i="127"/>
  <c r="V29" i="127"/>
  <c r="U29" i="127"/>
  <c r="T29" i="127"/>
  <c r="S29" i="127"/>
  <c r="R29" i="127"/>
  <c r="O29" i="127"/>
  <c r="L29" i="127"/>
  <c r="I29" i="127"/>
  <c r="B29" i="127"/>
  <c r="B28" i="127"/>
  <c r="B27" i="127"/>
  <c r="B26" i="127"/>
  <c r="B25" i="127"/>
  <c r="B24" i="127"/>
  <c r="B23" i="127"/>
  <c r="B22" i="127"/>
  <c r="B21" i="127"/>
  <c r="Z20" i="127"/>
  <c r="Y20" i="127"/>
  <c r="X20" i="127"/>
  <c r="W20" i="127"/>
  <c r="V20" i="127"/>
  <c r="U20" i="127"/>
  <c r="T20" i="127"/>
  <c r="S20" i="127"/>
  <c r="R20" i="127"/>
  <c r="O20" i="127"/>
  <c r="L20" i="127"/>
  <c r="I20" i="127"/>
  <c r="B20" i="127"/>
  <c r="B19" i="127"/>
  <c r="B18" i="127"/>
  <c r="B17" i="127"/>
  <c r="B16" i="127"/>
  <c r="B15" i="127"/>
  <c r="B14" i="127"/>
  <c r="D3" i="127"/>
  <c r="B1" i="127"/>
  <c r="B39" i="126"/>
  <c r="B38" i="126"/>
  <c r="Z35" i="126"/>
  <c r="Y35" i="126"/>
  <c r="X35" i="126"/>
  <c r="W35" i="126"/>
  <c r="V35" i="126"/>
  <c r="U35" i="126"/>
  <c r="T35" i="126"/>
  <c r="S35" i="126"/>
  <c r="R35" i="126"/>
  <c r="O35" i="126"/>
  <c r="L35" i="126"/>
  <c r="I35" i="126"/>
  <c r="H35" i="126" s="1"/>
  <c r="B35" i="126"/>
  <c r="B34" i="126"/>
  <c r="B33" i="126"/>
  <c r="B32" i="126"/>
  <c r="B31" i="126"/>
  <c r="B30" i="126"/>
  <c r="Z29" i="126"/>
  <c r="Y29" i="126"/>
  <c r="X29" i="126"/>
  <c r="W29" i="126"/>
  <c r="V29" i="126"/>
  <c r="U29" i="126"/>
  <c r="T29" i="126"/>
  <c r="S29" i="126"/>
  <c r="R29" i="126"/>
  <c r="O29" i="126"/>
  <c r="L29" i="126"/>
  <c r="I29" i="126"/>
  <c r="B29" i="126"/>
  <c r="B28" i="126"/>
  <c r="B27" i="126"/>
  <c r="B26" i="126"/>
  <c r="B25" i="126"/>
  <c r="B24" i="126"/>
  <c r="B23" i="126"/>
  <c r="B22" i="126"/>
  <c r="B21" i="126"/>
  <c r="Z20" i="126"/>
  <c r="Y20" i="126"/>
  <c r="X20" i="126"/>
  <c r="W20" i="126"/>
  <c r="V20" i="126"/>
  <c r="U20" i="126"/>
  <c r="T20" i="126"/>
  <c r="S20" i="126"/>
  <c r="R20" i="126"/>
  <c r="O20" i="126"/>
  <c r="L20" i="126"/>
  <c r="I20" i="126"/>
  <c r="B20" i="126"/>
  <c r="B19" i="126"/>
  <c r="B18" i="126"/>
  <c r="B17" i="126"/>
  <c r="B16" i="126"/>
  <c r="B15" i="126"/>
  <c r="B14" i="126"/>
  <c r="D3" i="126"/>
  <c r="B1" i="126"/>
  <c r="H20" i="126" l="1"/>
  <c r="H29" i="128"/>
  <c r="I14" i="128"/>
  <c r="H14" i="128" s="1"/>
  <c r="H31" i="131"/>
  <c r="I14" i="127"/>
  <c r="H14" i="127" s="1"/>
  <c r="H31" i="130"/>
  <c r="H3" i="130" s="1"/>
  <c r="E100" i="2" s="1"/>
  <c r="X38" i="128"/>
  <c r="H29" i="127"/>
  <c r="I14" i="126"/>
  <c r="H14" i="126" s="1"/>
  <c r="H31" i="129"/>
  <c r="H29" i="126"/>
  <c r="H35" i="127"/>
  <c r="H35" i="128"/>
  <c r="H20" i="128"/>
  <c r="H20" i="127"/>
  <c r="H3" i="115"/>
  <c r="U38" i="128"/>
  <c r="S38" i="127"/>
  <c r="T38" i="128"/>
  <c r="U38" i="127"/>
  <c r="V38" i="128"/>
  <c r="V38" i="127"/>
  <c r="I38" i="128"/>
  <c r="W38" i="128"/>
  <c r="W38" i="127"/>
  <c r="L38" i="128"/>
  <c r="I38" i="126"/>
  <c r="L38" i="127"/>
  <c r="X38" i="127"/>
  <c r="O38" i="128"/>
  <c r="Y38" i="128"/>
  <c r="O38" i="127"/>
  <c r="Y38" i="127"/>
  <c r="R38" i="128"/>
  <c r="Z38" i="128"/>
  <c r="T38" i="127"/>
  <c r="R38" i="127"/>
  <c r="Z38" i="127"/>
  <c r="S38" i="128"/>
  <c r="R38" i="126"/>
  <c r="X38" i="126"/>
  <c r="H3" i="129"/>
  <c r="E99" i="2" s="1"/>
  <c r="H3" i="131"/>
  <c r="E101" i="2" s="1"/>
  <c r="L38" i="126"/>
  <c r="O38" i="126"/>
  <c r="S38" i="126"/>
  <c r="T38" i="126"/>
  <c r="U38" i="126"/>
  <c r="V38" i="126"/>
  <c r="W38" i="126"/>
  <c r="Y38" i="126"/>
  <c r="Z38" i="126"/>
  <c r="C89" i="2"/>
  <c r="O36" i="125"/>
  <c r="L36" i="125"/>
  <c r="I36" i="125"/>
  <c r="B36" i="125"/>
  <c r="H35" i="125"/>
  <c r="B35" i="125"/>
  <c r="H34" i="125"/>
  <c r="B34" i="125"/>
  <c r="B33" i="125"/>
  <c r="B32" i="125"/>
  <c r="B31" i="125"/>
  <c r="B30" i="125"/>
  <c r="B29" i="125"/>
  <c r="O28" i="125"/>
  <c r="L28" i="125"/>
  <c r="B28" i="125"/>
  <c r="H27" i="125"/>
  <c r="B27" i="125"/>
  <c r="H26" i="125"/>
  <c r="B26" i="125"/>
  <c r="B25" i="125"/>
  <c r="B24" i="125"/>
  <c r="B23" i="125"/>
  <c r="B22" i="125"/>
  <c r="B21" i="125"/>
  <c r="O20" i="125"/>
  <c r="L20" i="125"/>
  <c r="B20" i="125"/>
  <c r="H19" i="125"/>
  <c r="B19" i="125"/>
  <c r="H18" i="125"/>
  <c r="B18" i="125"/>
  <c r="B17" i="125"/>
  <c r="B16" i="125"/>
  <c r="B15" i="125"/>
  <c r="O10" i="125"/>
  <c r="L10" i="125"/>
  <c r="D3" i="125"/>
  <c r="B1" i="125"/>
  <c r="B31" i="124"/>
  <c r="B30" i="124"/>
  <c r="B29" i="124"/>
  <c r="B28" i="124"/>
  <c r="B27" i="124"/>
  <c r="B26" i="124"/>
  <c r="B25" i="124"/>
  <c r="B24" i="124"/>
  <c r="B23" i="124"/>
  <c r="B22" i="124"/>
  <c r="B21" i="124"/>
  <c r="B20" i="124"/>
  <c r="H3" i="124"/>
  <c r="E105" i="2" s="1"/>
  <c r="C105" i="2"/>
  <c r="B16" i="124"/>
  <c r="B18" i="124"/>
  <c r="B15" i="124"/>
  <c r="D3" i="124"/>
  <c r="B1" i="124"/>
  <c r="H38" i="128" l="1"/>
  <c r="I39" i="126"/>
  <c r="H38" i="126"/>
  <c r="I38" i="127"/>
  <c r="H38" i="127" s="1"/>
  <c r="I39" i="127"/>
  <c r="I39" i="128"/>
  <c r="H36" i="125"/>
  <c r="H28" i="125"/>
  <c r="H20" i="125"/>
  <c r="B38" i="72"/>
  <c r="B39" i="72"/>
  <c r="B40" i="72"/>
  <c r="B41" i="72"/>
  <c r="B42" i="72"/>
  <c r="B43" i="72"/>
  <c r="B44" i="72"/>
  <c r="Z43" i="72"/>
  <c r="Y43" i="72"/>
  <c r="X43" i="72"/>
  <c r="W43" i="72"/>
  <c r="V43" i="72"/>
  <c r="U43" i="72"/>
  <c r="T43" i="72"/>
  <c r="S43" i="72"/>
  <c r="R43" i="72"/>
  <c r="O43" i="72"/>
  <c r="L43" i="72"/>
  <c r="B37" i="72"/>
  <c r="B36" i="72"/>
  <c r="B25" i="72"/>
  <c r="B23" i="72"/>
  <c r="B24" i="72"/>
  <c r="B22" i="72"/>
  <c r="B21" i="72"/>
  <c r="B20" i="72"/>
  <c r="B19" i="72"/>
  <c r="B18" i="72"/>
  <c r="B17" i="72"/>
  <c r="H43" i="72" l="1"/>
  <c r="L37" i="126"/>
  <c r="L37" i="128"/>
  <c r="H3" i="125"/>
  <c r="E89" i="2" s="1"/>
  <c r="L37" i="127"/>
  <c r="L39" i="126" l="1"/>
  <c r="L39" i="128"/>
  <c r="L39" i="127"/>
  <c r="H28" i="118"/>
  <c r="H27" i="118"/>
  <c r="H26" i="118"/>
  <c r="H25" i="118"/>
  <c r="H24" i="118"/>
  <c r="H23" i="118"/>
  <c r="H20" i="118"/>
  <c r="H19" i="118"/>
  <c r="H18" i="118"/>
  <c r="H17" i="118"/>
  <c r="H16" i="118"/>
  <c r="H15" i="118"/>
  <c r="D3" i="118"/>
  <c r="D3" i="115"/>
  <c r="D3" i="121"/>
  <c r="D3" i="116"/>
  <c r="D3" i="62"/>
  <c r="D3" i="117"/>
  <c r="D3" i="113"/>
  <c r="D3" i="51"/>
  <c r="D3" i="48"/>
  <c r="D3" i="46"/>
  <c r="D3" i="27"/>
  <c r="D3" i="25"/>
  <c r="D3" i="24"/>
  <c r="D3" i="23"/>
  <c r="D3" i="123"/>
  <c r="D3" i="122"/>
  <c r="D3" i="22"/>
  <c r="AZ53" i="48"/>
  <c r="AZ52" i="48"/>
  <c r="AT53" i="48"/>
  <c r="AT52" i="48"/>
  <c r="AF53" i="48"/>
  <c r="AF52" i="48"/>
  <c r="AM53" i="48"/>
  <c r="AM52" i="48"/>
  <c r="BF53" i="48"/>
  <c r="BF52" i="48"/>
  <c r="BL53" i="48"/>
  <c r="BL52" i="48"/>
  <c r="BR53" i="48"/>
  <c r="BR52" i="48"/>
  <c r="CD53" i="48"/>
  <c r="CD52" i="48"/>
  <c r="BX53" i="48"/>
  <c r="BX52" i="48"/>
  <c r="CJ53" i="48"/>
  <c r="CJ52" i="48"/>
  <c r="CP53" i="48"/>
  <c r="CP52" i="48"/>
  <c r="CP49" i="48"/>
  <c r="CP48" i="48"/>
  <c r="CJ49" i="48"/>
  <c r="CJ48" i="48"/>
  <c r="CD49" i="48"/>
  <c r="CD48" i="48"/>
  <c r="BX49" i="48"/>
  <c r="BX48" i="48"/>
  <c r="BR49" i="48"/>
  <c r="BR48" i="48"/>
  <c r="BL49" i="48"/>
  <c r="BL48" i="48"/>
  <c r="BF49" i="48"/>
  <c r="BF48" i="48"/>
  <c r="AZ49" i="48"/>
  <c r="AZ48" i="48"/>
  <c r="AT49" i="48"/>
  <c r="AT48" i="48"/>
  <c r="AM49" i="48"/>
  <c r="AM48" i="48"/>
  <c r="AM27" i="48"/>
  <c r="AM26" i="48"/>
  <c r="AT27" i="48"/>
  <c r="AT26" i="48"/>
  <c r="BF27" i="48"/>
  <c r="BF26" i="48"/>
  <c r="AZ27" i="48"/>
  <c r="AZ26" i="48"/>
  <c r="BL27" i="48"/>
  <c r="BL26" i="48"/>
  <c r="BR27" i="48"/>
  <c r="BR26" i="48"/>
  <c r="BX27" i="48"/>
  <c r="BX26" i="48"/>
  <c r="CD27" i="48"/>
  <c r="CD26" i="48"/>
  <c r="CJ27" i="48"/>
  <c r="CJ26" i="48"/>
  <c r="CP27" i="48"/>
  <c r="CP26" i="48"/>
  <c r="AM23" i="48"/>
  <c r="AM22" i="48"/>
  <c r="AM21" i="48"/>
  <c r="AM20" i="48"/>
  <c r="AM19" i="48"/>
  <c r="AM18" i="48"/>
  <c r="AM17" i="48"/>
  <c r="AT23" i="48"/>
  <c r="AT22" i="48"/>
  <c r="AT21" i="48"/>
  <c r="AT20" i="48"/>
  <c r="AT19" i="48"/>
  <c r="AT18" i="48"/>
  <c r="AT17" i="48"/>
  <c r="AZ23" i="48"/>
  <c r="AZ22" i="48"/>
  <c r="AZ21" i="48"/>
  <c r="AZ20" i="48"/>
  <c r="AZ19" i="48"/>
  <c r="AZ18" i="48"/>
  <c r="AZ17" i="48"/>
  <c r="BF23" i="48"/>
  <c r="BF22" i="48"/>
  <c r="BF21" i="48"/>
  <c r="BF20" i="48"/>
  <c r="BF19" i="48"/>
  <c r="BF18" i="48"/>
  <c r="BF17" i="48"/>
  <c r="BL23" i="48"/>
  <c r="BL22" i="48"/>
  <c r="BL21" i="48"/>
  <c r="BL20" i="48"/>
  <c r="BL19" i="48"/>
  <c r="BL18" i="48"/>
  <c r="BL17" i="48"/>
  <c r="BR23" i="48"/>
  <c r="BR22" i="48"/>
  <c r="BR21" i="48"/>
  <c r="BR20" i="48"/>
  <c r="BR19" i="48"/>
  <c r="BR18" i="48"/>
  <c r="BR17" i="48"/>
  <c r="BX23" i="48"/>
  <c r="BX22" i="48"/>
  <c r="BX21" i="48"/>
  <c r="BX20" i="48"/>
  <c r="BX19" i="48"/>
  <c r="BX18" i="48"/>
  <c r="BX17" i="48"/>
  <c r="CD23" i="48"/>
  <c r="CD22" i="48"/>
  <c r="CD21" i="48"/>
  <c r="CD20" i="48"/>
  <c r="CD19" i="48"/>
  <c r="CD18" i="48"/>
  <c r="CD17" i="48"/>
  <c r="CJ23" i="48"/>
  <c r="CJ22" i="48"/>
  <c r="CJ21" i="48"/>
  <c r="CJ20" i="48"/>
  <c r="CJ19" i="48"/>
  <c r="CJ18" i="48"/>
  <c r="CJ17" i="48"/>
  <c r="CP23" i="48"/>
  <c r="CP22" i="48"/>
  <c r="CP21" i="48"/>
  <c r="CP20" i="48"/>
  <c r="CP19" i="48"/>
  <c r="CP18" i="48"/>
  <c r="CP17" i="48"/>
  <c r="H26" i="121"/>
  <c r="H19" i="121"/>
  <c r="S53" i="48"/>
  <c r="H53" i="48" s="1"/>
  <c r="S52" i="48"/>
  <c r="H52" i="48" s="1"/>
  <c r="O37" i="126" l="1"/>
  <c r="H3" i="118"/>
  <c r="O37" i="127"/>
  <c r="O37" i="128"/>
  <c r="BX58" i="48"/>
  <c r="T73" i="60"/>
  <c r="V39" i="60"/>
  <c r="V74" i="60" s="1"/>
  <c r="T74" i="60"/>
  <c r="R39" i="60"/>
  <c r="R74" i="60" s="1"/>
  <c r="P74" i="60"/>
  <c r="N39" i="60"/>
  <c r="N74" i="60" s="1"/>
  <c r="L39" i="60"/>
  <c r="AF74" i="60"/>
  <c r="AD39" i="60"/>
  <c r="AD74" i="60" s="1"/>
  <c r="AB74" i="60"/>
  <c r="Z39" i="60"/>
  <c r="Z74" i="60" s="1"/>
  <c r="X74" i="60"/>
  <c r="H32" i="123"/>
  <c r="B32" i="123"/>
  <c r="H31" i="123"/>
  <c r="B31" i="123"/>
  <c r="B30" i="123"/>
  <c r="B29" i="123"/>
  <c r="B28" i="123"/>
  <c r="H27" i="123"/>
  <c r="B27" i="123"/>
  <c r="H26" i="123"/>
  <c r="B26" i="123"/>
  <c r="H25" i="123"/>
  <c r="B25" i="123"/>
  <c r="H24" i="123"/>
  <c r="B24" i="123"/>
  <c r="B23" i="123"/>
  <c r="H22" i="123"/>
  <c r="B22" i="123"/>
  <c r="O21" i="123"/>
  <c r="L21" i="123"/>
  <c r="I21" i="123"/>
  <c r="B21" i="123"/>
  <c r="H20" i="123"/>
  <c r="B20" i="123"/>
  <c r="H19" i="123"/>
  <c r="B19" i="123"/>
  <c r="H18" i="123"/>
  <c r="B18" i="123"/>
  <c r="H17" i="123"/>
  <c r="B17" i="123"/>
  <c r="O10" i="123"/>
  <c r="L10" i="123"/>
  <c r="B1" i="123"/>
  <c r="O31" i="122"/>
  <c r="L31" i="122"/>
  <c r="I31" i="122"/>
  <c r="B31" i="122"/>
  <c r="H30" i="122"/>
  <c r="B30" i="122"/>
  <c r="H29" i="122"/>
  <c r="B29" i="122"/>
  <c r="B28" i="122"/>
  <c r="B27" i="122"/>
  <c r="B26" i="122"/>
  <c r="H25" i="122"/>
  <c r="B25" i="122"/>
  <c r="H24" i="122"/>
  <c r="B24" i="122"/>
  <c r="H23" i="122"/>
  <c r="B23" i="122"/>
  <c r="H22" i="122"/>
  <c r="B22" i="122"/>
  <c r="H21" i="122"/>
  <c r="B21" i="122"/>
  <c r="B20" i="122"/>
  <c r="B19" i="122"/>
  <c r="H18" i="122"/>
  <c r="B18" i="122"/>
  <c r="H17" i="122"/>
  <c r="B17" i="122"/>
  <c r="H16" i="122"/>
  <c r="B16" i="122"/>
  <c r="O10" i="122"/>
  <c r="L10" i="122"/>
  <c r="B1" i="122"/>
  <c r="L74" i="60" l="1"/>
  <c r="H74" i="60" s="1"/>
  <c r="H39" i="60"/>
  <c r="O39" i="126"/>
  <c r="O39" i="128"/>
  <c r="O39" i="127"/>
  <c r="H21" i="123"/>
  <c r="T75" i="60"/>
  <c r="H3" i="123"/>
  <c r="H31" i="122"/>
  <c r="I38" i="119"/>
  <c r="O39" i="119"/>
  <c r="L39" i="119"/>
  <c r="I39" i="119"/>
  <c r="I31" i="119"/>
  <c r="R37" i="126" l="1"/>
  <c r="R37" i="128"/>
  <c r="H3" i="122"/>
  <c r="R37" i="127"/>
  <c r="V33" i="121"/>
  <c r="W33" i="121"/>
  <c r="V34" i="121"/>
  <c r="W34" i="121"/>
  <c r="V35" i="121"/>
  <c r="W35" i="121"/>
  <c r="B18" i="121"/>
  <c r="B19" i="121"/>
  <c r="B20" i="121"/>
  <c r="B21" i="121"/>
  <c r="B22" i="121"/>
  <c r="B23" i="121"/>
  <c r="B24" i="121"/>
  <c r="B25" i="121"/>
  <c r="B26" i="121"/>
  <c r="B27" i="121"/>
  <c r="B28" i="121"/>
  <c r="B29" i="121"/>
  <c r="B30" i="121"/>
  <c r="B31" i="121"/>
  <c r="B32" i="121"/>
  <c r="B33" i="121"/>
  <c r="B34" i="121"/>
  <c r="B35" i="121"/>
  <c r="B36" i="121"/>
  <c r="B37" i="121"/>
  <c r="B38" i="121"/>
  <c r="B39" i="121"/>
  <c r="B40" i="121"/>
  <c r="B41" i="121"/>
  <c r="B42" i="121"/>
  <c r="B43" i="121"/>
  <c r="B44" i="121"/>
  <c r="B45" i="121"/>
  <c r="B46" i="121"/>
  <c r="B47" i="121"/>
  <c r="B48" i="121"/>
  <c r="B49" i="121"/>
  <c r="B51" i="121"/>
  <c r="B52" i="121"/>
  <c r="B53" i="121"/>
  <c r="B54" i="121"/>
  <c r="B55" i="121"/>
  <c r="B56" i="121"/>
  <c r="B57" i="121"/>
  <c r="B58" i="121"/>
  <c r="B59" i="121"/>
  <c r="B60" i="121"/>
  <c r="B56" i="17"/>
  <c r="B57" i="17"/>
  <c r="B75" i="17"/>
  <c r="B55" i="17"/>
  <c r="H55" i="17"/>
  <c r="BF17" i="46"/>
  <c r="BL17" i="46"/>
  <c r="BR17" i="46"/>
  <c r="BX17" i="46"/>
  <c r="CD17" i="46"/>
  <c r="CJ17" i="46"/>
  <c r="CP17" i="46"/>
  <c r="CV17" i="46"/>
  <c r="DB17" i="46"/>
  <c r="BF18" i="46"/>
  <c r="BL18" i="46"/>
  <c r="BR18" i="46"/>
  <c r="BX18" i="46"/>
  <c r="CD18" i="46"/>
  <c r="CJ18" i="46"/>
  <c r="CP18" i="46"/>
  <c r="CV18" i="46"/>
  <c r="DB18" i="46"/>
  <c r="BF19" i="46"/>
  <c r="BL19" i="46"/>
  <c r="BR19" i="46"/>
  <c r="BX19" i="46"/>
  <c r="CD19" i="46"/>
  <c r="CJ19" i="46"/>
  <c r="CP19" i="46"/>
  <c r="CV19" i="46"/>
  <c r="DB19" i="46"/>
  <c r="BF20" i="46"/>
  <c r="BF64" i="46" s="1"/>
  <c r="BL20" i="46"/>
  <c r="BL64" i="46" s="1"/>
  <c r="BR20" i="46"/>
  <c r="BR64" i="46" s="1"/>
  <c r="BX20" i="46"/>
  <c r="BX64" i="46" s="1"/>
  <c r="CD20" i="46"/>
  <c r="CJ20" i="46"/>
  <c r="CJ64" i="46" s="1"/>
  <c r="CP20" i="46"/>
  <c r="CP64" i="46" s="1"/>
  <c r="CV20" i="46"/>
  <c r="CV64" i="46" s="1"/>
  <c r="DB20" i="46"/>
  <c r="DB64" i="46" s="1"/>
  <c r="BF21" i="46"/>
  <c r="BL21" i="46"/>
  <c r="BR21" i="46"/>
  <c r="BX21" i="46"/>
  <c r="CD21" i="46"/>
  <c r="CJ21" i="46"/>
  <c r="CP21" i="46"/>
  <c r="CV21" i="46"/>
  <c r="DB21" i="46"/>
  <c r="BF22" i="46"/>
  <c r="BL22" i="46"/>
  <c r="BR22" i="46"/>
  <c r="BX22" i="46"/>
  <c r="CD22" i="46"/>
  <c r="CJ22" i="46"/>
  <c r="CP22" i="46"/>
  <c r="CV22" i="46"/>
  <c r="DB22" i="46"/>
  <c r="BF23" i="46"/>
  <c r="BL23" i="46"/>
  <c r="BR23" i="46"/>
  <c r="BX23" i="46"/>
  <c r="CD23" i="46"/>
  <c r="CJ23" i="46"/>
  <c r="CP23" i="46"/>
  <c r="CV23" i="46"/>
  <c r="DB23" i="46"/>
  <c r="BF24" i="46"/>
  <c r="BL24" i="46"/>
  <c r="BR24" i="46"/>
  <c r="BX24" i="46"/>
  <c r="CD24" i="46"/>
  <c r="CJ24" i="46"/>
  <c r="CP24" i="46"/>
  <c r="CV24" i="46"/>
  <c r="DB24" i="46"/>
  <c r="BB25" i="46"/>
  <c r="BB30" i="46" s="1"/>
  <c r="BD25" i="46"/>
  <c r="BD30" i="46" s="1"/>
  <c r="BH25" i="46"/>
  <c r="BJ25" i="46"/>
  <c r="BJ30" i="46" s="1"/>
  <c r="BN25" i="46"/>
  <c r="BN30" i="46" s="1"/>
  <c r="BP25" i="46"/>
  <c r="BT25" i="46"/>
  <c r="BV25" i="46"/>
  <c r="BV30" i="46" s="1"/>
  <c r="BZ25" i="46"/>
  <c r="BZ30" i="46" s="1"/>
  <c r="CB25" i="46"/>
  <c r="CB30" i="46" s="1"/>
  <c r="CF25" i="46"/>
  <c r="CH25" i="46"/>
  <c r="CH30" i="46" s="1"/>
  <c r="CL25" i="46"/>
  <c r="CN25" i="46"/>
  <c r="CN30" i="46" s="1"/>
  <c r="CR25" i="46"/>
  <c r="CR30" i="46" s="1"/>
  <c r="CT25" i="46"/>
  <c r="CT30" i="46" s="1"/>
  <c r="CX25" i="46"/>
  <c r="CX30" i="46" s="1"/>
  <c r="CZ25" i="46"/>
  <c r="CZ30" i="46" s="1"/>
  <c r="BF27" i="46"/>
  <c r="BL27" i="46"/>
  <c r="BR27" i="46"/>
  <c r="BX27" i="46"/>
  <c r="CD27" i="46"/>
  <c r="CJ27" i="46"/>
  <c r="CP27" i="46"/>
  <c r="CV27" i="46"/>
  <c r="DB27" i="46"/>
  <c r="BF28" i="46"/>
  <c r="BL28" i="46"/>
  <c r="BR28" i="46"/>
  <c r="BX28" i="46"/>
  <c r="CD28" i="46"/>
  <c r="CJ28" i="46"/>
  <c r="CP28" i="46"/>
  <c r="CV28" i="46"/>
  <c r="DB28" i="46"/>
  <c r="BF36" i="46"/>
  <c r="BL36" i="46"/>
  <c r="BR36" i="46"/>
  <c r="BX36" i="46"/>
  <c r="CD36" i="46"/>
  <c r="CJ36" i="46"/>
  <c r="CP36" i="46"/>
  <c r="CV36" i="46"/>
  <c r="DB36" i="46"/>
  <c r="BF47" i="46"/>
  <c r="BL47" i="46"/>
  <c r="BR47" i="46"/>
  <c r="BX47" i="46"/>
  <c r="CD47" i="46"/>
  <c r="CJ47" i="46"/>
  <c r="CP47" i="46"/>
  <c r="CV47" i="46"/>
  <c r="DB47" i="46"/>
  <c r="BF48" i="46"/>
  <c r="BL48" i="46"/>
  <c r="BR48" i="46"/>
  <c r="BX48" i="46"/>
  <c r="CD48" i="46"/>
  <c r="CJ48" i="46"/>
  <c r="CP48" i="46"/>
  <c r="CV48" i="46"/>
  <c r="DB48" i="46"/>
  <c r="BF51" i="46"/>
  <c r="BL51" i="46"/>
  <c r="BR51" i="46"/>
  <c r="BX51" i="46"/>
  <c r="CD51" i="46"/>
  <c r="CJ51" i="46"/>
  <c r="CP51" i="46"/>
  <c r="CV51" i="46"/>
  <c r="DB51" i="46"/>
  <c r="BF52" i="46"/>
  <c r="BL52" i="46"/>
  <c r="BR52" i="46"/>
  <c r="BX52" i="46"/>
  <c r="CD52" i="46"/>
  <c r="CJ52" i="46"/>
  <c r="CP52" i="46"/>
  <c r="CV52" i="46"/>
  <c r="DB52" i="46"/>
  <c r="CD64" i="46"/>
  <c r="R39" i="126" l="1"/>
  <c r="R39" i="127"/>
  <c r="R39" i="128"/>
  <c r="H33" i="121"/>
  <c r="CJ57" i="46"/>
  <c r="CJ60" i="46" s="1"/>
  <c r="BR25" i="46"/>
  <c r="BL57" i="46"/>
  <c r="BL60" i="46" s="1"/>
  <c r="DB57" i="46"/>
  <c r="DB60" i="46" s="1"/>
  <c r="CD57" i="46"/>
  <c r="CD60" i="46" s="1"/>
  <c r="CJ25" i="46"/>
  <c r="BL25" i="46"/>
  <c r="CP57" i="46"/>
  <c r="CP60" i="46" s="1"/>
  <c r="BX25" i="46"/>
  <c r="BF57" i="46"/>
  <c r="BF60" i="46" s="1"/>
  <c r="CV57" i="46"/>
  <c r="CV60" i="46" s="1"/>
  <c r="DB25" i="46"/>
  <c r="CD30" i="46"/>
  <c r="BF25" i="46"/>
  <c r="BT30" i="46"/>
  <c r="BX30" i="46" s="1"/>
  <c r="CV25" i="46"/>
  <c r="BF30" i="46"/>
  <c r="CP25" i="46"/>
  <c r="BH30" i="46"/>
  <c r="BL30" i="46" s="1"/>
  <c r="DB30" i="46"/>
  <c r="H35" i="121"/>
  <c r="H34" i="121"/>
  <c r="BR57" i="46"/>
  <c r="BR60" i="46" s="1"/>
  <c r="BX57" i="46"/>
  <c r="BX60" i="46" s="1"/>
  <c r="CL30" i="46"/>
  <c r="CP30" i="46" s="1"/>
  <c r="CV30" i="46"/>
  <c r="CD25" i="46"/>
  <c r="CF30" i="46"/>
  <c r="CJ30" i="46" s="1"/>
  <c r="BP30" i="46"/>
  <c r="BR30" i="46" s="1"/>
  <c r="S37" i="126" l="1"/>
  <c r="S37" i="128"/>
  <c r="S37" i="127"/>
  <c r="S39" i="126" l="1"/>
  <c r="S39" i="127"/>
  <c r="S39" i="128"/>
  <c r="T37" i="126" l="1"/>
  <c r="T37" i="128"/>
  <c r="T37" i="127"/>
  <c r="V17" i="121"/>
  <c r="T39" i="126" l="1"/>
  <c r="T39" i="127"/>
  <c r="T39" i="128"/>
  <c r="B53" i="82"/>
  <c r="B54" i="82"/>
  <c r="B55" i="82"/>
  <c r="B56" i="82"/>
  <c r="B57" i="82"/>
  <c r="B58" i="82"/>
  <c r="B59" i="82"/>
  <c r="B60" i="82"/>
  <c r="B61" i="82"/>
  <c r="B62" i="82"/>
  <c r="B63" i="82"/>
  <c r="B64" i="82"/>
  <c r="B65" i="82"/>
  <c r="B66" i="82"/>
  <c r="B67" i="82"/>
  <c r="B68" i="82"/>
  <c r="B69" i="82"/>
  <c r="B70" i="82"/>
  <c r="B71" i="82"/>
  <c r="B72" i="82"/>
  <c r="B73" i="82"/>
  <c r="B74" i="82"/>
  <c r="B75" i="82"/>
  <c r="B76" i="82"/>
  <c r="B77" i="82"/>
  <c r="U37" i="126" l="1"/>
  <c r="U37" i="128"/>
  <c r="U37" i="127"/>
  <c r="B15" i="33"/>
  <c r="U39" i="126" l="1"/>
  <c r="U39" i="128"/>
  <c r="U39" i="127"/>
  <c r="E17" i="113"/>
  <c r="E18" i="113"/>
  <c r="E19" i="113"/>
  <c r="E20" i="113"/>
  <c r="E16" i="113"/>
  <c r="V37" i="126" l="1"/>
  <c r="V37" i="127"/>
  <c r="V37" i="128"/>
  <c r="H3" i="107"/>
  <c r="B21" i="115"/>
  <c r="B30" i="115"/>
  <c r="I16" i="23"/>
  <c r="O38" i="12"/>
  <c r="L38" i="12"/>
  <c r="O25" i="12"/>
  <c r="L25" i="12"/>
  <c r="I25" i="12"/>
  <c r="I16" i="24"/>
  <c r="L16" i="24"/>
  <c r="L25" i="24"/>
  <c r="I25" i="24"/>
  <c r="I27" i="24" s="1"/>
  <c r="L16" i="23"/>
  <c r="L23" i="23"/>
  <c r="I23" i="23"/>
  <c r="V39" i="126" l="1"/>
  <c r="V39" i="128"/>
  <c r="V39" i="127"/>
  <c r="O51" i="119"/>
  <c r="L51" i="119"/>
  <c r="I51" i="119"/>
  <c r="W37" i="126" l="1"/>
  <c r="W37" i="127"/>
  <c r="W37" i="128"/>
  <c r="B40" i="27"/>
  <c r="B39" i="27"/>
  <c r="W39" i="126" l="1"/>
  <c r="W39" i="128"/>
  <c r="W39" i="127"/>
  <c r="AP38" i="75"/>
  <c r="X38" i="75"/>
  <c r="AP49" i="75"/>
  <c r="X49" i="75"/>
  <c r="AP60" i="75"/>
  <c r="X60" i="75"/>
  <c r="AM71" i="75"/>
  <c r="AJ71" i="75"/>
  <c r="AG71" i="75"/>
  <c r="AD71" i="75"/>
  <c r="AA71" i="75"/>
  <c r="U71" i="75"/>
  <c r="R71" i="75"/>
  <c r="O71" i="75"/>
  <c r="L71" i="75"/>
  <c r="I71" i="75"/>
  <c r="B71" i="75"/>
  <c r="B60" i="75"/>
  <c r="B49" i="75"/>
  <c r="B79" i="75"/>
  <c r="B78" i="75"/>
  <c r="B77" i="75"/>
  <c r="B76" i="75"/>
  <c r="B75" i="75"/>
  <c r="B74" i="75"/>
  <c r="B73" i="75"/>
  <c r="B72" i="75"/>
  <c r="B70" i="75"/>
  <c r="B69" i="75"/>
  <c r="B68" i="75"/>
  <c r="B67" i="75"/>
  <c r="B66" i="75"/>
  <c r="B65" i="75"/>
  <c r="B64" i="75"/>
  <c r="B63" i="75"/>
  <c r="B62" i="75"/>
  <c r="B61" i="75"/>
  <c r="B59" i="75"/>
  <c r="B58" i="75"/>
  <c r="B57" i="75"/>
  <c r="B56" i="75"/>
  <c r="B55" i="75"/>
  <c r="B54" i="75"/>
  <c r="B53" i="75"/>
  <c r="B52" i="75"/>
  <c r="B51" i="75"/>
  <c r="B50" i="75"/>
  <c r="B48" i="75"/>
  <c r="B47" i="75"/>
  <c r="B46" i="75"/>
  <c r="B45" i="75"/>
  <c r="B44" i="75"/>
  <c r="B43" i="75"/>
  <c r="B42" i="75"/>
  <c r="B41" i="75"/>
  <c r="B40" i="75"/>
  <c r="B39" i="75"/>
  <c r="B38" i="75"/>
  <c r="B37" i="75"/>
  <c r="B36" i="75"/>
  <c r="B35" i="75"/>
  <c r="B34" i="75"/>
  <c r="B33" i="75"/>
  <c r="B32" i="75"/>
  <c r="B31" i="75"/>
  <c r="B30" i="75"/>
  <c r="B29" i="75"/>
  <c r="B28" i="75"/>
  <c r="B27" i="75"/>
  <c r="B26" i="75"/>
  <c r="B25" i="75"/>
  <c r="B24" i="75"/>
  <c r="B23" i="75"/>
  <c r="B22" i="75"/>
  <c r="B21" i="75"/>
  <c r="B20" i="75"/>
  <c r="B19" i="75"/>
  <c r="B18" i="75"/>
  <c r="B17" i="75"/>
  <c r="B16" i="75"/>
  <c r="X37" i="126" l="1"/>
  <c r="X37" i="127"/>
  <c r="X37" i="128"/>
  <c r="H16" i="75"/>
  <c r="H38" i="75"/>
  <c r="H60" i="75"/>
  <c r="H49" i="75"/>
  <c r="AP71" i="75"/>
  <c r="X71" i="75"/>
  <c r="H19" i="105"/>
  <c r="C111" i="2"/>
  <c r="X39" i="126" l="1"/>
  <c r="X39" i="127"/>
  <c r="H3" i="105"/>
  <c r="X39" i="128"/>
  <c r="H71" i="75"/>
  <c r="B15" i="121"/>
  <c r="B16" i="121"/>
  <c r="B17" i="121"/>
  <c r="W17" i="121"/>
  <c r="H17" i="121" s="1"/>
  <c r="W18" i="121"/>
  <c r="V21" i="121"/>
  <c r="W21" i="121"/>
  <c r="V22" i="121"/>
  <c r="W22" i="121"/>
  <c r="V24" i="121"/>
  <c r="W24" i="121"/>
  <c r="V25" i="121"/>
  <c r="W25" i="121"/>
  <c r="V27" i="121"/>
  <c r="W27" i="121"/>
  <c r="V28" i="121"/>
  <c r="W28" i="121"/>
  <c r="V29" i="121"/>
  <c r="W29" i="121"/>
  <c r="V36" i="121"/>
  <c r="W36" i="121"/>
  <c r="V37" i="121"/>
  <c r="W37" i="121"/>
  <c r="V38" i="121"/>
  <c r="W38" i="121"/>
  <c r="V39" i="121"/>
  <c r="W39" i="121"/>
  <c r="V40" i="121"/>
  <c r="W40" i="121"/>
  <c r="V42" i="121"/>
  <c r="W42" i="121"/>
  <c r="V43" i="121"/>
  <c r="W43" i="121"/>
  <c r="V45" i="121"/>
  <c r="W45" i="121"/>
  <c r="V46" i="121"/>
  <c r="W46" i="121"/>
  <c r="V51" i="121"/>
  <c r="W51" i="121"/>
  <c r="V52" i="121"/>
  <c r="W52" i="121"/>
  <c r="V53" i="121"/>
  <c r="W53" i="121"/>
  <c r="V56" i="121"/>
  <c r="W56" i="121"/>
  <c r="V59" i="121"/>
  <c r="W59" i="121"/>
  <c r="V60" i="121"/>
  <c r="W60" i="121"/>
  <c r="Y37" i="126" l="1"/>
  <c r="Y37" i="128"/>
  <c r="Y37" i="127"/>
  <c r="H56" i="121"/>
  <c r="H40" i="121"/>
  <c r="H52" i="121"/>
  <c r="H36" i="121"/>
  <c r="H46" i="121"/>
  <c r="H25" i="121"/>
  <c r="H53" i="121"/>
  <c r="H45" i="121"/>
  <c r="H60" i="121"/>
  <c r="H37" i="121"/>
  <c r="H27" i="121"/>
  <c r="H18" i="121"/>
  <c r="H59" i="121"/>
  <c r="H51" i="121"/>
  <c r="H39" i="121"/>
  <c r="H24" i="121"/>
  <c r="H43" i="121"/>
  <c r="H38" i="121"/>
  <c r="H28" i="121"/>
  <c r="H22" i="121"/>
  <c r="H29" i="121"/>
  <c r="H21" i="121"/>
  <c r="H42" i="121"/>
  <c r="B33" i="55"/>
  <c r="B32" i="55"/>
  <c r="B31" i="55"/>
  <c r="B66" i="47"/>
  <c r="D3" i="35"/>
  <c r="H17" i="32"/>
  <c r="B23" i="15"/>
  <c r="B22" i="15"/>
  <c r="B21" i="15"/>
  <c r="B20" i="15"/>
  <c r="B19" i="15"/>
  <c r="C104" i="2"/>
  <c r="Y39" i="126" l="1"/>
  <c r="Y39" i="127"/>
  <c r="Y39" i="128"/>
  <c r="H3" i="121"/>
  <c r="E111" i="2" s="1"/>
  <c r="Z37" i="126" l="1"/>
  <c r="Z37" i="128"/>
  <c r="Z37" i="127"/>
  <c r="L65" i="60"/>
  <c r="N65" i="60"/>
  <c r="P65" i="60"/>
  <c r="R65" i="60"/>
  <c r="T65" i="60"/>
  <c r="V65" i="60"/>
  <c r="X65" i="60"/>
  <c r="Z65" i="60"/>
  <c r="AB65" i="60"/>
  <c r="AD65" i="60"/>
  <c r="AF65" i="60"/>
  <c r="L66" i="60"/>
  <c r="N66" i="60"/>
  <c r="P66" i="60"/>
  <c r="R66" i="60"/>
  <c r="T66" i="60"/>
  <c r="V66" i="60"/>
  <c r="X66" i="60"/>
  <c r="Z66" i="60"/>
  <c r="AB66" i="60"/>
  <c r="AD66" i="60"/>
  <c r="AF66" i="60"/>
  <c r="L67" i="60"/>
  <c r="N67" i="60"/>
  <c r="P67" i="60"/>
  <c r="R67" i="60"/>
  <c r="T67" i="60"/>
  <c r="V67" i="60"/>
  <c r="X67" i="60"/>
  <c r="Z67" i="60"/>
  <c r="AB67" i="60"/>
  <c r="AD67" i="60"/>
  <c r="AF67" i="60"/>
  <c r="J67" i="60"/>
  <c r="J66" i="60"/>
  <c r="J65" i="60"/>
  <c r="L60" i="60"/>
  <c r="N60" i="60"/>
  <c r="P60" i="60"/>
  <c r="R60" i="60"/>
  <c r="T60" i="60"/>
  <c r="V60" i="60"/>
  <c r="X60" i="60"/>
  <c r="Z60" i="60"/>
  <c r="AB60" i="60"/>
  <c r="AD60" i="60"/>
  <c r="AF60" i="60"/>
  <c r="L61" i="60"/>
  <c r="N61" i="60"/>
  <c r="P61" i="60"/>
  <c r="R61" i="60"/>
  <c r="T61" i="60"/>
  <c r="V61" i="60"/>
  <c r="X61" i="60"/>
  <c r="Z61" i="60"/>
  <c r="AB61" i="60"/>
  <c r="AD61" i="60"/>
  <c r="AF61" i="60"/>
  <c r="L62" i="60"/>
  <c r="N62" i="60"/>
  <c r="P62" i="60"/>
  <c r="R62" i="60"/>
  <c r="T62" i="60"/>
  <c r="V62" i="60"/>
  <c r="X62" i="60"/>
  <c r="Z62" i="60"/>
  <c r="AB62" i="60"/>
  <c r="AD62" i="60"/>
  <c r="AF62" i="60"/>
  <c r="J62" i="60"/>
  <c r="J61" i="60"/>
  <c r="J60" i="60"/>
  <c r="L53" i="60"/>
  <c r="N53" i="60"/>
  <c r="P53" i="60"/>
  <c r="R53" i="60"/>
  <c r="T53" i="60"/>
  <c r="V53" i="60"/>
  <c r="X53" i="60"/>
  <c r="Z53" i="60"/>
  <c r="AB53" i="60"/>
  <c r="AD53" i="60"/>
  <c r="AF53" i="60"/>
  <c r="L54" i="60"/>
  <c r="N54" i="60"/>
  <c r="P54" i="60"/>
  <c r="R54" i="60"/>
  <c r="T54" i="60"/>
  <c r="V54" i="60"/>
  <c r="X54" i="60"/>
  <c r="Z54" i="60"/>
  <c r="AB54" i="60"/>
  <c r="AD54" i="60"/>
  <c r="AF54" i="60"/>
  <c r="L55" i="60"/>
  <c r="N55" i="60"/>
  <c r="P55" i="60"/>
  <c r="R55" i="60"/>
  <c r="T55" i="60"/>
  <c r="V55" i="60"/>
  <c r="X55" i="60"/>
  <c r="Z55" i="60"/>
  <c r="AB55" i="60"/>
  <c r="AD55" i="60"/>
  <c r="AF55" i="60"/>
  <c r="J55" i="60"/>
  <c r="J54" i="60"/>
  <c r="J53" i="60"/>
  <c r="L48" i="60"/>
  <c r="N48" i="60"/>
  <c r="P48" i="60"/>
  <c r="R48" i="60"/>
  <c r="T48" i="60"/>
  <c r="V48" i="60"/>
  <c r="X48" i="60"/>
  <c r="Z48" i="60"/>
  <c r="AB48" i="60"/>
  <c r="AD48" i="60"/>
  <c r="AF48" i="60"/>
  <c r="L49" i="60"/>
  <c r="N49" i="60"/>
  <c r="P49" i="60"/>
  <c r="R49" i="60"/>
  <c r="T49" i="60"/>
  <c r="V49" i="60"/>
  <c r="X49" i="60"/>
  <c r="Z49" i="60"/>
  <c r="AB49" i="60"/>
  <c r="AD49" i="60"/>
  <c r="AF49" i="60"/>
  <c r="L50" i="60"/>
  <c r="N50" i="60"/>
  <c r="P50" i="60"/>
  <c r="R50" i="60"/>
  <c r="T50" i="60"/>
  <c r="V50" i="60"/>
  <c r="X50" i="60"/>
  <c r="Z50" i="60"/>
  <c r="AB50" i="60"/>
  <c r="AD50" i="60"/>
  <c r="AF50" i="60"/>
  <c r="J50" i="60"/>
  <c r="J49" i="60"/>
  <c r="J48" i="60"/>
  <c r="L43" i="60"/>
  <c r="N43" i="60"/>
  <c r="P43" i="60"/>
  <c r="R43" i="60"/>
  <c r="T43" i="60"/>
  <c r="V43" i="60"/>
  <c r="X43" i="60"/>
  <c r="Z43" i="60"/>
  <c r="AB43" i="60"/>
  <c r="AD43" i="60"/>
  <c r="AF43" i="60"/>
  <c r="L44" i="60"/>
  <c r="N44" i="60"/>
  <c r="P44" i="60"/>
  <c r="R44" i="60"/>
  <c r="T44" i="60"/>
  <c r="V44" i="60"/>
  <c r="X44" i="60"/>
  <c r="Z44" i="60"/>
  <c r="AB44" i="60"/>
  <c r="AD44" i="60"/>
  <c r="AF44" i="60"/>
  <c r="L45" i="60"/>
  <c r="N45" i="60"/>
  <c r="P45" i="60"/>
  <c r="R45" i="60"/>
  <c r="T45" i="60"/>
  <c r="V45" i="60"/>
  <c r="X45" i="60"/>
  <c r="Z45" i="60"/>
  <c r="AB45" i="60"/>
  <c r="AD45" i="60"/>
  <c r="AF45" i="60"/>
  <c r="J45" i="60"/>
  <c r="J44" i="60"/>
  <c r="J43" i="60"/>
  <c r="H55" i="60" l="1"/>
  <c r="H44" i="60"/>
  <c r="H54" i="60"/>
  <c r="H67" i="60"/>
  <c r="H45" i="60"/>
  <c r="H48" i="60"/>
  <c r="H60" i="60"/>
  <c r="H49" i="60"/>
  <c r="H61" i="60"/>
  <c r="H50" i="60"/>
  <c r="H62" i="60"/>
  <c r="Z39" i="126"/>
  <c r="H43" i="60"/>
  <c r="H53" i="60"/>
  <c r="H65" i="60"/>
  <c r="H66" i="60"/>
  <c r="Z39" i="127"/>
  <c r="Z39" i="128"/>
  <c r="J63" i="60"/>
  <c r="J68" i="60"/>
  <c r="AA37" i="126" l="1"/>
  <c r="AA37" i="128"/>
  <c r="AA37" i="127"/>
  <c r="Z23" i="113"/>
  <c r="Y23" i="113"/>
  <c r="X19" i="113"/>
  <c r="X18" i="113"/>
  <c r="X16" i="113"/>
  <c r="Q23" i="113"/>
  <c r="O23" i="113"/>
  <c r="M23" i="113"/>
  <c r="L23" i="113"/>
  <c r="AA39" i="127" l="1"/>
  <c r="H39" i="127" s="1"/>
  <c r="H37" i="127"/>
  <c r="H3" i="127" s="1"/>
  <c r="E96" i="2" s="1"/>
  <c r="AA39" i="128"/>
  <c r="H39" i="128" s="1"/>
  <c r="H37" i="128"/>
  <c r="H3" i="128" s="1"/>
  <c r="E97" i="2" s="1"/>
  <c r="AA39" i="126"/>
  <c r="H39" i="126" s="1"/>
  <c r="H37" i="126"/>
  <c r="H3" i="126" s="1"/>
  <c r="E95" i="2" s="1"/>
  <c r="N23" i="113"/>
  <c r="S23" i="113"/>
  <c r="T23" i="113"/>
  <c r="U23" i="113"/>
  <c r="W23" i="113"/>
  <c r="X20" i="113"/>
  <c r="X23" i="113" s="1"/>
  <c r="R19" i="113"/>
  <c r="G19" i="113" s="1"/>
  <c r="R20" i="113"/>
  <c r="G20" i="113" s="1"/>
  <c r="R17" i="113"/>
  <c r="G17" i="113" s="1"/>
  <c r="R18" i="113"/>
  <c r="G18" i="113" s="1"/>
  <c r="O21" i="19"/>
  <c r="L21" i="19"/>
  <c r="I21" i="19"/>
  <c r="B65" i="46" l="1"/>
  <c r="C113" i="2" l="1"/>
  <c r="C107" i="2"/>
  <c r="C76" i="2"/>
  <c r="C54" i="2"/>
  <c r="C51" i="2"/>
  <c r="B15" i="119"/>
  <c r="B16" i="119"/>
  <c r="H16" i="119"/>
  <c r="B17" i="119"/>
  <c r="H17" i="119"/>
  <c r="B20" i="119"/>
  <c r="H20" i="119"/>
  <c r="B18" i="119"/>
  <c r="B19" i="119"/>
  <c r="B21" i="119"/>
  <c r="H21" i="119"/>
  <c r="B22" i="119"/>
  <c r="B23" i="119"/>
  <c r="B24" i="119"/>
  <c r="H24" i="119"/>
  <c r="B25" i="119"/>
  <c r="H25" i="119"/>
  <c r="B26" i="119"/>
  <c r="B27" i="119"/>
  <c r="B28" i="119"/>
  <c r="H28" i="119"/>
  <c r="B29" i="119"/>
  <c r="H29" i="119"/>
  <c r="B30" i="119"/>
  <c r="H30" i="119"/>
  <c r="B31" i="119"/>
  <c r="L31" i="119"/>
  <c r="O31" i="119"/>
  <c r="B32" i="119"/>
  <c r="B33" i="119"/>
  <c r="B34" i="119"/>
  <c r="H34" i="119"/>
  <c r="B35" i="119"/>
  <c r="H35" i="119"/>
  <c r="B36" i="119"/>
  <c r="B37" i="119"/>
  <c r="B38" i="119"/>
  <c r="I41" i="119"/>
  <c r="L38" i="119"/>
  <c r="L41" i="119" s="1"/>
  <c r="O38" i="119"/>
  <c r="O41" i="119" s="1"/>
  <c r="B39" i="119"/>
  <c r="I16" i="20"/>
  <c r="L16" i="20"/>
  <c r="O16" i="20"/>
  <c r="B40" i="119"/>
  <c r="H40" i="119"/>
  <c r="B41" i="119"/>
  <c r="B42" i="119"/>
  <c r="H42" i="119"/>
  <c r="B43" i="119"/>
  <c r="B44" i="119"/>
  <c r="B45" i="119"/>
  <c r="H45" i="119"/>
  <c r="B46" i="119"/>
  <c r="H46" i="119"/>
  <c r="B47" i="119"/>
  <c r="B48" i="119"/>
  <c r="B49" i="119"/>
  <c r="H49" i="119"/>
  <c r="B50" i="119"/>
  <c r="H50" i="119"/>
  <c r="B51" i="119"/>
  <c r="H51" i="119"/>
  <c r="L10" i="119"/>
  <c r="O10" i="119"/>
  <c r="D3" i="119"/>
  <c r="B1" i="119"/>
  <c r="H39" i="119" l="1"/>
  <c r="H41" i="119"/>
  <c r="H31" i="119"/>
  <c r="H38" i="119"/>
  <c r="H3" i="119" l="1"/>
  <c r="E51" i="2" s="1"/>
  <c r="H21" i="59"/>
  <c r="H22" i="59"/>
  <c r="H23" i="59"/>
  <c r="H24" i="59"/>
  <c r="H25" i="59"/>
  <c r="H26" i="59"/>
  <c r="H27" i="59"/>
  <c r="H28" i="59"/>
  <c r="H29" i="59"/>
  <c r="H30" i="59"/>
  <c r="H31" i="59"/>
  <c r="H32" i="59"/>
  <c r="H33" i="59"/>
  <c r="H34" i="59"/>
  <c r="H35" i="59"/>
  <c r="H36" i="59"/>
  <c r="H15" i="59"/>
  <c r="H16" i="59"/>
  <c r="H17" i="59"/>
  <c r="H40" i="58"/>
  <c r="H32" i="58"/>
  <c r="H33" i="58"/>
  <c r="H34" i="58"/>
  <c r="H35" i="58"/>
  <c r="H36" i="58"/>
  <c r="H37" i="58"/>
  <c r="H31" i="58"/>
  <c r="H69" i="57"/>
  <c r="H70" i="57"/>
  <c r="H59" i="57"/>
  <c r="H60" i="57"/>
  <c r="H61" i="57"/>
  <c r="H62" i="57"/>
  <c r="H63" i="57"/>
  <c r="H64" i="57"/>
  <c r="H66" i="57"/>
  <c r="H51" i="57"/>
  <c r="H52" i="57"/>
  <c r="H53" i="57"/>
  <c r="H54" i="57"/>
  <c r="H55" i="57"/>
  <c r="H56" i="57"/>
  <c r="H42" i="57"/>
  <c r="H43" i="57"/>
  <c r="H44" i="57"/>
  <c r="H45" i="57"/>
  <c r="H46" i="57"/>
  <c r="H47" i="57"/>
  <c r="H48" i="57"/>
  <c r="H38" i="57"/>
  <c r="H39" i="57"/>
  <c r="H30" i="57"/>
  <c r="H31" i="57"/>
  <c r="H32" i="57"/>
  <c r="H33" i="57"/>
  <c r="H34" i="57"/>
  <c r="H35" i="57"/>
  <c r="H23" i="57"/>
  <c r="H24" i="57"/>
  <c r="H25" i="57"/>
  <c r="H26" i="57"/>
  <c r="H27" i="57"/>
  <c r="H16" i="57"/>
  <c r="H17" i="57"/>
  <c r="H18" i="57"/>
  <c r="H19" i="57"/>
  <c r="H20" i="57"/>
  <c r="H15" i="57"/>
  <c r="H40" i="56"/>
  <c r="H41" i="56"/>
  <c r="H42" i="56"/>
  <c r="H43" i="56"/>
  <c r="H44" i="56"/>
  <c r="H45" i="56"/>
  <c r="H47" i="56"/>
  <c r="H48" i="56"/>
  <c r="H39" i="56"/>
  <c r="H15" i="53"/>
  <c r="H66" i="52"/>
  <c r="H67" i="52"/>
  <c r="H68" i="52"/>
  <c r="H56" i="52"/>
  <c r="H57" i="52"/>
  <c r="H58" i="52"/>
  <c r="H59" i="52"/>
  <c r="H60" i="52"/>
  <c r="H61" i="52"/>
  <c r="H63" i="52"/>
  <c r="H49" i="52"/>
  <c r="H50" i="52"/>
  <c r="H51" i="52"/>
  <c r="H52" i="52"/>
  <c r="H53" i="52"/>
  <c r="H42" i="52"/>
  <c r="H43" i="52"/>
  <c r="H44" i="52"/>
  <c r="H45" i="52"/>
  <c r="H46" i="52"/>
  <c r="H34" i="52"/>
  <c r="H35" i="52"/>
  <c r="H36" i="52"/>
  <c r="H37" i="52"/>
  <c r="H38" i="52"/>
  <c r="H39" i="52"/>
  <c r="H22" i="52"/>
  <c r="H23" i="52"/>
  <c r="H24" i="52"/>
  <c r="H25" i="52"/>
  <c r="H26" i="52"/>
  <c r="H27" i="52"/>
  <c r="H28" i="52"/>
  <c r="H29" i="52"/>
  <c r="H30" i="52"/>
  <c r="H31" i="52"/>
  <c r="H16" i="52"/>
  <c r="H17" i="52"/>
  <c r="H18" i="52"/>
  <c r="H15" i="52"/>
  <c r="H67" i="51"/>
  <c r="H68" i="51"/>
  <c r="H69" i="51"/>
  <c r="H70" i="51"/>
  <c r="H71" i="51"/>
  <c r="H72" i="51"/>
  <c r="H73" i="51"/>
  <c r="H74" i="51"/>
  <c r="H66" i="51"/>
  <c r="H41" i="51"/>
  <c r="H40" i="51"/>
  <c r="H16" i="51"/>
  <c r="E112" i="2" l="1"/>
  <c r="E113" i="2"/>
  <c r="H16" i="46"/>
  <c r="H22" i="37" l="1"/>
  <c r="H21" i="37"/>
  <c r="H20" i="37"/>
  <c r="H19" i="37"/>
  <c r="H18" i="37"/>
  <c r="H17" i="37"/>
  <c r="H16" i="37"/>
  <c r="H15" i="37"/>
  <c r="H32" i="36"/>
  <c r="H30" i="36"/>
  <c r="H27" i="36"/>
  <c r="H26" i="36"/>
  <c r="H25" i="36"/>
  <c r="H24" i="36"/>
  <c r="H23" i="36"/>
  <c r="H22" i="36"/>
  <c r="H21" i="36"/>
  <c r="H20" i="36"/>
  <c r="H19" i="36"/>
  <c r="H18" i="36"/>
  <c r="H17" i="36"/>
  <c r="H16" i="36"/>
  <c r="H15" i="36"/>
  <c r="H29" i="35"/>
  <c r="H28" i="35"/>
  <c r="H27" i="35"/>
  <c r="H26" i="35"/>
  <c r="H25" i="35"/>
  <c r="H22" i="35"/>
  <c r="H21" i="35"/>
  <c r="H20" i="35"/>
  <c r="H19" i="35"/>
  <c r="H18" i="35"/>
  <c r="H17" i="35"/>
  <c r="H16" i="35"/>
  <c r="H62" i="34" l="1"/>
  <c r="H59" i="34"/>
  <c r="H58" i="34"/>
  <c r="H57" i="34"/>
  <c r="H54" i="34"/>
  <c r="H53" i="34"/>
  <c r="H52" i="34"/>
  <c r="H50" i="34"/>
  <c r="H48" i="34"/>
  <c r="H47" i="34"/>
  <c r="H46" i="34"/>
  <c r="H44" i="34"/>
  <c r="H42" i="34"/>
  <c r="H41" i="34"/>
  <c r="H40" i="34"/>
  <c r="H38" i="34"/>
  <c r="H34" i="34"/>
  <c r="H33" i="34"/>
  <c r="H32" i="34"/>
  <c r="H30" i="34"/>
  <c r="H28" i="34"/>
  <c r="H27" i="34"/>
  <c r="H26" i="34"/>
  <c r="H22" i="34"/>
  <c r="H21" i="34"/>
  <c r="H20" i="34"/>
  <c r="H18" i="34"/>
  <c r="H17" i="34"/>
  <c r="H16" i="34"/>
  <c r="H46" i="33"/>
  <c r="H45" i="33"/>
  <c r="H44" i="33"/>
  <c r="H40" i="33"/>
  <c r="H39" i="33"/>
  <c r="H38" i="33"/>
  <c r="H34" i="33"/>
  <c r="H33" i="33"/>
  <c r="H32" i="33"/>
  <c r="H25" i="33"/>
  <c r="H24" i="33"/>
  <c r="H17" i="33"/>
  <c r="H16" i="33"/>
  <c r="H31" i="32" l="1"/>
  <c r="H30" i="32"/>
  <c r="H29" i="32"/>
  <c r="H27" i="32"/>
  <c r="H26" i="32"/>
  <c r="H25" i="32"/>
  <c r="H23" i="32"/>
  <c r="H22" i="32"/>
  <c r="H21" i="32"/>
  <c r="H19" i="32"/>
  <c r="H18" i="32"/>
  <c r="H34" i="31"/>
  <c r="H30" i="31"/>
  <c r="H29" i="31"/>
  <c r="H26" i="31"/>
  <c r="H25" i="31"/>
  <c r="H22" i="31"/>
  <c r="H21" i="31"/>
  <c r="H18" i="31"/>
  <c r="H17" i="31"/>
  <c r="H47" i="30"/>
  <c r="H46" i="30"/>
  <c r="H45" i="30"/>
  <c r="H44" i="30"/>
  <c r="H41" i="30"/>
  <c r="H40" i="30"/>
  <c r="H39" i="30"/>
  <c r="H38" i="30"/>
  <c r="H35" i="30"/>
  <c r="H34" i="30"/>
  <c r="H33" i="30"/>
  <c r="H32" i="30"/>
  <c r="H29" i="30"/>
  <c r="H28" i="30"/>
  <c r="H27" i="30"/>
  <c r="H26" i="30"/>
  <c r="H23" i="30"/>
  <c r="H22" i="30"/>
  <c r="H21" i="30"/>
  <c r="H20" i="30"/>
  <c r="H17" i="30"/>
  <c r="H16" i="30"/>
  <c r="H46" i="29"/>
  <c r="H45" i="29"/>
  <c r="H44" i="29"/>
  <c r="H43" i="29"/>
  <c r="H40" i="29"/>
  <c r="H39" i="29"/>
  <c r="H38" i="29"/>
  <c r="H37" i="29"/>
  <c r="H34" i="29"/>
  <c r="H33" i="29"/>
  <c r="H32" i="29"/>
  <c r="H31" i="29"/>
  <c r="H30" i="29"/>
  <c r="H29" i="29"/>
  <c r="H28" i="29"/>
  <c r="H27" i="29"/>
  <c r="H26" i="29"/>
  <c r="H25" i="29"/>
  <c r="H24" i="29"/>
  <c r="H21" i="29"/>
  <c r="H16" i="29"/>
  <c r="H40" i="27"/>
  <c r="H39" i="27"/>
  <c r="H38" i="27"/>
  <c r="H28" i="27"/>
  <c r="H27" i="27"/>
  <c r="H26" i="27"/>
  <c r="H25" i="27"/>
  <c r="H24" i="27"/>
  <c r="H22" i="27"/>
  <c r="H21" i="27"/>
  <c r="H20" i="27"/>
  <c r="H19" i="27"/>
  <c r="H16" i="27"/>
  <c r="H17" i="25"/>
  <c r="H18" i="25"/>
  <c r="H19" i="25"/>
  <c r="H20" i="25"/>
  <c r="H21" i="25"/>
  <c r="H16" i="25"/>
  <c r="H31" i="24"/>
  <c r="H30" i="24"/>
  <c r="H29" i="24"/>
  <c r="H28" i="24"/>
  <c r="H26" i="24"/>
  <c r="H17" i="24"/>
  <c r="H19" i="24"/>
  <c r="H20" i="24"/>
  <c r="H21" i="24"/>
  <c r="H22" i="24"/>
  <c r="H27" i="23"/>
  <c r="H26" i="23"/>
  <c r="H25" i="23"/>
  <c r="H24" i="23"/>
  <c r="H20" i="23"/>
  <c r="H19" i="23"/>
  <c r="H18" i="23"/>
  <c r="H17" i="23"/>
  <c r="H31" i="22"/>
  <c r="H30" i="22"/>
  <c r="H27" i="22"/>
  <c r="H26" i="22"/>
  <c r="H25" i="22"/>
  <c r="H24" i="22"/>
  <c r="H22" i="22"/>
  <c r="H20" i="22"/>
  <c r="H19" i="22"/>
  <c r="H18" i="22"/>
  <c r="H17" i="22"/>
  <c r="H30" i="21"/>
  <c r="H29" i="21"/>
  <c r="H25" i="21"/>
  <c r="H21" i="21"/>
  <c r="H18" i="21"/>
  <c r="H17" i="21"/>
  <c r="H16" i="21"/>
  <c r="H37" i="20"/>
  <c r="H36" i="20"/>
  <c r="H35" i="20"/>
  <c r="H34" i="20"/>
  <c r="H33" i="20"/>
  <c r="H32" i="20"/>
  <c r="H29" i="20"/>
  <c r="H26" i="20"/>
  <c r="H25" i="20"/>
  <c r="H24" i="20"/>
  <c r="H22" i="20"/>
  <c r="H17" i="20"/>
  <c r="H16" i="20"/>
  <c r="H27" i="19"/>
  <c r="H26" i="19"/>
  <c r="H23" i="19"/>
  <c r="H22" i="19"/>
  <c r="H21" i="19"/>
  <c r="H18" i="19"/>
  <c r="H17" i="19"/>
  <c r="H74" i="17"/>
  <c r="H73" i="17"/>
  <c r="H72" i="17"/>
  <c r="H71" i="17"/>
  <c r="H70" i="17"/>
  <c r="H69" i="17"/>
  <c r="H68" i="17"/>
  <c r="H67" i="17"/>
  <c r="H66" i="17"/>
  <c r="H65" i="17"/>
  <c r="H61" i="17"/>
  <c r="H59" i="17"/>
  <c r="H57" i="17"/>
  <c r="H56" i="17"/>
  <c r="H54" i="17"/>
  <c r="H50" i="17"/>
  <c r="H49" i="17"/>
  <c r="H48" i="17"/>
  <c r="H47" i="17"/>
  <c r="H46" i="17"/>
  <c r="H45" i="17"/>
  <c r="H44" i="17"/>
  <c r="H42" i="17"/>
  <c r="H41" i="17"/>
  <c r="H40" i="17"/>
  <c r="H39" i="17"/>
  <c r="H38" i="17"/>
  <c r="H37" i="17"/>
  <c r="H36" i="17"/>
  <c r="H34" i="17"/>
  <c r="H33" i="17"/>
  <c r="H29" i="17"/>
  <c r="H25" i="17"/>
  <c r="H24" i="17"/>
  <c r="H23" i="17"/>
  <c r="H22" i="17"/>
  <c r="H20" i="17"/>
  <c r="H19" i="17"/>
  <c r="H18" i="17"/>
  <c r="H17" i="17"/>
  <c r="H30" i="16"/>
  <c r="H26" i="16"/>
  <c r="H23" i="16"/>
  <c r="H22" i="16"/>
  <c r="H42" i="15"/>
  <c r="H41" i="15"/>
  <c r="H40" i="15"/>
  <c r="H35" i="15"/>
  <c r="H34" i="15"/>
  <c r="H30" i="15"/>
  <c r="H29" i="15"/>
  <c r="H28" i="15"/>
  <c r="H25" i="15"/>
  <c r="H24" i="15"/>
  <c r="H23" i="15"/>
  <c r="H22" i="15"/>
  <c r="H19" i="15"/>
  <c r="H16" i="15"/>
  <c r="H59" i="12"/>
  <c r="H49" i="12"/>
  <c r="H48" i="12"/>
  <c r="H47" i="12"/>
  <c r="H46" i="12"/>
  <c r="H45" i="12"/>
  <c r="H44" i="12"/>
  <c r="H43" i="12"/>
  <c r="H42" i="12"/>
  <c r="H41" i="12"/>
  <c r="H37" i="12"/>
  <c r="H36" i="12"/>
  <c r="H35" i="12"/>
  <c r="H31" i="12"/>
  <c r="H30" i="12"/>
  <c r="H28" i="12"/>
  <c r="H24" i="12"/>
  <c r="H23" i="12"/>
  <c r="H17" i="12"/>
  <c r="H18" i="12"/>
  <c r="H3" i="25" l="1"/>
  <c r="E49" i="2"/>
  <c r="E50" i="2"/>
  <c r="B27" i="55"/>
  <c r="B28" i="55"/>
  <c r="B29" i="55"/>
  <c r="B30" i="55"/>
  <c r="B36" i="15" l="1"/>
  <c r="B37" i="15"/>
  <c r="B35" i="15"/>
  <c r="B34" i="15"/>
  <c r="B33" i="15"/>
  <c r="I33" i="15"/>
  <c r="I36" i="15" s="1"/>
  <c r="Z56" i="82"/>
  <c r="Y56" i="82"/>
  <c r="X56" i="82"/>
  <c r="W56" i="82"/>
  <c r="V56" i="82"/>
  <c r="U56" i="82"/>
  <c r="T56" i="82"/>
  <c r="S56" i="82"/>
  <c r="R56" i="82"/>
  <c r="O56" i="82"/>
  <c r="L56" i="82"/>
  <c r="O33" i="15"/>
  <c r="O36" i="15" s="1"/>
  <c r="L33" i="15"/>
  <c r="L36" i="15" s="1"/>
  <c r="H37" i="15"/>
  <c r="H56" i="82" l="1"/>
  <c r="H36" i="15"/>
  <c r="H33" i="15"/>
  <c r="O18" i="59" l="1"/>
  <c r="Q11" i="116" l="1"/>
  <c r="H21" i="117"/>
  <c r="H21" i="62"/>
  <c r="Q11" i="62"/>
  <c r="AE15" i="56"/>
  <c r="H15" i="56" s="1"/>
  <c r="B16" i="118" l="1"/>
  <c r="B17" i="118"/>
  <c r="B18" i="118"/>
  <c r="B19" i="118"/>
  <c r="B20" i="118"/>
  <c r="B21" i="118"/>
  <c r="B22" i="118"/>
  <c r="B23" i="118"/>
  <c r="B24" i="118"/>
  <c r="B25" i="118"/>
  <c r="B26" i="118"/>
  <c r="B27" i="118"/>
  <c r="B28" i="118"/>
  <c r="B15" i="118"/>
  <c r="B16" i="115"/>
  <c r="B17" i="115"/>
  <c r="B18" i="115"/>
  <c r="B19" i="115"/>
  <c r="B20" i="115"/>
  <c r="B22" i="115"/>
  <c r="B23" i="115"/>
  <c r="B24" i="115"/>
  <c r="B25" i="115"/>
  <c r="B26" i="115"/>
  <c r="B27" i="115"/>
  <c r="B28" i="115"/>
  <c r="B29" i="115"/>
  <c r="B15" i="115"/>
  <c r="B1" i="118"/>
  <c r="Z62" i="82" l="1"/>
  <c r="Y62" i="82"/>
  <c r="X62" i="82"/>
  <c r="W62" i="82"/>
  <c r="V62" i="82"/>
  <c r="U62" i="82"/>
  <c r="T62" i="82"/>
  <c r="S62" i="82"/>
  <c r="R62" i="82"/>
  <c r="O62" i="82"/>
  <c r="L62" i="82"/>
  <c r="I21" i="22"/>
  <c r="I31" i="21"/>
  <c r="H62" i="82" l="1"/>
  <c r="I27" i="20"/>
  <c r="I23" i="20"/>
  <c r="AF73" i="60"/>
  <c r="AF75" i="60" s="1"/>
  <c r="AD73" i="60"/>
  <c r="AD75" i="60" s="1"/>
  <c r="AB73" i="60"/>
  <c r="AB75" i="60" s="1"/>
  <c r="Z73" i="60"/>
  <c r="Z75" i="60" s="1"/>
  <c r="X73" i="60"/>
  <c r="X75" i="60" s="1"/>
  <c r="V73" i="60"/>
  <c r="V75" i="60" s="1"/>
  <c r="R73" i="60"/>
  <c r="R75" i="60" s="1"/>
  <c r="P73" i="60"/>
  <c r="P75" i="60" s="1"/>
  <c r="N73" i="60"/>
  <c r="N75" i="60" s="1"/>
  <c r="L73" i="60"/>
  <c r="L75" i="60" l="1"/>
  <c r="H75" i="60" s="1"/>
  <c r="H73" i="60"/>
  <c r="X63" i="60"/>
  <c r="AF63" i="60"/>
  <c r="P63" i="60"/>
  <c r="V56" i="60"/>
  <c r="L56" i="60"/>
  <c r="I28" i="20"/>
  <c r="R63" i="60"/>
  <c r="Z63" i="60"/>
  <c r="N63" i="60"/>
  <c r="Z51" i="60"/>
  <c r="AF46" i="60"/>
  <c r="P56" i="60"/>
  <c r="T68" i="60"/>
  <c r="V51" i="60"/>
  <c r="Z46" i="60"/>
  <c r="AD56" i="60"/>
  <c r="T56" i="60"/>
  <c r="X68" i="60"/>
  <c r="AD46" i="60"/>
  <c r="L68" i="60"/>
  <c r="N51" i="60"/>
  <c r="N68" i="60"/>
  <c r="V46" i="60"/>
  <c r="P68" i="60"/>
  <c r="X46" i="60"/>
  <c r="Z56" i="60"/>
  <c r="AD68" i="60"/>
  <c r="AF51" i="60"/>
  <c r="Z68" i="60"/>
  <c r="AB51" i="60"/>
  <c r="AB68" i="60"/>
  <c r="AD51" i="60"/>
  <c r="N56" i="60"/>
  <c r="R68" i="60"/>
  <c r="AB56" i="60"/>
  <c r="R56" i="60"/>
  <c r="X51" i="60"/>
  <c r="AB46" i="60"/>
  <c r="AF56" i="60"/>
  <c r="X56" i="60"/>
  <c r="AD63" i="60"/>
  <c r="T46" i="60"/>
  <c r="T63" i="60"/>
  <c r="R46" i="60"/>
  <c r="AF68" i="60"/>
  <c r="V63" i="60"/>
  <c r="L63" i="60"/>
  <c r="L46" i="60"/>
  <c r="AB63" i="60"/>
  <c r="P46" i="60"/>
  <c r="L51" i="60"/>
  <c r="N46" i="60"/>
  <c r="P51" i="60"/>
  <c r="R51" i="60"/>
  <c r="T51" i="60"/>
  <c r="V68" i="60"/>
  <c r="H63" i="60" l="1"/>
  <c r="H68" i="60"/>
  <c r="J56" i="60"/>
  <c r="H56" i="60" s="1"/>
  <c r="J51" i="60"/>
  <c r="H51" i="60" s="1"/>
  <c r="H16" i="62" l="1"/>
  <c r="H17" i="62"/>
  <c r="H18" i="62"/>
  <c r="H19" i="62"/>
  <c r="H20" i="62"/>
  <c r="H17" i="117"/>
  <c r="H18" i="117"/>
  <c r="H19" i="117"/>
  <c r="H20" i="117"/>
  <c r="H16" i="117"/>
  <c r="B23" i="117"/>
  <c r="B20" i="117"/>
  <c r="B19" i="117"/>
  <c r="B18" i="117"/>
  <c r="B17" i="117"/>
  <c r="B16" i="117"/>
  <c r="Q11" i="117"/>
  <c r="B1" i="117"/>
  <c r="B23" i="116"/>
  <c r="B20" i="116"/>
  <c r="B19" i="116"/>
  <c r="B18" i="116"/>
  <c r="B17" i="116"/>
  <c r="B16" i="116"/>
  <c r="B1" i="116"/>
  <c r="H3" i="116" l="1"/>
  <c r="E109" i="2" s="1"/>
  <c r="H3" i="117"/>
  <c r="E107" i="2" s="1"/>
  <c r="Z30" i="81" l="1"/>
  <c r="Y30" i="81"/>
  <c r="X30" i="81"/>
  <c r="W30" i="81"/>
  <c r="Z28" i="81"/>
  <c r="Y28" i="81"/>
  <c r="X28" i="81"/>
  <c r="W28" i="81"/>
  <c r="AA28" i="81" s="1"/>
  <c r="AA27" i="81"/>
  <c r="AA26" i="81"/>
  <c r="AA25" i="81"/>
  <c r="AA24" i="81"/>
  <c r="Z20" i="81"/>
  <c r="Y20" i="81"/>
  <c r="X20" i="81"/>
  <c r="W20" i="81"/>
  <c r="AA19" i="81"/>
  <c r="AA18" i="81"/>
  <c r="AA17" i="81"/>
  <c r="AA16" i="81"/>
  <c r="B52" i="82"/>
  <c r="Z29" i="81" l="1"/>
  <c r="AA30" i="81"/>
  <c r="Y29" i="81"/>
  <c r="AA20" i="81"/>
  <c r="W29" i="81"/>
  <c r="X29" i="81"/>
  <c r="C112" i="2"/>
  <c r="AA29" i="81" l="1"/>
  <c r="B45" i="107" l="1"/>
  <c r="B46" i="107"/>
  <c r="B47" i="107"/>
  <c r="B48" i="107"/>
  <c r="B49" i="107"/>
  <c r="B50" i="107"/>
  <c r="B51" i="107"/>
  <c r="B52" i="107"/>
  <c r="B53" i="107"/>
  <c r="B54" i="107"/>
  <c r="B55" i="107"/>
  <c r="B56" i="107"/>
  <c r="B57" i="107"/>
  <c r="B58" i="107"/>
  <c r="B59" i="107"/>
  <c r="B60" i="107"/>
  <c r="B61" i="107"/>
  <c r="B62" i="107"/>
  <c r="B34" i="107"/>
  <c r="B35" i="107"/>
  <c r="B36" i="107"/>
  <c r="B37" i="107"/>
  <c r="B38" i="107"/>
  <c r="B24" i="107"/>
  <c r="B25" i="107"/>
  <c r="B31" i="107"/>
  <c r="B33" i="107"/>
  <c r="B39" i="107"/>
  <c r="B40" i="107"/>
  <c r="B41" i="107"/>
  <c r="B42" i="107"/>
  <c r="B43" i="107"/>
  <c r="B44" i="107"/>
  <c r="AA77" i="75" l="1"/>
  <c r="AA76" i="75"/>
  <c r="AA74" i="75"/>
  <c r="AA73" i="75"/>
  <c r="AA72" i="75"/>
  <c r="AP23" i="75"/>
  <c r="AP22" i="75"/>
  <c r="AP21" i="75"/>
  <c r="AP20" i="75"/>
  <c r="AP19" i="75"/>
  <c r="AP18" i="75"/>
  <c r="AP17" i="75"/>
  <c r="AE19" i="56"/>
  <c r="H19" i="56" s="1"/>
  <c r="AE18" i="56"/>
  <c r="H18" i="56" s="1"/>
  <c r="AE17" i="56"/>
  <c r="H17" i="56" s="1"/>
  <c r="AE16" i="56"/>
  <c r="H16" i="56" s="1"/>
  <c r="AB20" i="51"/>
  <c r="AB19" i="51"/>
  <c r="AB18" i="51"/>
  <c r="AB17" i="51"/>
  <c r="Y25" i="48"/>
  <c r="Y29" i="48" s="1"/>
  <c r="AA25" i="47"/>
  <c r="AA30" i="47" s="1"/>
  <c r="AA21" i="51"/>
  <c r="AA19" i="52"/>
  <c r="AE24" i="56"/>
  <c r="H24" i="56" s="1"/>
  <c r="AE23" i="56"/>
  <c r="H23" i="56" s="1"/>
  <c r="AA22" i="56"/>
  <c r="AE21" i="56"/>
  <c r="H21" i="56" s="1"/>
  <c r="AE20" i="56"/>
  <c r="H20" i="56" s="1"/>
  <c r="U34" i="72"/>
  <c r="V21" i="74"/>
  <c r="AA78" i="75"/>
  <c r="U21" i="76"/>
  <c r="U31" i="80"/>
  <c r="U14" i="79" s="1"/>
  <c r="U19" i="82"/>
  <c r="V19" i="82" l="1"/>
  <c r="R41" i="82"/>
  <c r="S41" i="82"/>
  <c r="T41" i="82"/>
  <c r="U41" i="82"/>
  <c r="V41" i="82"/>
  <c r="W41" i="82"/>
  <c r="X41" i="82"/>
  <c r="Y41" i="82"/>
  <c r="Z41" i="82"/>
  <c r="R49" i="82"/>
  <c r="S49" i="82"/>
  <c r="T49" i="82"/>
  <c r="U49" i="82"/>
  <c r="V49" i="82"/>
  <c r="W49" i="82"/>
  <c r="X49" i="82"/>
  <c r="Y49" i="82"/>
  <c r="Z49" i="82"/>
  <c r="R74" i="82"/>
  <c r="S74" i="82"/>
  <c r="T74" i="82"/>
  <c r="U74" i="82"/>
  <c r="V74" i="82"/>
  <c r="W74" i="82"/>
  <c r="X74" i="82"/>
  <c r="Y74" i="82"/>
  <c r="Z74" i="82"/>
  <c r="O31" i="80"/>
  <c r="O14" i="79" s="1"/>
  <c r="R31" i="80"/>
  <c r="R14" i="79" s="1"/>
  <c r="S31" i="80"/>
  <c r="S14" i="79" s="1"/>
  <c r="T31" i="80"/>
  <c r="V14" i="79"/>
  <c r="W31" i="80"/>
  <c r="W14" i="79" s="1"/>
  <c r="X31" i="80"/>
  <c r="X14" i="79" s="1"/>
  <c r="Y31" i="80"/>
  <c r="Z31" i="80"/>
  <c r="O35" i="79"/>
  <c r="R35" i="79"/>
  <c r="S35" i="79"/>
  <c r="T35" i="79"/>
  <c r="U35" i="79"/>
  <c r="U38" i="79" s="1"/>
  <c r="V35" i="79"/>
  <c r="W35" i="79"/>
  <c r="X35" i="79"/>
  <c r="Y35" i="79"/>
  <c r="Z35" i="79"/>
  <c r="W21" i="76"/>
  <c r="X21" i="76"/>
  <c r="Y21" i="76"/>
  <c r="Z21" i="76"/>
  <c r="U31" i="76"/>
  <c r="W31" i="76"/>
  <c r="X31" i="76"/>
  <c r="Y31" i="76"/>
  <c r="Z31" i="76"/>
  <c r="U40" i="76"/>
  <c r="W40" i="76"/>
  <c r="X40" i="76"/>
  <c r="Y40" i="76"/>
  <c r="Z40" i="76"/>
  <c r="T40" i="76"/>
  <c r="S40" i="76"/>
  <c r="T31" i="76"/>
  <c r="S31" i="76"/>
  <c r="T21" i="76"/>
  <c r="S21" i="76"/>
  <c r="R40" i="76"/>
  <c r="R31" i="76"/>
  <c r="R21" i="76"/>
  <c r="R21" i="74"/>
  <c r="T21" i="74"/>
  <c r="U21" i="74"/>
  <c r="W21" i="74"/>
  <c r="X21" i="74"/>
  <c r="Y21" i="74"/>
  <c r="Z21" i="74"/>
  <c r="R30" i="74"/>
  <c r="T30" i="74"/>
  <c r="U30" i="74"/>
  <c r="V30" i="74"/>
  <c r="V31" i="74" s="1"/>
  <c r="W30" i="74"/>
  <c r="X30" i="74"/>
  <c r="Y30" i="74"/>
  <c r="Z30" i="74"/>
  <c r="AA30" i="74"/>
  <c r="R36" i="74"/>
  <c r="T36" i="74"/>
  <c r="U36" i="74"/>
  <c r="V36" i="74"/>
  <c r="W36" i="74"/>
  <c r="X36" i="74"/>
  <c r="Y36" i="74"/>
  <c r="AA36" i="74"/>
  <c r="R41" i="74"/>
  <c r="T41" i="74"/>
  <c r="U41" i="74"/>
  <c r="V41" i="74"/>
  <c r="W41" i="74"/>
  <c r="X41" i="74"/>
  <c r="Y41" i="74"/>
  <c r="AA41" i="74"/>
  <c r="Z31" i="74" l="1"/>
  <c r="X38" i="79"/>
  <c r="V38" i="79"/>
  <c r="S38" i="79"/>
  <c r="O38" i="79"/>
  <c r="R38" i="79"/>
  <c r="Z14" i="79"/>
  <c r="Z38" i="79" s="1"/>
  <c r="Y14" i="79"/>
  <c r="Y38" i="79" s="1"/>
  <c r="W38" i="79"/>
  <c r="T14" i="79"/>
  <c r="T38" i="79" s="1"/>
  <c r="T31" i="74"/>
  <c r="R25" i="82"/>
  <c r="R27" i="82" s="1"/>
  <c r="S25" i="82"/>
  <c r="S27" i="82" s="1"/>
  <c r="Y31" i="74"/>
  <c r="Z25" i="82"/>
  <c r="Z27" i="82" s="1"/>
  <c r="W31" i="74"/>
  <c r="Y19" i="82"/>
  <c r="W19" i="82"/>
  <c r="X19" i="82"/>
  <c r="Y25" i="82"/>
  <c r="Y27" i="82" s="1"/>
  <c r="X25" i="82"/>
  <c r="X27" i="82" s="1"/>
  <c r="X31" i="74"/>
  <c r="U25" i="82"/>
  <c r="U27" i="82" s="1"/>
  <c r="U65" i="82" s="1"/>
  <c r="R31" i="74"/>
  <c r="AA31" i="74"/>
  <c r="W25" i="82"/>
  <c r="W27" i="82" s="1"/>
  <c r="T19" i="82"/>
  <c r="S19" i="82"/>
  <c r="R19" i="82"/>
  <c r="U31" i="74"/>
  <c r="T25" i="82"/>
  <c r="T27" i="82" s="1"/>
  <c r="Z19" i="82"/>
  <c r="V25" i="82"/>
  <c r="V27" i="82" s="1"/>
  <c r="V65" i="82" s="1"/>
  <c r="Z34" i="72"/>
  <c r="Y34" i="72"/>
  <c r="X34" i="72"/>
  <c r="W34" i="72"/>
  <c r="V34" i="72"/>
  <c r="T34" i="72"/>
  <c r="S34" i="72"/>
  <c r="R34" i="72"/>
  <c r="CP35" i="48"/>
  <c r="CJ35" i="48"/>
  <c r="CN25" i="48"/>
  <c r="CN29" i="48" s="1"/>
  <c r="CL25" i="48"/>
  <c r="CH25" i="48"/>
  <c r="CH29" i="48" s="1"/>
  <c r="CF25" i="48"/>
  <c r="CP65" i="48"/>
  <c r="CJ65" i="48"/>
  <c r="CD35" i="48"/>
  <c r="BX35" i="48"/>
  <c r="BR35" i="48"/>
  <c r="BL35" i="48"/>
  <c r="CB25" i="48"/>
  <c r="CB29" i="48" s="1"/>
  <c r="BZ25" i="48"/>
  <c r="BV25" i="48"/>
  <c r="BV29" i="48" s="1"/>
  <c r="BT25" i="48"/>
  <c r="BP25" i="48"/>
  <c r="BP29" i="48" s="1"/>
  <c r="BN25" i="48"/>
  <c r="BJ25" i="48"/>
  <c r="BJ29" i="48" s="1"/>
  <c r="BH25" i="48"/>
  <c r="CD65" i="48"/>
  <c r="BX65" i="48"/>
  <c r="BR65" i="48"/>
  <c r="BL65" i="48"/>
  <c r="BF35" i="48"/>
  <c r="AZ35" i="48"/>
  <c r="BD25" i="48"/>
  <c r="BD29" i="48" s="1"/>
  <c r="BB25" i="48"/>
  <c r="AX25" i="48"/>
  <c r="AX29" i="48" s="1"/>
  <c r="AV25" i="48"/>
  <c r="BF65" i="48"/>
  <c r="AZ65" i="48"/>
  <c r="AT35" i="48"/>
  <c r="AR25" i="48"/>
  <c r="AR29" i="48" s="1"/>
  <c r="AP25" i="48"/>
  <c r="AT25" i="48" s="1"/>
  <c r="AT65" i="48"/>
  <c r="DN54" i="47"/>
  <c r="DF54" i="47"/>
  <c r="DN53" i="47"/>
  <c r="DF53" i="47"/>
  <c r="DN50" i="47"/>
  <c r="DF50" i="47"/>
  <c r="DN49" i="47"/>
  <c r="DF49" i="47"/>
  <c r="DN36" i="47"/>
  <c r="DF36" i="47"/>
  <c r="DN28" i="47"/>
  <c r="DF28" i="47"/>
  <c r="DN27" i="47"/>
  <c r="DF27" i="47"/>
  <c r="DL25" i="47"/>
  <c r="DL30" i="47" s="1"/>
  <c r="DJ25" i="47"/>
  <c r="DJ30" i="47" s="1"/>
  <c r="DH25" i="47"/>
  <c r="DH30" i="47" s="1"/>
  <c r="DD25" i="47"/>
  <c r="DD30" i="47" s="1"/>
  <c r="DB25" i="47"/>
  <c r="DB30" i="47" s="1"/>
  <c r="CZ25" i="47"/>
  <c r="CZ30" i="47" s="1"/>
  <c r="DN24" i="47"/>
  <c r="DF24" i="47"/>
  <c r="DN23" i="47"/>
  <c r="DF23" i="47"/>
  <c r="DN22" i="47"/>
  <c r="DF22" i="47"/>
  <c r="DN21" i="47"/>
  <c r="DN65" i="47" s="1"/>
  <c r="DF21" i="47"/>
  <c r="DF65" i="47" s="1"/>
  <c r="DN20" i="47"/>
  <c r="DF20" i="47"/>
  <c r="DN19" i="47"/>
  <c r="DF19" i="47"/>
  <c r="DN18" i="47"/>
  <c r="DF18" i="47"/>
  <c r="CX54" i="47"/>
  <c r="CP54" i="47"/>
  <c r="CH54" i="47"/>
  <c r="BZ54" i="47"/>
  <c r="CX53" i="47"/>
  <c r="CP53" i="47"/>
  <c r="CH53" i="47"/>
  <c r="BZ53" i="47"/>
  <c r="CX50" i="47"/>
  <c r="CP50" i="47"/>
  <c r="CH50" i="47"/>
  <c r="BZ50" i="47"/>
  <c r="CX49" i="47"/>
  <c r="CP49" i="47"/>
  <c r="CH49" i="47"/>
  <c r="BZ49" i="47"/>
  <c r="CX36" i="47"/>
  <c r="CP36" i="47"/>
  <c r="CH36" i="47"/>
  <c r="BZ36" i="47"/>
  <c r="CX28" i="47"/>
  <c r="CP28" i="47"/>
  <c r="CH28" i="47"/>
  <c r="BZ28" i="47"/>
  <c r="CX27" i="47"/>
  <c r="CP27" i="47"/>
  <c r="CH27" i="47"/>
  <c r="BZ27" i="47"/>
  <c r="CV25" i="47"/>
  <c r="CV30" i="47" s="1"/>
  <c r="CT25" i="47"/>
  <c r="CT30" i="47" s="1"/>
  <c r="CR25" i="47"/>
  <c r="CN25" i="47"/>
  <c r="CN30" i="47" s="1"/>
  <c r="CL25" i="47"/>
  <c r="CL30" i="47" s="1"/>
  <c r="CJ25" i="47"/>
  <c r="CF25" i="47"/>
  <c r="CF30" i="47" s="1"/>
  <c r="CD25" i="47"/>
  <c r="CD30" i="47" s="1"/>
  <c r="CB25" i="47"/>
  <c r="BX25" i="47"/>
  <c r="BX30" i="47" s="1"/>
  <c r="BV25" i="47"/>
  <c r="BV30" i="47" s="1"/>
  <c r="BT25" i="47"/>
  <c r="CX24" i="47"/>
  <c r="CP24" i="47"/>
  <c r="CH24" i="47"/>
  <c r="BZ24" i="47"/>
  <c r="CX23" i="47"/>
  <c r="CP23" i="47"/>
  <c r="CH23" i="47"/>
  <c r="BZ23" i="47"/>
  <c r="CX22" i="47"/>
  <c r="CP22" i="47"/>
  <c r="CH22" i="47"/>
  <c r="BZ22" i="47"/>
  <c r="CX21" i="47"/>
  <c r="CX65" i="47" s="1"/>
  <c r="CP21" i="47"/>
  <c r="CP65" i="47" s="1"/>
  <c r="CH21" i="47"/>
  <c r="CH65" i="47" s="1"/>
  <c r="BZ21" i="47"/>
  <c r="BZ65" i="47" s="1"/>
  <c r="CX20" i="47"/>
  <c r="CP20" i="47"/>
  <c r="CH20" i="47"/>
  <c r="BZ20" i="47"/>
  <c r="CX19" i="47"/>
  <c r="CP19" i="47"/>
  <c r="CH19" i="47"/>
  <c r="BZ19" i="47"/>
  <c r="CX18" i="47"/>
  <c r="CP18" i="47"/>
  <c r="CH18" i="47"/>
  <c r="BZ18" i="47"/>
  <c r="BR54" i="47"/>
  <c r="BJ54" i="47"/>
  <c r="BR53" i="47"/>
  <c r="BJ53" i="47"/>
  <c r="BR50" i="47"/>
  <c r="BJ50" i="47"/>
  <c r="BR49" i="47"/>
  <c r="BJ49" i="47"/>
  <c r="BR36" i="47"/>
  <c r="BJ36" i="47"/>
  <c r="BR28" i="47"/>
  <c r="BJ28" i="47"/>
  <c r="BR27" i="47"/>
  <c r="BJ27" i="47"/>
  <c r="BP25" i="47"/>
  <c r="BP30" i="47" s="1"/>
  <c r="BN25" i="47"/>
  <c r="BN30" i="47" s="1"/>
  <c r="BL25" i="47"/>
  <c r="BL30" i="47" s="1"/>
  <c r="BH25" i="47"/>
  <c r="BH30" i="47" s="1"/>
  <c r="BF25" i="47"/>
  <c r="BF30" i="47" s="1"/>
  <c r="BD25" i="47"/>
  <c r="BD30" i="47" s="1"/>
  <c r="BR24" i="47"/>
  <c r="BJ24" i="47"/>
  <c r="BR23" i="47"/>
  <c r="BJ23" i="47"/>
  <c r="BR22" i="47"/>
  <c r="BJ22" i="47"/>
  <c r="BR21" i="47"/>
  <c r="BR65" i="47" s="1"/>
  <c r="BJ21" i="47"/>
  <c r="BJ65" i="47" s="1"/>
  <c r="BR20" i="47"/>
  <c r="BJ20" i="47"/>
  <c r="BR19" i="47"/>
  <c r="BJ19" i="47"/>
  <c r="BR18" i="47"/>
  <c r="BJ18" i="47"/>
  <c r="BB54" i="47"/>
  <c r="BB53" i="47"/>
  <c r="BB50" i="47"/>
  <c r="BB49" i="47"/>
  <c r="BB36" i="47"/>
  <c r="BB28" i="47"/>
  <c r="BB27" i="47"/>
  <c r="AZ25" i="47"/>
  <c r="AZ30" i="47" s="1"/>
  <c r="AX25" i="47"/>
  <c r="AX30" i="47" s="1"/>
  <c r="AV25" i="47"/>
  <c r="BB24" i="47"/>
  <c r="BB23" i="47"/>
  <c r="BB22" i="47"/>
  <c r="BB21" i="47"/>
  <c r="BB65" i="47" s="1"/>
  <c r="BB20" i="47"/>
  <c r="BB19" i="47"/>
  <c r="BB18" i="47"/>
  <c r="BF25" i="48" l="1"/>
  <c r="BL25" i="48"/>
  <c r="BR25" i="48"/>
  <c r="BX25" i="48"/>
  <c r="AZ25" i="48"/>
  <c r="CD25" i="48"/>
  <c r="CF29" i="48"/>
  <c r="CJ29" i="48" s="1"/>
  <c r="CJ42" i="48" s="1"/>
  <c r="CJ25" i="48"/>
  <c r="CL29" i="48"/>
  <c r="CP29" i="48" s="1"/>
  <c r="CP25" i="48"/>
  <c r="AV29" i="48"/>
  <c r="AZ58" i="48"/>
  <c r="DF58" i="47"/>
  <c r="CX25" i="47"/>
  <c r="DN30" i="47"/>
  <c r="DN43" i="47" s="1"/>
  <c r="BZ58" i="47"/>
  <c r="R65" i="82"/>
  <c r="Y65" i="82"/>
  <c r="Z65" i="82"/>
  <c r="X65" i="82"/>
  <c r="W65" i="82"/>
  <c r="T65" i="82"/>
  <c r="S65" i="82"/>
  <c r="BB58" i="47"/>
  <c r="BJ58" i="47"/>
  <c r="CP58" i="47"/>
  <c r="BR30" i="47"/>
  <c r="BR43" i="47" s="1"/>
  <c r="CH25" i="47"/>
  <c r="CH58" i="47"/>
  <c r="CD58" i="48"/>
  <c r="BF58" i="48"/>
  <c r="AT58" i="48"/>
  <c r="BL58" i="48"/>
  <c r="BR58" i="48"/>
  <c r="CP42" i="48"/>
  <c r="CJ58" i="48"/>
  <c r="CP58" i="48"/>
  <c r="CX58" i="47"/>
  <c r="AV30" i="47"/>
  <c r="BB30" i="47" s="1"/>
  <c r="BB43" i="47" s="1"/>
  <c r="BB25" i="47"/>
  <c r="BR58" i="47"/>
  <c r="BT30" i="47"/>
  <c r="BZ30" i="47" s="1"/>
  <c r="BZ43" i="47" s="1"/>
  <c r="BZ25" i="47"/>
  <c r="CJ30" i="47"/>
  <c r="CP30" i="47" s="1"/>
  <c r="CP43" i="47" s="1"/>
  <c r="CP25" i="47"/>
  <c r="DN58" i="47"/>
  <c r="BB29" i="48"/>
  <c r="BF29" i="48" s="1"/>
  <c r="BN29" i="48"/>
  <c r="BR29" i="48" s="1"/>
  <c r="BH29" i="48"/>
  <c r="BT29" i="48"/>
  <c r="BZ29" i="48"/>
  <c r="AP29" i="48"/>
  <c r="AT29" i="48" s="1"/>
  <c r="DF30" i="47"/>
  <c r="DF43" i="47" s="1"/>
  <c r="DF25" i="47"/>
  <c r="DN25" i="47"/>
  <c r="CB30" i="47"/>
  <c r="CH30" i="47" s="1"/>
  <c r="CH43" i="47" s="1"/>
  <c r="CR30" i="47"/>
  <c r="CX30" i="47" s="1"/>
  <c r="CX43" i="47" s="1"/>
  <c r="BJ30" i="47"/>
  <c r="BJ43" i="47" s="1"/>
  <c r="BJ25" i="47"/>
  <c r="BR25" i="47"/>
  <c r="T25" i="72" l="1"/>
  <c r="T36" i="72" s="1"/>
  <c r="W25" i="72"/>
  <c r="W36" i="72" s="1"/>
  <c r="R25" i="72"/>
  <c r="R36" i="72" s="1"/>
  <c r="S25" i="72"/>
  <c r="S36" i="72" s="1"/>
  <c r="X25" i="72"/>
  <c r="X36" i="72" s="1"/>
  <c r="U25" i="72"/>
  <c r="U36" i="72" s="1"/>
  <c r="Z25" i="72"/>
  <c r="Z36" i="72" s="1"/>
  <c r="Y25" i="72"/>
  <c r="Y36" i="72" s="1"/>
  <c r="V25" i="72"/>
  <c r="V36" i="72" s="1"/>
  <c r="BL29" i="48"/>
  <c r="BL42" i="48" s="1"/>
  <c r="AZ29" i="48"/>
  <c r="AZ42" i="48" s="1"/>
  <c r="CD29" i="48"/>
  <c r="CD42" i="48" s="1"/>
  <c r="BX29" i="48"/>
  <c r="BX42" i="48" s="1"/>
  <c r="BR42" i="48"/>
  <c r="AT42" i="48"/>
  <c r="BF42" i="48"/>
  <c r="L10" i="12"/>
  <c r="O10" i="12"/>
  <c r="Y38" i="72" l="1"/>
  <c r="Y44" i="72" s="1"/>
  <c r="Z38" i="72"/>
  <c r="Z44" i="72" s="1"/>
  <c r="U38" i="72"/>
  <c r="U44" i="72" s="1"/>
  <c r="V38" i="72"/>
  <c r="V44" i="72" s="1"/>
  <c r="X38" i="72"/>
  <c r="X44" i="72" s="1"/>
  <c r="S38" i="72"/>
  <c r="S44" i="72" s="1"/>
  <c r="R38" i="72"/>
  <c r="R44" i="72" s="1"/>
  <c r="W38" i="72"/>
  <c r="W44" i="72" s="1"/>
  <c r="T38" i="72"/>
  <c r="T44" i="72" s="1"/>
  <c r="B1" i="115"/>
  <c r="G16" i="113" l="1"/>
  <c r="R23" i="113" l="1"/>
  <c r="G3" i="113"/>
  <c r="E104" i="2" s="1"/>
  <c r="L31" i="80"/>
  <c r="I31" i="80"/>
  <c r="L35" i="79"/>
  <c r="H35" i="79" s="1"/>
  <c r="O40" i="76"/>
  <c r="L40" i="76"/>
  <c r="I40" i="76"/>
  <c r="H40" i="76" s="1"/>
  <c r="O31" i="76"/>
  <c r="L31" i="76"/>
  <c r="I31" i="76"/>
  <c r="H31" i="76" s="1"/>
  <c r="O21" i="76"/>
  <c r="L21" i="76"/>
  <c r="I21" i="76"/>
  <c r="AM79" i="75"/>
  <c r="AG79" i="75"/>
  <c r="AD79" i="75"/>
  <c r="AA79" i="75"/>
  <c r="U79" i="75"/>
  <c r="R79" i="75"/>
  <c r="O79" i="75"/>
  <c r="L79" i="75"/>
  <c r="I79" i="75"/>
  <c r="AM78" i="75"/>
  <c r="AJ78" i="75"/>
  <c r="AG78" i="75"/>
  <c r="AD78" i="75"/>
  <c r="U78" i="75"/>
  <c r="R78" i="75"/>
  <c r="O78" i="75"/>
  <c r="B1" i="113"/>
  <c r="L78" i="75"/>
  <c r="I78" i="75"/>
  <c r="AM77" i="75"/>
  <c r="AJ77" i="75"/>
  <c r="AG77" i="75"/>
  <c r="AD77" i="75"/>
  <c r="U77" i="75"/>
  <c r="R77" i="75"/>
  <c r="O77" i="75"/>
  <c r="L77" i="75"/>
  <c r="I77" i="75"/>
  <c r="AM76" i="75"/>
  <c r="AJ76" i="75"/>
  <c r="AG76" i="75"/>
  <c r="AD76" i="75"/>
  <c r="U76" i="75"/>
  <c r="R76" i="75"/>
  <c r="O76" i="75"/>
  <c r="L76" i="75"/>
  <c r="I76" i="75"/>
  <c r="AM75" i="75"/>
  <c r="AJ75" i="75"/>
  <c r="AG75" i="75"/>
  <c r="AD75" i="75"/>
  <c r="U75" i="75"/>
  <c r="R75" i="75"/>
  <c r="O75" i="75"/>
  <c r="AM74" i="75"/>
  <c r="AJ74" i="75"/>
  <c r="AG74" i="75"/>
  <c r="AD74" i="75"/>
  <c r="AM73" i="75"/>
  <c r="AJ73" i="75"/>
  <c r="AG73" i="75"/>
  <c r="AD73" i="75"/>
  <c r="AM72" i="75"/>
  <c r="AJ72" i="75"/>
  <c r="AG72" i="75"/>
  <c r="AD72" i="75"/>
  <c r="U72" i="75"/>
  <c r="R72" i="75"/>
  <c r="O72" i="75"/>
  <c r="L72" i="75"/>
  <c r="I74" i="75"/>
  <c r="I73" i="75"/>
  <c r="I72" i="75"/>
  <c r="X68" i="75"/>
  <c r="X67" i="75"/>
  <c r="X66" i="75"/>
  <c r="X65" i="75"/>
  <c r="X64" i="75"/>
  <c r="X63" i="75"/>
  <c r="X62" i="75"/>
  <c r="X61" i="75"/>
  <c r="X57" i="75"/>
  <c r="X56" i="75"/>
  <c r="X55" i="75"/>
  <c r="X54" i="75"/>
  <c r="X53" i="75"/>
  <c r="X52" i="75"/>
  <c r="X51" i="75"/>
  <c r="X50" i="75"/>
  <c r="AP68" i="75"/>
  <c r="AP67" i="75"/>
  <c r="AP66" i="75"/>
  <c r="AP65" i="75"/>
  <c r="AP64" i="75"/>
  <c r="AP63" i="75"/>
  <c r="AP62" i="75"/>
  <c r="AP61" i="75"/>
  <c r="AP57" i="75"/>
  <c r="AP56" i="75"/>
  <c r="AP55" i="75"/>
  <c r="AP54" i="75"/>
  <c r="AP53" i="75"/>
  <c r="AP52" i="75"/>
  <c r="AP51" i="75"/>
  <c r="AP50" i="75"/>
  <c r="AP46" i="75"/>
  <c r="AP45" i="75"/>
  <c r="AP44" i="75"/>
  <c r="AP43" i="75"/>
  <c r="AP42" i="75"/>
  <c r="AP41" i="75"/>
  <c r="AP40" i="75"/>
  <c r="AP39" i="75"/>
  <c r="AP35" i="75"/>
  <c r="AP34" i="75"/>
  <c r="AP33" i="75"/>
  <c r="AP32" i="75"/>
  <c r="AP31" i="75"/>
  <c r="AP30" i="75"/>
  <c r="AP29" i="75"/>
  <c r="AP28" i="75"/>
  <c r="AP24" i="75"/>
  <c r="X46" i="75"/>
  <c r="X45" i="75"/>
  <c r="X44" i="75"/>
  <c r="X43" i="75"/>
  <c r="X42" i="75"/>
  <c r="X41" i="75"/>
  <c r="X40" i="75"/>
  <c r="X39" i="75"/>
  <c r="X35" i="75"/>
  <c r="X34" i="75"/>
  <c r="X33" i="75"/>
  <c r="X32" i="75"/>
  <c r="X31" i="75"/>
  <c r="X30" i="75"/>
  <c r="X29" i="75"/>
  <c r="X28" i="75"/>
  <c r="X24" i="75"/>
  <c r="X23" i="75"/>
  <c r="X22" i="75"/>
  <c r="X21" i="75"/>
  <c r="X20" i="75"/>
  <c r="X19" i="75"/>
  <c r="X18" i="75"/>
  <c r="X17" i="75"/>
  <c r="L21" i="74"/>
  <c r="I21" i="74"/>
  <c r="O21" i="22"/>
  <c r="O31" i="21"/>
  <c r="AJ16" i="53"/>
  <c r="H22" i="21"/>
  <c r="L31" i="21"/>
  <c r="H20" i="20"/>
  <c r="H21" i="20"/>
  <c r="L27" i="20"/>
  <c r="H54" i="12"/>
  <c r="H21" i="76" l="1"/>
  <c r="I14" i="79"/>
  <c r="H31" i="80"/>
  <c r="H3" i="80" s="1"/>
  <c r="E98" i="2" s="1"/>
  <c r="H19" i="31"/>
  <c r="H23" i="31"/>
  <c r="H27" i="31"/>
  <c r="H31" i="21"/>
  <c r="H31" i="31"/>
  <c r="AP73" i="75"/>
  <c r="L14" i="79"/>
  <c r="X79" i="75"/>
  <c r="AP74" i="75"/>
  <c r="AP72" i="75"/>
  <c r="AP75" i="75"/>
  <c r="AP76" i="75"/>
  <c r="AP77" i="75"/>
  <c r="AP79" i="75"/>
  <c r="AP78" i="75"/>
  <c r="X72" i="75"/>
  <c r="H17" i="75"/>
  <c r="X73" i="75"/>
  <c r="H18" i="75"/>
  <c r="X74" i="75"/>
  <c r="H19" i="75"/>
  <c r="H20" i="75"/>
  <c r="X75" i="75"/>
  <c r="H21" i="75"/>
  <c r="X76" i="75"/>
  <c r="H22" i="75"/>
  <c r="X77" i="75"/>
  <c r="H23" i="75"/>
  <c r="X78" i="75"/>
  <c r="H14" i="79" l="1"/>
  <c r="I38" i="79"/>
  <c r="L38" i="79"/>
  <c r="D3" i="107"/>
  <c r="B1" i="107"/>
  <c r="D3" i="105"/>
  <c r="B1" i="105"/>
  <c r="C50" i="2"/>
  <c r="C49" i="2"/>
  <c r="I39" i="79" l="1"/>
  <c r="H38" i="79"/>
  <c r="B22" i="107"/>
  <c r="B21" i="107"/>
  <c r="L37" i="79" l="1"/>
  <c r="L10" i="60"/>
  <c r="C77" i="2"/>
  <c r="L39" i="79" l="1"/>
  <c r="O10" i="37"/>
  <c r="L10" i="37"/>
  <c r="O10" i="36"/>
  <c r="L10" i="36"/>
  <c r="O10" i="35"/>
  <c r="L10" i="35"/>
  <c r="O10" i="34"/>
  <c r="L10" i="34"/>
  <c r="O10" i="33"/>
  <c r="L10" i="33"/>
  <c r="O37" i="79" l="1"/>
  <c r="O10" i="32"/>
  <c r="L10" i="32"/>
  <c r="O10" i="31"/>
  <c r="L10" i="31"/>
  <c r="O10" i="30"/>
  <c r="L10" i="30"/>
  <c r="O39" i="79" l="1"/>
  <c r="O10" i="29"/>
  <c r="L10" i="29"/>
  <c r="O10" i="27"/>
  <c r="L10" i="27"/>
  <c r="O10" i="25"/>
  <c r="L10" i="25"/>
  <c r="O10" i="24"/>
  <c r="L10" i="24"/>
  <c r="O10" i="23"/>
  <c r="L10" i="23"/>
  <c r="O10" i="22"/>
  <c r="L10" i="22"/>
  <c r="O10" i="21"/>
  <c r="L10" i="21"/>
  <c r="O10" i="20"/>
  <c r="L10" i="20"/>
  <c r="O10" i="19"/>
  <c r="L10" i="19"/>
  <c r="O10" i="17"/>
  <c r="L10" i="17"/>
  <c r="O10" i="16"/>
  <c r="L10" i="16"/>
  <c r="O10" i="15"/>
  <c r="L10" i="15"/>
  <c r="R37" i="79" l="1"/>
  <c r="B17" i="21"/>
  <c r="B18" i="21"/>
  <c r="B19" i="21"/>
  <c r="B20" i="21"/>
  <c r="B21" i="21"/>
  <c r="B22" i="21"/>
  <c r="B23" i="21"/>
  <c r="B24" i="21"/>
  <c r="B25" i="21"/>
  <c r="B26" i="21"/>
  <c r="B27" i="21"/>
  <c r="B28" i="21"/>
  <c r="B29" i="21"/>
  <c r="B30" i="21"/>
  <c r="B31" i="21"/>
  <c r="B16" i="21"/>
  <c r="B17" i="20"/>
  <c r="B18" i="20"/>
  <c r="B19" i="20"/>
  <c r="B20" i="20"/>
  <c r="B21" i="20"/>
  <c r="B22" i="20"/>
  <c r="B23" i="20"/>
  <c r="B24" i="20"/>
  <c r="B25" i="20"/>
  <c r="B26" i="20"/>
  <c r="B27" i="20"/>
  <c r="B28" i="20"/>
  <c r="B29" i="20"/>
  <c r="B30" i="20"/>
  <c r="B31" i="20"/>
  <c r="B32" i="20"/>
  <c r="B33" i="20"/>
  <c r="B34" i="20"/>
  <c r="B35" i="20"/>
  <c r="B36" i="20"/>
  <c r="B37" i="20"/>
  <c r="B38" i="20"/>
  <c r="R39" i="79" l="1"/>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16" i="17"/>
  <c r="B16" i="12"/>
  <c r="B17" i="15"/>
  <c r="B18" i="15"/>
  <c r="B24" i="15"/>
  <c r="B25" i="15"/>
  <c r="B26" i="15"/>
  <c r="B27" i="15"/>
  <c r="B28" i="15"/>
  <c r="B29" i="15"/>
  <c r="B30" i="15"/>
  <c r="B31" i="15"/>
  <c r="B39" i="15"/>
  <c r="B40" i="15"/>
  <c r="B41" i="15"/>
  <c r="B42" i="15"/>
  <c r="B16" i="15"/>
  <c r="B30" i="16"/>
  <c r="B17" i="16"/>
  <c r="B18" i="16"/>
  <c r="B19" i="16"/>
  <c r="B20" i="16"/>
  <c r="B21" i="16"/>
  <c r="B22" i="16"/>
  <c r="B23" i="16"/>
  <c r="B24" i="16"/>
  <c r="B25" i="16"/>
  <c r="B26" i="16"/>
  <c r="B27" i="16"/>
  <c r="B28" i="16"/>
  <c r="B29" i="16"/>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60" i="12"/>
  <c r="S37" i="79" l="1"/>
  <c r="O22" i="56"/>
  <c r="S39" i="79" l="1"/>
  <c r="C108" i="2"/>
  <c r="C106" i="2"/>
  <c r="C103" i="2"/>
  <c r="C102" i="2"/>
  <c r="C98" i="2"/>
  <c r="C94" i="2"/>
  <c r="C93" i="2"/>
  <c r="C92" i="2"/>
  <c r="C87" i="2"/>
  <c r="C85" i="2"/>
  <c r="C84" i="2"/>
  <c r="C83" i="2"/>
  <c r="C82" i="2"/>
  <c r="C81" i="2"/>
  <c r="C80" i="2"/>
  <c r="C79" i="2"/>
  <c r="C78" i="2"/>
  <c r="C75" i="2"/>
  <c r="C74" i="2"/>
  <c r="T37" i="79" l="1"/>
  <c r="O23" i="27"/>
  <c r="L23" i="27"/>
  <c r="I23" i="27"/>
  <c r="U16" i="53"/>
  <c r="H16" i="53" s="1"/>
  <c r="AD25" i="48"/>
  <c r="Q25" i="48"/>
  <c r="T39" i="79" l="1"/>
  <c r="H31" i="36"/>
  <c r="H23" i="27"/>
  <c r="H3" i="27" s="1"/>
  <c r="U37" i="79" l="1"/>
  <c r="D3" i="82"/>
  <c r="B1" i="82"/>
  <c r="D3" i="81"/>
  <c r="B1" i="81"/>
  <c r="D3" i="80"/>
  <c r="B1" i="80"/>
  <c r="D3" i="79"/>
  <c r="B1" i="79"/>
  <c r="D3" i="77"/>
  <c r="B1" i="77"/>
  <c r="D3" i="76"/>
  <c r="B1" i="76"/>
  <c r="D3" i="75"/>
  <c r="B1" i="75"/>
  <c r="D3" i="74"/>
  <c r="B1" i="74"/>
  <c r="D3" i="72"/>
  <c r="B1" i="72"/>
  <c r="B1" i="62"/>
  <c r="D3" i="60"/>
  <c r="B1" i="60"/>
  <c r="B16" i="82"/>
  <c r="B17" i="82"/>
  <c r="B18" i="82"/>
  <c r="B19" i="82"/>
  <c r="B20" i="82"/>
  <c r="B21" i="82"/>
  <c r="B22" i="82"/>
  <c r="B23" i="82"/>
  <c r="B24" i="82"/>
  <c r="O25" i="82"/>
  <c r="B25" i="82"/>
  <c r="B26" i="82"/>
  <c r="B27" i="82"/>
  <c r="B28" i="82"/>
  <c r="B29" i="82"/>
  <c r="B30" i="82"/>
  <c r="B31" i="82"/>
  <c r="B32" i="82"/>
  <c r="B33" i="82"/>
  <c r="B34" i="82"/>
  <c r="B35" i="82"/>
  <c r="B36" i="82"/>
  <c r="B37" i="82"/>
  <c r="B38" i="82"/>
  <c r="B39" i="82"/>
  <c r="B40" i="82"/>
  <c r="B41" i="82"/>
  <c r="L41" i="82"/>
  <c r="O41" i="82"/>
  <c r="B42" i="82"/>
  <c r="B43" i="82"/>
  <c r="B44" i="82"/>
  <c r="B45" i="82"/>
  <c r="B46" i="82"/>
  <c r="B47" i="82"/>
  <c r="B48" i="82"/>
  <c r="B49" i="82"/>
  <c r="I49" i="82"/>
  <c r="L49" i="82"/>
  <c r="O49" i="82"/>
  <c r="B50" i="82"/>
  <c r="L74" i="82"/>
  <c r="H74" i="82" s="1"/>
  <c r="O74" i="82"/>
  <c r="B15" i="81"/>
  <c r="M15" i="81"/>
  <c r="T15" i="81"/>
  <c r="B16" i="81"/>
  <c r="M16" i="81"/>
  <c r="T16" i="81"/>
  <c r="B17" i="81"/>
  <c r="M17" i="81"/>
  <c r="T17" i="81"/>
  <c r="B18" i="81"/>
  <c r="M18" i="81"/>
  <c r="T18" i="81"/>
  <c r="B19" i="81"/>
  <c r="M19" i="81"/>
  <c r="T19" i="81"/>
  <c r="B20" i="81"/>
  <c r="I20" i="81"/>
  <c r="I29" i="81" s="1"/>
  <c r="J20" i="81"/>
  <c r="K20" i="81"/>
  <c r="L20" i="81"/>
  <c r="P20" i="81"/>
  <c r="Q20" i="81"/>
  <c r="R20" i="81"/>
  <c r="S20" i="81"/>
  <c r="AD20" i="81"/>
  <c r="B21" i="81"/>
  <c r="B22" i="81"/>
  <c r="B23" i="81"/>
  <c r="B24" i="81"/>
  <c r="M24" i="81"/>
  <c r="T24" i="81"/>
  <c r="B25" i="81"/>
  <c r="M25" i="81"/>
  <c r="T25" i="81"/>
  <c r="B26" i="81"/>
  <c r="M26" i="81"/>
  <c r="T26" i="81"/>
  <c r="B27" i="81"/>
  <c r="M27" i="81"/>
  <c r="T27" i="81"/>
  <c r="B28" i="81"/>
  <c r="J28" i="81"/>
  <c r="K28" i="81"/>
  <c r="L28" i="81"/>
  <c r="P28" i="81"/>
  <c r="Q28" i="81"/>
  <c r="R28" i="81"/>
  <c r="S28" i="81"/>
  <c r="AD28" i="81"/>
  <c r="B29" i="81"/>
  <c r="B30" i="81"/>
  <c r="J30" i="81"/>
  <c r="K30" i="81"/>
  <c r="L30" i="81"/>
  <c r="P30" i="81"/>
  <c r="Q30" i="81"/>
  <c r="R30" i="81"/>
  <c r="S30" i="81"/>
  <c r="AD30" i="81"/>
  <c r="B15" i="80"/>
  <c r="B16" i="80"/>
  <c r="B17" i="80"/>
  <c r="B18" i="80"/>
  <c r="B19" i="80"/>
  <c r="B20" i="80"/>
  <c r="B21" i="80"/>
  <c r="B22" i="80"/>
  <c r="B23" i="80"/>
  <c r="B24" i="80"/>
  <c r="B25" i="80"/>
  <c r="B26" i="80"/>
  <c r="B27" i="80"/>
  <c r="B28" i="80"/>
  <c r="B29" i="80"/>
  <c r="B30" i="80"/>
  <c r="B31" i="80"/>
  <c r="B14" i="79"/>
  <c r="B15" i="79"/>
  <c r="B16" i="79"/>
  <c r="B17" i="79"/>
  <c r="B18" i="79"/>
  <c r="B19" i="79"/>
  <c r="B20" i="79"/>
  <c r="B21" i="79"/>
  <c r="B22" i="79"/>
  <c r="B23" i="79"/>
  <c r="B24" i="79"/>
  <c r="B25" i="79"/>
  <c r="B26" i="79"/>
  <c r="B27" i="79"/>
  <c r="B28" i="79"/>
  <c r="B29" i="79"/>
  <c r="B30" i="79"/>
  <c r="B31" i="79"/>
  <c r="B32" i="79"/>
  <c r="B33" i="79"/>
  <c r="B34" i="79"/>
  <c r="B35" i="79"/>
  <c r="B38" i="79"/>
  <c r="B39" i="79"/>
  <c r="B16" i="77"/>
  <c r="B17" i="77"/>
  <c r="B18" i="77"/>
  <c r="B16" i="76"/>
  <c r="B17" i="76"/>
  <c r="B18" i="76"/>
  <c r="B19" i="76"/>
  <c r="B20" i="76"/>
  <c r="B21" i="76"/>
  <c r="B22" i="76"/>
  <c r="B23" i="76"/>
  <c r="B24" i="76"/>
  <c r="B25" i="76"/>
  <c r="B26" i="76"/>
  <c r="B27" i="76"/>
  <c r="B28" i="76"/>
  <c r="B29" i="76"/>
  <c r="B30" i="76"/>
  <c r="B31" i="76"/>
  <c r="B32" i="76"/>
  <c r="B33" i="76"/>
  <c r="B34" i="76"/>
  <c r="B35" i="76"/>
  <c r="B36" i="76"/>
  <c r="B37" i="76"/>
  <c r="B38" i="76"/>
  <c r="B39" i="76"/>
  <c r="B40" i="76"/>
  <c r="H24" i="75"/>
  <c r="H28" i="75"/>
  <c r="H30" i="75"/>
  <c r="H32" i="75"/>
  <c r="H34" i="75"/>
  <c r="H40" i="75"/>
  <c r="H42" i="75"/>
  <c r="H44" i="75"/>
  <c r="H46" i="75"/>
  <c r="H50" i="75"/>
  <c r="H52" i="75"/>
  <c r="H54" i="75"/>
  <c r="H56" i="75"/>
  <c r="H62" i="75"/>
  <c r="H64" i="75"/>
  <c r="H66" i="75"/>
  <c r="H68" i="75"/>
  <c r="L73" i="75"/>
  <c r="O73" i="75"/>
  <c r="R73" i="75"/>
  <c r="U73" i="75"/>
  <c r="L74" i="75"/>
  <c r="O74" i="75"/>
  <c r="R74" i="75"/>
  <c r="U74" i="75"/>
  <c r="AJ79" i="75"/>
  <c r="B16" i="74"/>
  <c r="B17" i="74"/>
  <c r="B18" i="74"/>
  <c r="B19" i="74"/>
  <c r="B20" i="74"/>
  <c r="B21" i="74"/>
  <c r="O21" i="74"/>
  <c r="H21" i="74" s="1"/>
  <c r="B22" i="74"/>
  <c r="B23" i="74"/>
  <c r="B24" i="74"/>
  <c r="B25" i="74"/>
  <c r="B26" i="74"/>
  <c r="B27" i="74"/>
  <c r="B28" i="74"/>
  <c r="B29" i="74"/>
  <c r="B30" i="74"/>
  <c r="I30" i="74"/>
  <c r="L30" i="74"/>
  <c r="L31" i="74" s="1"/>
  <c r="O30" i="74"/>
  <c r="B31" i="74"/>
  <c r="B32" i="74"/>
  <c r="B33" i="74"/>
  <c r="B34" i="74"/>
  <c r="B35" i="74"/>
  <c r="B36" i="74"/>
  <c r="I36" i="74"/>
  <c r="L36" i="74"/>
  <c r="O36" i="74"/>
  <c r="B37" i="74"/>
  <c r="B38" i="74"/>
  <c r="B39" i="74"/>
  <c r="B40" i="74"/>
  <c r="B41" i="74"/>
  <c r="I41" i="74"/>
  <c r="L41" i="74"/>
  <c r="O41" i="74"/>
  <c r="B16" i="72"/>
  <c r="B29" i="72"/>
  <c r="B30" i="72"/>
  <c r="B31" i="72"/>
  <c r="B32" i="72"/>
  <c r="B33" i="72"/>
  <c r="B34" i="72"/>
  <c r="L34" i="72"/>
  <c r="O34" i="72"/>
  <c r="B35" i="72"/>
  <c r="H34" i="72" l="1"/>
  <c r="H41" i="74"/>
  <c r="H36" i="74"/>
  <c r="H30" i="74"/>
  <c r="H49" i="82"/>
  <c r="I65" i="82"/>
  <c r="H15" i="81"/>
  <c r="H41" i="82"/>
  <c r="U39" i="79"/>
  <c r="AF18" i="81"/>
  <c r="H18" i="81" s="1"/>
  <c r="AF15" i="81"/>
  <c r="AF25" i="81"/>
  <c r="H25" i="81" s="1"/>
  <c r="AF27" i="81"/>
  <c r="H27" i="81" s="1"/>
  <c r="AF24" i="81"/>
  <c r="H24" i="81" s="1"/>
  <c r="AF17" i="81"/>
  <c r="H17" i="81" s="1"/>
  <c r="AF26" i="81"/>
  <c r="H26" i="81" s="1"/>
  <c r="AF19" i="81"/>
  <c r="H19" i="81" s="1"/>
  <c r="AF16" i="81"/>
  <c r="H16" i="81" s="1"/>
  <c r="O27" i="82"/>
  <c r="L19" i="82"/>
  <c r="H19" i="82" s="1"/>
  <c r="O19" i="82"/>
  <c r="H67" i="75"/>
  <c r="H65" i="75"/>
  <c r="H63" i="75"/>
  <c r="H61" i="75"/>
  <c r="H57" i="75"/>
  <c r="H55" i="75"/>
  <c r="H53" i="75"/>
  <c r="H51" i="75"/>
  <c r="H45" i="75"/>
  <c r="H43" i="75"/>
  <c r="H41" i="75"/>
  <c r="H39" i="75"/>
  <c r="H35" i="75"/>
  <c r="H33" i="75"/>
  <c r="H31" i="75"/>
  <c r="H29" i="75"/>
  <c r="P29" i="81"/>
  <c r="H76" i="75"/>
  <c r="O31" i="74"/>
  <c r="I31" i="74"/>
  <c r="H78" i="75"/>
  <c r="H72" i="75"/>
  <c r="T28" i="81"/>
  <c r="M28" i="81"/>
  <c r="S29" i="81"/>
  <c r="L29" i="81"/>
  <c r="J29" i="81"/>
  <c r="T30" i="81"/>
  <c r="Q29" i="81"/>
  <c r="R29" i="81"/>
  <c r="AD29" i="81"/>
  <c r="K29" i="81"/>
  <c r="M20" i="81"/>
  <c r="T20" i="81"/>
  <c r="H75" i="75"/>
  <c r="H79" i="75"/>
  <c r="H73" i="75"/>
  <c r="H77" i="75"/>
  <c r="H74" i="75"/>
  <c r="L25" i="82"/>
  <c r="H25" i="82" s="1"/>
  <c r="H3" i="77"/>
  <c r="E93" i="2" s="1"/>
  <c r="M30" i="81"/>
  <c r="H31" i="74" l="1"/>
  <c r="V37" i="79"/>
  <c r="H3" i="75"/>
  <c r="E91" i="2" s="1"/>
  <c r="AF28" i="81"/>
  <c r="H28" i="81" s="1"/>
  <c r="L27" i="82"/>
  <c r="H27" i="82" s="1"/>
  <c r="H3" i="74"/>
  <c r="E90" i="2" s="1"/>
  <c r="AF30" i="81"/>
  <c r="H30" i="81" s="1"/>
  <c r="AF20" i="81"/>
  <c r="H20" i="81" s="1"/>
  <c r="O65" i="82"/>
  <c r="O25" i="72" s="1"/>
  <c r="O36" i="72" s="1"/>
  <c r="M29" i="81"/>
  <c r="H3" i="76"/>
  <c r="E92" i="2" s="1"/>
  <c r="T29" i="81"/>
  <c r="V39" i="79" l="1"/>
  <c r="O38" i="72"/>
  <c r="O44" i="72" s="1"/>
  <c r="L65" i="82"/>
  <c r="H65" i="82" s="1"/>
  <c r="AF29" i="81"/>
  <c r="H29" i="81" s="1"/>
  <c r="H3" i="81" s="1"/>
  <c r="E102" i="2" s="1"/>
  <c r="W37" i="79" l="1"/>
  <c r="L25" i="72"/>
  <c r="H25" i="72" s="1"/>
  <c r="W39" i="79" l="1"/>
  <c r="H3" i="82"/>
  <c r="E103" i="2" s="1"/>
  <c r="L36" i="72"/>
  <c r="L38" i="72" l="1"/>
  <c r="H38" i="72" s="1"/>
  <c r="H36" i="72"/>
  <c r="X37" i="79"/>
  <c r="L44" i="72"/>
  <c r="H44" i="72" s="1"/>
  <c r="X39" i="79" l="1"/>
  <c r="B45" i="53"/>
  <c r="B44" i="53"/>
  <c r="B43" i="53"/>
  <c r="B36" i="53"/>
  <c r="B35" i="53"/>
  <c r="B34" i="53"/>
  <c r="B42" i="53"/>
  <c r="B41" i="53"/>
  <c r="B40" i="53"/>
  <c r="B39" i="53"/>
  <c r="B33" i="53"/>
  <c r="B32" i="53"/>
  <c r="B31" i="53"/>
  <c r="B30" i="53"/>
  <c r="B29" i="53"/>
  <c r="B28" i="53"/>
  <c r="B27" i="53"/>
  <c r="B26" i="53"/>
  <c r="B25" i="53"/>
  <c r="B24" i="53"/>
  <c r="B23" i="53"/>
  <c r="B22" i="53"/>
  <c r="B21" i="53"/>
  <c r="B20" i="53"/>
  <c r="B19" i="53"/>
  <c r="B18" i="53"/>
  <c r="B17" i="53"/>
  <c r="B16" i="53"/>
  <c r="B15" i="53"/>
  <c r="B39" i="57"/>
  <c r="B68" i="47"/>
  <c r="B67" i="47"/>
  <c r="B65" i="47"/>
  <c r="B64" i="47"/>
  <c r="B63" i="47"/>
  <c r="B62" i="47"/>
  <c r="B61" i="47"/>
  <c r="B60" i="47"/>
  <c r="B59" i="47"/>
  <c r="B58" i="47"/>
  <c r="B57" i="47"/>
  <c r="B56" i="47"/>
  <c r="B55" i="47"/>
  <c r="B54" i="47"/>
  <c r="B53" i="47"/>
  <c r="B52" i="47"/>
  <c r="B51" i="47"/>
  <c r="B50" i="47"/>
  <c r="B49" i="47"/>
  <c r="B48" i="47"/>
  <c r="B47" i="47"/>
  <c r="B46" i="47"/>
  <c r="B45" i="47"/>
  <c r="B44" i="47"/>
  <c r="B43" i="47"/>
  <c r="B42" i="47"/>
  <c r="B41" i="47"/>
  <c r="B40" i="47"/>
  <c r="B39" i="47"/>
  <c r="B38" i="47"/>
  <c r="B37" i="47"/>
  <c r="B36" i="47"/>
  <c r="B35" i="47"/>
  <c r="B34" i="47"/>
  <c r="B33" i="47"/>
  <c r="B32" i="47"/>
  <c r="B31" i="47"/>
  <c r="B30" i="47"/>
  <c r="B29" i="47"/>
  <c r="B28" i="47"/>
  <c r="B27" i="47"/>
  <c r="B26" i="47"/>
  <c r="B25" i="47"/>
  <c r="B24" i="47"/>
  <c r="B23" i="47"/>
  <c r="B22" i="47"/>
  <c r="B21" i="47"/>
  <c r="B20" i="47"/>
  <c r="B19" i="47"/>
  <c r="B18" i="47"/>
  <c r="B17" i="47"/>
  <c r="B66" i="46"/>
  <c r="B64" i="46"/>
  <c r="B63" i="46"/>
  <c r="B62" i="46"/>
  <c r="B61" i="46"/>
  <c r="B60" i="46"/>
  <c r="B59" i="46"/>
  <c r="B58" i="46"/>
  <c r="B57" i="46"/>
  <c r="B56" i="46"/>
  <c r="B55" i="46"/>
  <c r="B54" i="46"/>
  <c r="B53" i="46"/>
  <c r="B52" i="46"/>
  <c r="B51" i="46"/>
  <c r="B50" i="46"/>
  <c r="B49" i="46"/>
  <c r="B48" i="46"/>
  <c r="B47" i="46"/>
  <c r="B46" i="46"/>
  <c r="B45" i="46"/>
  <c r="B44" i="46"/>
  <c r="B43" i="46"/>
  <c r="B42" i="46"/>
  <c r="B41" i="46"/>
  <c r="B40" i="46"/>
  <c r="B39" i="46"/>
  <c r="B38" i="46"/>
  <c r="B37" i="46"/>
  <c r="B36" i="46"/>
  <c r="B35" i="46"/>
  <c r="B34" i="46"/>
  <c r="B33" i="46"/>
  <c r="B32" i="46"/>
  <c r="B31" i="46"/>
  <c r="B30" i="46"/>
  <c r="B29" i="46"/>
  <c r="B28" i="46"/>
  <c r="B27" i="46"/>
  <c r="B26" i="46"/>
  <c r="B25" i="46"/>
  <c r="B24" i="46"/>
  <c r="B23" i="46"/>
  <c r="B22" i="46"/>
  <c r="B21" i="46"/>
  <c r="B20" i="46"/>
  <c r="B19" i="46"/>
  <c r="B18" i="46"/>
  <c r="B17" i="46"/>
  <c r="B16" i="46"/>
  <c r="Y37" i="79" l="1"/>
  <c r="H3" i="72"/>
  <c r="E87" i="2" s="1"/>
  <c r="Y39" i="79" l="1"/>
  <c r="AP24" i="46"/>
  <c r="AP23" i="46"/>
  <c r="AP22" i="46"/>
  <c r="AP21" i="46"/>
  <c r="AP20" i="46"/>
  <c r="AP19" i="46"/>
  <c r="AP18" i="46"/>
  <c r="AP17" i="46"/>
  <c r="AH24" i="46"/>
  <c r="AH23" i="46"/>
  <c r="AH22" i="46"/>
  <c r="AH21" i="46"/>
  <c r="AH20" i="46"/>
  <c r="AH19" i="46"/>
  <c r="AH18" i="46"/>
  <c r="Z37" i="79" l="1"/>
  <c r="AA27" i="58"/>
  <c r="H27" i="58" s="1"/>
  <c r="AA24" i="58"/>
  <c r="H24" i="58" s="1"/>
  <c r="AA23" i="58"/>
  <c r="H23" i="58" s="1"/>
  <c r="AA22" i="58"/>
  <c r="H22" i="58" s="1"/>
  <c r="AA21" i="58"/>
  <c r="H21" i="58" s="1"/>
  <c r="AA20" i="58"/>
  <c r="H20" i="58" s="1"/>
  <c r="AA19" i="58"/>
  <c r="H19" i="58" s="1"/>
  <c r="Y65" i="57"/>
  <c r="Y67" i="57" s="1"/>
  <c r="V65" i="57"/>
  <c r="V67" i="57" s="1"/>
  <c r="S65" i="57"/>
  <c r="S67" i="57" s="1"/>
  <c r="P65" i="57"/>
  <c r="P67" i="57" s="1"/>
  <c r="M65" i="57"/>
  <c r="AE62" i="56"/>
  <c r="H62" i="56" s="1"/>
  <c r="AE61" i="56"/>
  <c r="H61" i="56" s="1"/>
  <c r="AE59" i="56"/>
  <c r="H59" i="56" s="1"/>
  <c r="AE57" i="56"/>
  <c r="H57" i="56" s="1"/>
  <c r="AE56" i="56"/>
  <c r="H56" i="56" s="1"/>
  <c r="AE55" i="56"/>
  <c r="H55" i="56" s="1"/>
  <c r="AE54" i="56"/>
  <c r="H54" i="56" s="1"/>
  <c r="Z39" i="79" l="1"/>
  <c r="H65" i="57"/>
  <c r="AA25" i="58"/>
  <c r="M67" i="57"/>
  <c r="H67" i="57" s="1"/>
  <c r="AE36" i="56"/>
  <c r="H36" i="56" s="1"/>
  <c r="AE35" i="56"/>
  <c r="H35" i="56" s="1"/>
  <c r="AE33" i="56"/>
  <c r="H33" i="56" s="1"/>
  <c r="AE32" i="56"/>
  <c r="H32" i="56" s="1"/>
  <c r="AE31" i="56"/>
  <c r="H31" i="56" s="1"/>
  <c r="AE30" i="56"/>
  <c r="H30" i="56" s="1"/>
  <c r="AE29" i="56"/>
  <c r="H29" i="56" s="1"/>
  <c r="AE28" i="56"/>
  <c r="H28" i="56" s="1"/>
  <c r="AE27" i="56"/>
  <c r="H27" i="56" s="1"/>
  <c r="I34" i="56"/>
  <c r="I22" i="56"/>
  <c r="AA37" i="79" l="1"/>
  <c r="H3" i="57"/>
  <c r="E83" i="2" s="1"/>
  <c r="AE22" i="56"/>
  <c r="AE34" i="56"/>
  <c r="AA39" i="79" l="1"/>
  <c r="H39" i="79" s="1"/>
  <c r="H37" i="79"/>
  <c r="H3" i="79" s="1"/>
  <c r="E94" i="2" s="1"/>
  <c r="W34" i="56"/>
  <c r="M34" i="56"/>
  <c r="AJ44" i="53"/>
  <c r="AJ45" i="53"/>
  <c r="AJ35" i="53"/>
  <c r="AJ27" i="53"/>
  <c r="AJ26" i="53"/>
  <c r="AJ25" i="53"/>
  <c r="AJ21" i="53"/>
  <c r="AJ20" i="53"/>
  <c r="AJ36" i="53"/>
  <c r="U45" i="53"/>
  <c r="H45" i="53" s="1"/>
  <c r="U44" i="53"/>
  <c r="U36" i="53"/>
  <c r="U35" i="53"/>
  <c r="U27" i="53"/>
  <c r="U26" i="53"/>
  <c r="U25" i="53"/>
  <c r="U21" i="53"/>
  <c r="U20" i="53"/>
  <c r="U41" i="53"/>
  <c r="U40" i="53"/>
  <c r="U32" i="53"/>
  <c r="U29" i="53"/>
  <c r="U28" i="53"/>
  <c r="U24" i="53"/>
  <c r="U19" i="53"/>
  <c r="U18" i="53"/>
  <c r="U17" i="53"/>
  <c r="AD62" i="52"/>
  <c r="AD64" i="52" s="1"/>
  <c r="AA62" i="52"/>
  <c r="AA64" i="52" s="1"/>
  <c r="X62" i="52"/>
  <c r="X64" i="52" s="1"/>
  <c r="U62" i="52"/>
  <c r="U64" i="52" s="1"/>
  <c r="R62" i="52"/>
  <c r="R64" i="52" s="1"/>
  <c r="O62" i="52"/>
  <c r="O64" i="52" s="1"/>
  <c r="L62" i="52"/>
  <c r="L64" i="52" s="1"/>
  <c r="X19" i="52"/>
  <c r="U19" i="52"/>
  <c r="R19" i="52"/>
  <c r="O19" i="52"/>
  <c r="L19" i="52"/>
  <c r="I19" i="52"/>
  <c r="S49" i="51"/>
  <c r="H49" i="51" s="1"/>
  <c r="S48" i="51"/>
  <c r="H48" i="51" s="1"/>
  <c r="S47" i="51"/>
  <c r="H47" i="51" s="1"/>
  <c r="S46" i="51"/>
  <c r="H46" i="51" s="1"/>
  <c r="R21" i="51"/>
  <c r="Q21" i="51"/>
  <c r="P21" i="51"/>
  <c r="O21" i="51"/>
  <c r="N21" i="51"/>
  <c r="M21" i="51"/>
  <c r="L21" i="51"/>
  <c r="K21" i="51"/>
  <c r="S20" i="51"/>
  <c r="H20" i="51" s="1"/>
  <c r="S19" i="51"/>
  <c r="H19" i="51" s="1"/>
  <c r="S18" i="51"/>
  <c r="H18" i="51" s="1"/>
  <c r="S17" i="51"/>
  <c r="H17" i="51" s="1"/>
  <c r="AW25" i="46"/>
  <c r="AW30" i="46" s="1"/>
  <c r="AU25" i="46"/>
  <c r="AU30" i="46" s="1"/>
  <c r="AO25" i="46"/>
  <c r="AO30" i="46" s="1"/>
  <c r="AN25" i="46"/>
  <c r="AN30" i="46" s="1"/>
  <c r="AM25" i="46"/>
  <c r="AM30" i="46" s="1"/>
  <c r="AL25" i="46"/>
  <c r="AL30" i="46" s="1"/>
  <c r="AK25" i="46"/>
  <c r="AJ25" i="46"/>
  <c r="AJ30" i="46" s="1"/>
  <c r="AG25" i="46"/>
  <c r="AG30" i="46" s="1"/>
  <c r="AF25" i="46"/>
  <c r="AF30" i="46" s="1"/>
  <c r="AE25" i="46"/>
  <c r="AE30" i="46" s="1"/>
  <c r="AD25" i="46"/>
  <c r="AD30" i="46" s="1"/>
  <c r="AC25" i="46"/>
  <c r="AC30" i="46" s="1"/>
  <c r="AB25" i="46"/>
  <c r="V25" i="46"/>
  <c r="V30" i="46" s="1"/>
  <c r="U25" i="46"/>
  <c r="U30" i="46" s="1"/>
  <c r="T25" i="46"/>
  <c r="T30" i="46" s="1"/>
  <c r="S25" i="46"/>
  <c r="S30" i="46" s="1"/>
  <c r="R25" i="46"/>
  <c r="R30" i="46" s="1"/>
  <c r="Q25" i="46"/>
  <c r="Q30" i="46" s="1"/>
  <c r="I25" i="46"/>
  <c r="J25" i="46"/>
  <c r="J30" i="46" s="1"/>
  <c r="K25" i="46"/>
  <c r="K30" i="46" s="1"/>
  <c r="L25" i="46"/>
  <c r="L30" i="46" s="1"/>
  <c r="M25" i="46"/>
  <c r="M30" i="46" s="1"/>
  <c r="N25" i="46"/>
  <c r="N30" i="46" s="1"/>
  <c r="B39" i="48"/>
  <c r="B40" i="48"/>
  <c r="B41" i="48"/>
  <c r="B42" i="48"/>
  <c r="B43" i="48"/>
  <c r="B44" i="48"/>
  <c r="B45" i="48"/>
  <c r="B46" i="48"/>
  <c r="B47" i="48"/>
  <c r="B48" i="48"/>
  <c r="B49" i="48"/>
  <c r="B50" i="48"/>
  <c r="B51" i="48"/>
  <c r="B52" i="48"/>
  <c r="B53" i="48"/>
  <c r="B54" i="48"/>
  <c r="B55" i="48"/>
  <c r="B56" i="48"/>
  <c r="B57" i="48"/>
  <c r="B58" i="48"/>
  <c r="B59" i="48"/>
  <c r="B60" i="48"/>
  <c r="B61" i="48"/>
  <c r="B62" i="48"/>
  <c r="B63" i="48"/>
  <c r="B64" i="48"/>
  <c r="B65" i="48"/>
  <c r="B67" i="48"/>
  <c r="B17" i="48"/>
  <c r="B18" i="48"/>
  <c r="B19" i="48"/>
  <c r="B20" i="48"/>
  <c r="B21" i="48"/>
  <c r="B22" i="48"/>
  <c r="B23" i="48"/>
  <c r="B24" i="48"/>
  <c r="B25" i="48"/>
  <c r="B26" i="48"/>
  <c r="B27" i="48"/>
  <c r="B28" i="48"/>
  <c r="B29" i="48"/>
  <c r="B30" i="48"/>
  <c r="B31" i="48"/>
  <c r="B32" i="48"/>
  <c r="B33" i="48"/>
  <c r="B34" i="48"/>
  <c r="B35" i="48"/>
  <c r="B36" i="48"/>
  <c r="B37" i="48"/>
  <c r="B38" i="48"/>
  <c r="I25" i="48"/>
  <c r="AM35" i="48"/>
  <c r="O27" i="48"/>
  <c r="O26" i="48"/>
  <c r="O23" i="48"/>
  <c r="O22" i="48"/>
  <c r="O21" i="48"/>
  <c r="O20" i="48"/>
  <c r="O19" i="48"/>
  <c r="O18" i="48"/>
  <c r="O17" i="48"/>
  <c r="AB22" i="48"/>
  <c r="AF22" i="48" s="1"/>
  <c r="AB21" i="48"/>
  <c r="AF21" i="48" s="1"/>
  <c r="AB20" i="48"/>
  <c r="AF20" i="48" s="1"/>
  <c r="AB19" i="48"/>
  <c r="AF19" i="48" s="1"/>
  <c r="AB18" i="48"/>
  <c r="AF18" i="48" s="1"/>
  <c r="AB17" i="48"/>
  <c r="AF17" i="48" s="1"/>
  <c r="AK25" i="48"/>
  <c r="AI25" i="48"/>
  <c r="AA25" i="48"/>
  <c r="AA29" i="48" s="1"/>
  <c r="Z25" i="48"/>
  <c r="Z29" i="48" s="1"/>
  <c r="X25" i="48"/>
  <c r="X29" i="48" s="1"/>
  <c r="W25" i="48"/>
  <c r="W29" i="48" s="1"/>
  <c r="V25" i="48"/>
  <c r="V29" i="48" s="1"/>
  <c r="J25" i="48"/>
  <c r="K25" i="48"/>
  <c r="K29" i="48" s="1"/>
  <c r="L25" i="48"/>
  <c r="M25" i="48"/>
  <c r="N25" i="48"/>
  <c r="U54" i="47"/>
  <c r="AD24" i="47"/>
  <c r="AJ24" i="47" s="1"/>
  <c r="AD23" i="47"/>
  <c r="AJ23" i="47" s="1"/>
  <c r="AD22" i="47"/>
  <c r="AJ22" i="47" s="1"/>
  <c r="AD18" i="47"/>
  <c r="AJ18" i="47" s="1"/>
  <c r="AS24" i="47"/>
  <c r="AS23" i="47"/>
  <c r="AS22" i="47"/>
  <c r="AS21" i="47"/>
  <c r="AS20" i="47"/>
  <c r="AS19" i="47"/>
  <c r="AS18" i="47"/>
  <c r="AQ25" i="47"/>
  <c r="AQ30" i="47" s="1"/>
  <c r="AO25" i="47"/>
  <c r="AO30" i="47" s="1"/>
  <c r="AM25" i="47"/>
  <c r="AM30" i="47" s="1"/>
  <c r="S25" i="47"/>
  <c r="S30" i="47" s="1"/>
  <c r="Q25" i="47"/>
  <c r="Q30" i="47" s="1"/>
  <c r="AD21" i="47"/>
  <c r="AJ21" i="47" s="1"/>
  <c r="O24" i="47"/>
  <c r="O23" i="47"/>
  <c r="O22" i="47"/>
  <c r="O21" i="47"/>
  <c r="O20" i="47"/>
  <c r="O19" i="47"/>
  <c r="O18" i="47"/>
  <c r="J25" i="47"/>
  <c r="K25" i="47"/>
  <c r="K30" i="47" s="1"/>
  <c r="L25" i="47"/>
  <c r="L30" i="47" s="1"/>
  <c r="M25" i="47"/>
  <c r="M30" i="47" s="1"/>
  <c r="N25" i="47"/>
  <c r="N30" i="47" s="1"/>
  <c r="I25" i="47"/>
  <c r="U36" i="47"/>
  <c r="AS28" i="47"/>
  <c r="AS27" i="47"/>
  <c r="AY47" i="46"/>
  <c r="AH28" i="46"/>
  <c r="AH27" i="46"/>
  <c r="AH17" i="46"/>
  <c r="W28" i="46"/>
  <c r="W27" i="46"/>
  <c r="W24" i="46"/>
  <c r="W23" i="46"/>
  <c r="W22" i="46"/>
  <c r="W21" i="46"/>
  <c r="W17" i="46"/>
  <c r="W19" i="46"/>
  <c r="W18" i="46"/>
  <c r="O28" i="46"/>
  <c r="O27" i="46"/>
  <c r="O24" i="46"/>
  <c r="O23" i="46"/>
  <c r="O22" i="46"/>
  <c r="O21" i="46"/>
  <c r="O17" i="46"/>
  <c r="O19" i="46"/>
  <c r="O18" i="46"/>
  <c r="AY20" i="46"/>
  <c r="AY64" i="46" s="1"/>
  <c r="W20" i="46"/>
  <c r="O20" i="46"/>
  <c r="AY52" i="46"/>
  <c r="AR52" i="46"/>
  <c r="Y52" i="46"/>
  <c r="H52" i="46" s="1"/>
  <c r="AY48" i="46"/>
  <c r="AP48" i="46"/>
  <c r="AH48" i="46"/>
  <c r="W48" i="46"/>
  <c r="O48" i="46"/>
  <c r="AY36" i="46"/>
  <c r="AR36" i="46"/>
  <c r="Y36" i="46"/>
  <c r="H36" i="46" s="1"/>
  <c r="AY28" i="46"/>
  <c r="AP28" i="46"/>
  <c r="AY27" i="46"/>
  <c r="AP27" i="46"/>
  <c r="AY24" i="46"/>
  <c r="AY23" i="46"/>
  <c r="AY22" i="46"/>
  <c r="AY21" i="46"/>
  <c r="AY17" i="46"/>
  <c r="AY19" i="46"/>
  <c r="AY18" i="46"/>
  <c r="AY51" i="46"/>
  <c r="Y51" i="46"/>
  <c r="W47" i="46"/>
  <c r="O47" i="46"/>
  <c r="H17" i="48" l="1"/>
  <c r="H21" i="48"/>
  <c r="H18" i="48"/>
  <c r="H22" i="46"/>
  <c r="H36" i="53"/>
  <c r="H44" i="53"/>
  <c r="AM25" i="48"/>
  <c r="S20" i="48"/>
  <c r="H20" i="48" s="1"/>
  <c r="S23" i="48"/>
  <c r="S26" i="48"/>
  <c r="S21" i="48"/>
  <c r="S22" i="48"/>
  <c r="H22" i="48" s="1"/>
  <c r="S27" i="48"/>
  <c r="S17" i="48"/>
  <c r="S18" i="48"/>
  <c r="S19" i="48"/>
  <c r="H19" i="48" s="1"/>
  <c r="H25" i="53"/>
  <c r="H20" i="53"/>
  <c r="H21" i="53"/>
  <c r="H26" i="53"/>
  <c r="H27" i="53"/>
  <c r="H35" i="53"/>
  <c r="J30" i="47"/>
  <c r="I30" i="46"/>
  <c r="I30" i="47"/>
  <c r="U18" i="47"/>
  <c r="H18" i="47" s="1"/>
  <c r="AS30" i="47"/>
  <c r="AR23" i="46"/>
  <c r="AR17" i="46"/>
  <c r="Y18" i="46"/>
  <c r="H18" i="46" s="1"/>
  <c r="Y28" i="46"/>
  <c r="H28" i="46" s="1"/>
  <c r="AR27" i="46"/>
  <c r="Y23" i="46"/>
  <c r="H23" i="46" s="1"/>
  <c r="AR24" i="46"/>
  <c r="AR22" i="46"/>
  <c r="Y22" i="46"/>
  <c r="AR19" i="46"/>
  <c r="Y48" i="46"/>
  <c r="H48" i="46" s="1"/>
  <c r="Y20" i="46"/>
  <c r="Y64" i="46" s="1"/>
  <c r="AR51" i="46"/>
  <c r="H51" i="46" s="1"/>
  <c r="Y17" i="46"/>
  <c r="H17" i="46" s="1"/>
  <c r="Y47" i="46"/>
  <c r="Y24" i="46"/>
  <c r="H24" i="46" s="1"/>
  <c r="Y27" i="46"/>
  <c r="H27" i="46" s="1"/>
  <c r="Y19" i="46"/>
  <c r="H19" i="46" s="1"/>
  <c r="AR48" i="46"/>
  <c r="AR20" i="46"/>
  <c r="AR64" i="46" s="1"/>
  <c r="AR21" i="46"/>
  <c r="AP25" i="46"/>
  <c r="Y21" i="46"/>
  <c r="H21" i="46" s="1"/>
  <c r="AH47" i="46"/>
  <c r="AR18" i="46"/>
  <c r="AR28" i="46"/>
  <c r="Y57" i="46"/>
  <c r="AP47" i="46"/>
  <c r="AY57" i="46"/>
  <c r="AY60" i="46" s="1"/>
  <c r="AH25" i="46"/>
  <c r="AB30" i="46"/>
  <c r="AH30" i="46" s="1"/>
  <c r="AK30" i="46"/>
  <c r="AP30" i="46" s="1"/>
  <c r="O25" i="46"/>
  <c r="O25" i="48"/>
  <c r="S25" i="48" s="1"/>
  <c r="O25" i="47"/>
  <c r="AY30" i="46"/>
  <c r="DH42" i="46" s="1"/>
  <c r="DH44" i="46" s="1"/>
  <c r="DH66" i="46" s="1"/>
  <c r="W25" i="46"/>
  <c r="W30" i="46"/>
  <c r="AY25" i="46"/>
  <c r="H64" i="46" l="1"/>
  <c r="H57" i="46"/>
  <c r="H20" i="46"/>
  <c r="CV42" i="46"/>
  <c r="CV44" i="46" s="1"/>
  <c r="CV66" i="46" s="1"/>
  <c r="BF42" i="46"/>
  <c r="BF44" i="46" s="1"/>
  <c r="BF66" i="46" s="1"/>
  <c r="DB42" i="46"/>
  <c r="DB44" i="46" s="1"/>
  <c r="DB66" i="46" s="1"/>
  <c r="CP42" i="46"/>
  <c r="CP44" i="46" s="1"/>
  <c r="CP66" i="46" s="1"/>
  <c r="BL42" i="46"/>
  <c r="BL44" i="46" s="1"/>
  <c r="BL66" i="46" s="1"/>
  <c r="BR42" i="46"/>
  <c r="BR44" i="46" s="1"/>
  <c r="BR66" i="46" s="1"/>
  <c r="BX42" i="46"/>
  <c r="BX44" i="46" s="1"/>
  <c r="BX66" i="46" s="1"/>
  <c r="CD42" i="46"/>
  <c r="CD44" i="46" s="1"/>
  <c r="CD66" i="46" s="1"/>
  <c r="CJ42" i="46"/>
  <c r="CJ44" i="46" s="1"/>
  <c r="CJ66" i="46" s="1"/>
  <c r="O30" i="46"/>
  <c r="Y30" i="46" s="1"/>
  <c r="Y42" i="46" s="1"/>
  <c r="AY42" i="46"/>
  <c r="AY44" i="46" s="1"/>
  <c r="AY66" i="46" s="1"/>
  <c r="AR57" i="46"/>
  <c r="AR60" i="46" s="1"/>
  <c r="S65" i="48"/>
  <c r="Y60" i="46"/>
  <c r="H60" i="46" s="1"/>
  <c r="AR47" i="46"/>
  <c r="H47" i="46" s="1"/>
  <c r="AR30" i="46"/>
  <c r="AR42" i="46" s="1"/>
  <c r="AR44" i="46" s="1"/>
  <c r="AR25" i="46"/>
  <c r="Y25" i="46"/>
  <c r="H25" i="46" s="1"/>
  <c r="H30" i="46" l="1"/>
  <c r="H42" i="46"/>
  <c r="AR66" i="46"/>
  <c r="Y44" i="46" l="1"/>
  <c r="H44" i="46" s="1"/>
  <c r="C73" i="2"/>
  <c r="C72" i="2"/>
  <c r="C71" i="2"/>
  <c r="C70" i="2"/>
  <c r="C69" i="2"/>
  <c r="C68" i="2"/>
  <c r="C67" i="2"/>
  <c r="C66" i="2"/>
  <c r="C65" i="2"/>
  <c r="C64" i="2"/>
  <c r="C63" i="2"/>
  <c r="C62" i="2"/>
  <c r="C61" i="2"/>
  <c r="C60" i="2"/>
  <c r="C59" i="2"/>
  <c r="C58" i="2"/>
  <c r="C56" i="2"/>
  <c r="C55" i="2"/>
  <c r="O15" i="35"/>
  <c r="L15" i="35"/>
  <c r="I15" i="35"/>
  <c r="O31" i="33"/>
  <c r="L31" i="33"/>
  <c r="L37" i="33"/>
  <c r="O37" i="33"/>
  <c r="O43" i="33"/>
  <c r="L43" i="33"/>
  <c r="I43" i="33"/>
  <c r="I37" i="33"/>
  <c r="H15" i="33"/>
  <c r="H43" i="33" l="1"/>
  <c r="H37" i="33"/>
  <c r="H31" i="33"/>
  <c r="H15" i="35"/>
  <c r="H23" i="33"/>
  <c r="Y66" i="46"/>
  <c r="O25" i="24"/>
  <c r="O16" i="24"/>
  <c r="O16" i="23"/>
  <c r="L21" i="22"/>
  <c r="H21" i="22" s="1"/>
  <c r="B31" i="32"/>
  <c r="B30" i="32"/>
  <c r="B29" i="32"/>
  <c r="B28" i="32"/>
  <c r="B27" i="32"/>
  <c r="B26" i="32"/>
  <c r="B25" i="32"/>
  <c r="B24" i="32"/>
  <c r="B23" i="32"/>
  <c r="B22" i="32"/>
  <c r="B21" i="32"/>
  <c r="B20" i="32"/>
  <c r="B19" i="32"/>
  <c r="B18" i="32"/>
  <c r="B17" i="32"/>
  <c r="H66" i="46" l="1"/>
  <c r="H3" i="46" s="1"/>
  <c r="H16" i="23"/>
  <c r="H16" i="24"/>
  <c r="H25" i="24"/>
  <c r="I18" i="24"/>
  <c r="L18" i="24"/>
  <c r="O18" i="24"/>
  <c r="L27" i="24"/>
  <c r="O27" i="24"/>
  <c r="H18" i="24" l="1"/>
  <c r="H27" i="24"/>
  <c r="B36" i="27"/>
  <c r="B28" i="27"/>
  <c r="B27" i="27"/>
  <c r="B26" i="27"/>
  <c r="B25" i="27"/>
  <c r="B24" i="27"/>
  <c r="B23" i="27"/>
  <c r="B22" i="27"/>
  <c r="B21" i="27"/>
  <c r="B20" i="27"/>
  <c r="B19" i="27"/>
  <c r="B18" i="27"/>
  <c r="B17" i="27"/>
  <c r="B16" i="27"/>
  <c r="B15" i="27"/>
  <c r="B38" i="27"/>
  <c r="C53" i="2"/>
  <c r="C52" i="2"/>
  <c r="H3" i="24" l="1"/>
  <c r="E63" i="2"/>
  <c r="E62" i="2" l="1"/>
  <c r="B17" i="62" l="1"/>
  <c r="B18" i="62"/>
  <c r="B19" i="62"/>
  <c r="B20" i="62"/>
  <c r="B23" i="62"/>
  <c r="B16" i="62"/>
  <c r="B16" i="59"/>
  <c r="B17" i="59"/>
  <c r="B18" i="59"/>
  <c r="B19" i="59"/>
  <c r="B20" i="59"/>
  <c r="B21" i="59"/>
  <c r="B22" i="59"/>
  <c r="B23" i="59"/>
  <c r="B24" i="59"/>
  <c r="B25" i="59"/>
  <c r="B26" i="59"/>
  <c r="B27" i="59"/>
  <c r="B28" i="59"/>
  <c r="B29" i="59"/>
  <c r="B30" i="59"/>
  <c r="B31" i="59"/>
  <c r="B32" i="59"/>
  <c r="B33" i="59"/>
  <c r="B34" i="59"/>
  <c r="B35" i="59"/>
  <c r="B36" i="59"/>
  <c r="B15" i="59"/>
  <c r="B40" i="58"/>
  <c r="B16" i="58"/>
  <c r="B17" i="58"/>
  <c r="B18" i="58"/>
  <c r="B19" i="58"/>
  <c r="B20" i="58"/>
  <c r="B21" i="58"/>
  <c r="B22" i="58"/>
  <c r="B23" i="58"/>
  <c r="B24" i="58"/>
  <c r="B25" i="58"/>
  <c r="B26" i="58"/>
  <c r="B27" i="58"/>
  <c r="B28" i="58"/>
  <c r="B29" i="58"/>
  <c r="B30" i="58"/>
  <c r="B31" i="58"/>
  <c r="B32" i="58"/>
  <c r="B33" i="58"/>
  <c r="B34" i="58"/>
  <c r="B35" i="58"/>
  <c r="B36" i="58"/>
  <c r="B37" i="58"/>
  <c r="B15" i="58"/>
  <c r="B14" i="57"/>
  <c r="B15" i="57"/>
  <c r="B17" i="57"/>
  <c r="B18" i="57"/>
  <c r="B19" i="57"/>
  <c r="B20" i="57"/>
  <c r="B21" i="57"/>
  <c r="B22" i="57"/>
  <c r="B23" i="57"/>
  <c r="B24" i="57"/>
  <c r="B25" i="57"/>
  <c r="B26" i="57"/>
  <c r="B27" i="57"/>
  <c r="B28" i="57"/>
  <c r="B29" i="57"/>
  <c r="B30" i="57"/>
  <c r="B31" i="57"/>
  <c r="B32" i="57"/>
  <c r="B33" i="57"/>
  <c r="B34" i="57"/>
  <c r="B35" i="57"/>
  <c r="B36" i="57"/>
  <c r="B37" i="57"/>
  <c r="B38" i="57"/>
  <c r="B40" i="57"/>
  <c r="B41" i="57"/>
  <c r="B42" i="57"/>
  <c r="B43" i="57"/>
  <c r="B44" i="57"/>
  <c r="B45" i="57"/>
  <c r="B46" i="57"/>
  <c r="B47" i="57"/>
  <c r="B48" i="57"/>
  <c r="B49" i="57"/>
  <c r="B50" i="57"/>
  <c r="B51" i="57"/>
  <c r="B52" i="57"/>
  <c r="B53" i="57"/>
  <c r="B54" i="57"/>
  <c r="B55" i="57"/>
  <c r="B56" i="57"/>
  <c r="B57" i="57"/>
  <c r="B58" i="57"/>
  <c r="B59" i="57"/>
  <c r="B60" i="57"/>
  <c r="B61" i="57"/>
  <c r="B62" i="57"/>
  <c r="B63" i="57"/>
  <c r="B64" i="57"/>
  <c r="B65" i="57"/>
  <c r="B66" i="57"/>
  <c r="B67" i="57"/>
  <c r="B68" i="57"/>
  <c r="B69" i="57"/>
  <c r="B70" i="57"/>
  <c r="B16" i="57"/>
  <c r="B16" i="56"/>
  <c r="B17" i="56"/>
  <c r="B18" i="56"/>
  <c r="B19" i="56"/>
  <c r="B20" i="56"/>
  <c r="B21" i="56"/>
  <c r="B22" i="56"/>
  <c r="B23" i="56"/>
  <c r="B24" i="56"/>
  <c r="B25" i="56"/>
  <c r="B26" i="56"/>
  <c r="B27" i="56"/>
  <c r="B28" i="56"/>
  <c r="B29" i="56"/>
  <c r="B30" i="56"/>
  <c r="B31" i="56"/>
  <c r="B32" i="56"/>
  <c r="B33" i="56"/>
  <c r="B34" i="56"/>
  <c r="B35" i="56"/>
  <c r="B36" i="56"/>
  <c r="B37" i="56"/>
  <c r="B38" i="56"/>
  <c r="B39" i="56"/>
  <c r="B40" i="56"/>
  <c r="B41" i="56"/>
  <c r="B42" i="56"/>
  <c r="B43" i="56"/>
  <c r="B44" i="56"/>
  <c r="B45" i="56"/>
  <c r="B46" i="56"/>
  <c r="B47" i="56"/>
  <c r="B48" i="56"/>
  <c r="B49" i="56"/>
  <c r="B50" i="56"/>
  <c r="B51" i="56"/>
  <c r="B52" i="56"/>
  <c r="B53" i="56"/>
  <c r="B54" i="56"/>
  <c r="B55" i="56"/>
  <c r="B56" i="56"/>
  <c r="B57" i="56"/>
  <c r="B58" i="56"/>
  <c r="B59" i="56"/>
  <c r="B60" i="56"/>
  <c r="B61" i="56"/>
  <c r="B62" i="56"/>
  <c r="B15" i="56"/>
  <c r="B16" i="55"/>
  <c r="B17" i="55"/>
  <c r="B18" i="55"/>
  <c r="B19" i="55"/>
  <c r="B20" i="55"/>
  <c r="B21" i="55"/>
  <c r="B22" i="55"/>
  <c r="B23" i="55"/>
  <c r="B24" i="55"/>
  <c r="B25" i="55"/>
  <c r="B26" i="55"/>
  <c r="B15" i="55"/>
  <c r="B16" i="54"/>
  <c r="B17" i="54"/>
  <c r="B18" i="54"/>
  <c r="B19" i="54"/>
  <c r="B20" i="54"/>
  <c r="B21" i="54"/>
  <c r="B22" i="54"/>
  <c r="B23" i="54"/>
  <c r="B24" i="54"/>
  <c r="B25" i="54"/>
  <c r="B26" i="54"/>
  <c r="B27" i="54"/>
  <c r="B28" i="54"/>
  <c r="B29" i="54"/>
  <c r="B30" i="54"/>
  <c r="B31" i="54"/>
  <c r="B32" i="54"/>
  <c r="B33" i="54"/>
  <c r="B34" i="54"/>
  <c r="B35" i="54"/>
  <c r="B36" i="54"/>
  <c r="B37" i="54"/>
  <c r="B38" i="54"/>
  <c r="B39" i="54"/>
  <c r="B40" i="54"/>
  <c r="B15" i="54"/>
  <c r="B26" i="51"/>
  <c r="B14" i="51"/>
  <c r="B15" i="51"/>
  <c r="B16" i="51"/>
  <c r="B17" i="51"/>
  <c r="B18" i="51"/>
  <c r="B19" i="51"/>
  <c r="B20" i="51"/>
  <c r="B21" i="51"/>
  <c r="B22" i="51"/>
  <c r="B29" i="51"/>
  <c r="B30" i="51"/>
  <c r="B31" i="51"/>
  <c r="B32" i="51"/>
  <c r="B33" i="51"/>
  <c r="B34" i="51"/>
  <c r="B35" i="51"/>
  <c r="B36" i="51"/>
  <c r="B37" i="51"/>
  <c r="B38" i="51"/>
  <c r="B39" i="51"/>
  <c r="B40" i="51"/>
  <c r="B41" i="51"/>
  <c r="B43" i="51"/>
  <c r="B44" i="51"/>
  <c r="B45" i="51"/>
  <c r="B46" i="51"/>
  <c r="B47" i="51"/>
  <c r="B48" i="51"/>
  <c r="B49" i="51"/>
  <c r="B50" i="51"/>
  <c r="B51" i="51"/>
  <c r="B54" i="51"/>
  <c r="B55" i="51"/>
  <c r="B56" i="51"/>
  <c r="B57" i="51"/>
  <c r="B58" i="51"/>
  <c r="B59" i="51"/>
  <c r="B60" i="51"/>
  <c r="B61" i="51"/>
  <c r="B62" i="51"/>
  <c r="B63" i="51"/>
  <c r="B64" i="51"/>
  <c r="B65" i="51"/>
  <c r="B66" i="51"/>
  <c r="B67" i="51"/>
  <c r="B68" i="51"/>
  <c r="B69" i="51"/>
  <c r="B70" i="51"/>
  <c r="B71" i="51"/>
  <c r="B72" i="51"/>
  <c r="B73" i="51"/>
  <c r="B74" i="51"/>
  <c r="B75" i="51"/>
  <c r="B76" i="51"/>
  <c r="B77" i="51"/>
  <c r="B25" i="51"/>
  <c r="B16" i="52"/>
  <c r="B17" i="52"/>
  <c r="B18" i="52"/>
  <c r="B19" i="52"/>
  <c r="B20" i="52"/>
  <c r="B21" i="52"/>
  <c r="B22" i="52"/>
  <c r="B23" i="52"/>
  <c r="B24" i="52"/>
  <c r="B25" i="52"/>
  <c r="B26" i="52"/>
  <c r="B27" i="52"/>
  <c r="B28" i="52"/>
  <c r="B29" i="52"/>
  <c r="B30" i="52"/>
  <c r="B31" i="52"/>
  <c r="B32" i="52"/>
  <c r="B33" i="52"/>
  <c r="B34" i="52"/>
  <c r="B35" i="52"/>
  <c r="B36" i="52"/>
  <c r="B37" i="52"/>
  <c r="B38" i="52"/>
  <c r="B39" i="52"/>
  <c r="B40" i="52"/>
  <c r="B41" i="52"/>
  <c r="B42" i="52"/>
  <c r="B43" i="52"/>
  <c r="B44" i="52"/>
  <c r="B45" i="52"/>
  <c r="B46" i="52"/>
  <c r="B47" i="52"/>
  <c r="B48" i="52"/>
  <c r="B49" i="52"/>
  <c r="B50" i="52"/>
  <c r="B51" i="52"/>
  <c r="B52" i="52"/>
  <c r="B53" i="52"/>
  <c r="B54" i="52"/>
  <c r="B55" i="52"/>
  <c r="B56" i="52"/>
  <c r="B57" i="52"/>
  <c r="B58" i="52"/>
  <c r="B59" i="52"/>
  <c r="B60" i="52"/>
  <c r="B61" i="52"/>
  <c r="B62" i="52"/>
  <c r="B63" i="52"/>
  <c r="B64" i="52"/>
  <c r="B65" i="52"/>
  <c r="B66" i="52"/>
  <c r="B67" i="52"/>
  <c r="B68" i="52"/>
  <c r="B15" i="52"/>
  <c r="B14" i="48"/>
  <c r="B15" i="48"/>
  <c r="B16" i="48"/>
  <c r="B14" i="46"/>
  <c r="B15" i="46"/>
  <c r="B16" i="37"/>
  <c r="B17" i="37"/>
  <c r="B18" i="37"/>
  <c r="B19" i="37"/>
  <c r="B20" i="37"/>
  <c r="B21" i="37"/>
  <c r="B22" i="37"/>
  <c r="B15" i="37"/>
  <c r="B16" i="36"/>
  <c r="B17" i="36"/>
  <c r="B18" i="36"/>
  <c r="B19" i="36"/>
  <c r="B20" i="36"/>
  <c r="B21" i="36"/>
  <c r="B22" i="36"/>
  <c r="B23" i="36"/>
  <c r="B24" i="36"/>
  <c r="B25" i="36"/>
  <c r="B26" i="36"/>
  <c r="B27" i="36"/>
  <c r="B28" i="36"/>
  <c r="B29" i="36"/>
  <c r="B30" i="36"/>
  <c r="B31" i="36"/>
  <c r="B32" i="36"/>
  <c r="B15" i="36"/>
  <c r="B16" i="35"/>
  <c r="B17" i="35"/>
  <c r="B18" i="35"/>
  <c r="B19" i="35"/>
  <c r="B20" i="35"/>
  <c r="B21" i="35"/>
  <c r="B22" i="35"/>
  <c r="B23" i="35"/>
  <c r="B24" i="35"/>
  <c r="B25" i="35"/>
  <c r="B26" i="35"/>
  <c r="B27" i="35"/>
  <c r="B28" i="35"/>
  <c r="B29" i="35"/>
  <c r="B15" i="35"/>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16" i="34"/>
  <c r="B18" i="31"/>
  <c r="B19" i="31"/>
  <c r="B20" i="31"/>
  <c r="B21" i="31"/>
  <c r="B22" i="31"/>
  <c r="B23" i="31"/>
  <c r="B24" i="31"/>
  <c r="B25" i="31"/>
  <c r="B26" i="31"/>
  <c r="B27" i="31"/>
  <c r="B28" i="31"/>
  <c r="B29" i="31"/>
  <c r="B30" i="31"/>
  <c r="B31" i="31"/>
  <c r="B32" i="31"/>
  <c r="B33" i="31"/>
  <c r="B34" i="31"/>
  <c r="B17" i="31"/>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16" i="30"/>
  <c r="B16" i="29"/>
  <c r="B17" i="25"/>
  <c r="B18" i="25"/>
  <c r="B19" i="25"/>
  <c r="B20" i="25"/>
  <c r="B21" i="25"/>
  <c r="B22" i="25"/>
  <c r="B16" i="25"/>
  <c r="B17" i="24"/>
  <c r="B18" i="24"/>
  <c r="B19" i="24"/>
  <c r="B20" i="24"/>
  <c r="B21" i="24"/>
  <c r="B22" i="24"/>
  <c r="B23" i="24"/>
  <c r="B24" i="24"/>
  <c r="B25" i="24"/>
  <c r="B26" i="24"/>
  <c r="B27" i="24"/>
  <c r="B28" i="24"/>
  <c r="B29" i="24"/>
  <c r="B30" i="24"/>
  <c r="B31" i="24"/>
  <c r="B16" i="24"/>
  <c r="B17" i="23"/>
  <c r="B18" i="23"/>
  <c r="B19" i="23"/>
  <c r="B20" i="23"/>
  <c r="B21" i="23"/>
  <c r="B22" i="23"/>
  <c r="B23" i="23"/>
  <c r="B24" i="23"/>
  <c r="B25" i="23"/>
  <c r="B26" i="23"/>
  <c r="B27" i="23"/>
  <c r="B28" i="23"/>
  <c r="B16" i="23"/>
  <c r="B18" i="22"/>
  <c r="B19" i="22"/>
  <c r="B20" i="22"/>
  <c r="B21" i="22"/>
  <c r="B22" i="22"/>
  <c r="B23" i="22"/>
  <c r="B24" i="22"/>
  <c r="B25" i="22"/>
  <c r="B26" i="22"/>
  <c r="B27" i="22"/>
  <c r="B28" i="22"/>
  <c r="B29" i="22"/>
  <c r="B30" i="22"/>
  <c r="B31" i="22"/>
  <c r="B17" i="22"/>
  <c r="B15" i="20"/>
  <c r="B16" i="20"/>
  <c r="B17" i="19"/>
  <c r="B18" i="19"/>
  <c r="B19" i="19"/>
  <c r="B20" i="19"/>
  <c r="B21" i="19"/>
  <c r="B22" i="19"/>
  <c r="B23" i="19"/>
  <c r="B24" i="19"/>
  <c r="B25" i="19"/>
  <c r="B26" i="19"/>
  <c r="B27" i="19"/>
  <c r="B16" i="19"/>
  <c r="B16" i="16"/>
  <c r="H3" i="62" l="1"/>
  <c r="E108" i="2" s="1"/>
  <c r="J46" i="60"/>
  <c r="H46" i="60" s="1"/>
  <c r="B1" i="59"/>
  <c r="B1" i="58"/>
  <c r="B1" i="57"/>
  <c r="B1" i="56"/>
  <c r="B1" i="55"/>
  <c r="B1" i="54"/>
  <c r="B1" i="53"/>
  <c r="B1" i="52"/>
  <c r="B1" i="51"/>
  <c r="B1" i="48"/>
  <c r="B1" i="47"/>
  <c r="B1" i="46"/>
  <c r="B1" i="27"/>
  <c r="B1" i="25"/>
  <c r="B1" i="24"/>
  <c r="B1" i="23"/>
  <c r="B1" i="22"/>
  <c r="B1" i="21"/>
  <c r="B1" i="20"/>
  <c r="B1" i="19"/>
  <c r="H3" i="60" l="1"/>
  <c r="D3" i="59"/>
  <c r="D3" i="58"/>
  <c r="D3" i="57"/>
  <c r="D3" i="56"/>
  <c r="D3" i="55"/>
  <c r="D3" i="54"/>
  <c r="D3" i="53"/>
  <c r="D3" i="52"/>
  <c r="D3" i="47"/>
  <c r="L18" i="59"/>
  <c r="I18" i="59"/>
  <c r="W25" i="58"/>
  <c r="W28" i="58" s="1"/>
  <c r="U25" i="58"/>
  <c r="U28" i="58" s="1"/>
  <c r="S25" i="58"/>
  <c r="S28" i="58" s="1"/>
  <c r="Q25" i="58"/>
  <c r="Q28" i="58" s="1"/>
  <c r="O25" i="58"/>
  <c r="O28" i="58" s="1"/>
  <c r="M25" i="58"/>
  <c r="M28" i="58" s="1"/>
  <c r="K25" i="58"/>
  <c r="K28" i="58" s="1"/>
  <c r="I25" i="58"/>
  <c r="AA15" i="58"/>
  <c r="H15" i="58" s="1"/>
  <c r="AC58" i="56"/>
  <c r="AC60" i="56" s="1"/>
  <c r="AA58" i="56"/>
  <c r="AA60" i="56" s="1"/>
  <c r="Y58" i="56"/>
  <c r="Y60" i="56" s="1"/>
  <c r="W58" i="56"/>
  <c r="W60" i="56" s="1"/>
  <c r="U58" i="56"/>
  <c r="U60" i="56" s="1"/>
  <c r="S58" i="56"/>
  <c r="S60" i="56" s="1"/>
  <c r="Q58" i="56"/>
  <c r="Q60" i="56" s="1"/>
  <c r="O58" i="56"/>
  <c r="O60" i="56" s="1"/>
  <c r="M58" i="56"/>
  <c r="M60" i="56" s="1"/>
  <c r="K58" i="56"/>
  <c r="K60" i="56" s="1"/>
  <c r="I58" i="56"/>
  <c r="AE53" i="56"/>
  <c r="H53" i="56" s="1"/>
  <c r="AE52" i="56"/>
  <c r="H52" i="56" s="1"/>
  <c r="AE51" i="56"/>
  <c r="H51" i="56" s="1"/>
  <c r="AC34" i="56"/>
  <c r="AA34" i="56"/>
  <c r="Y34" i="56"/>
  <c r="U34" i="56"/>
  <c r="S34" i="56"/>
  <c r="Q34" i="56"/>
  <c r="O34" i="56"/>
  <c r="K34" i="56"/>
  <c r="AC22" i="56"/>
  <c r="Y22" i="56"/>
  <c r="W22" i="56"/>
  <c r="U22" i="56"/>
  <c r="S22" i="56"/>
  <c r="Q22" i="56"/>
  <c r="M22" i="56"/>
  <c r="K22" i="56"/>
  <c r="H3" i="55"/>
  <c r="E81" i="2" s="1"/>
  <c r="AJ41" i="53"/>
  <c r="H41" i="53" s="1"/>
  <c r="H40" i="53"/>
  <c r="AJ32" i="53"/>
  <c r="H32" i="53" s="1"/>
  <c r="AJ19" i="53"/>
  <c r="H19" i="53" s="1"/>
  <c r="AJ18" i="53"/>
  <c r="AJ17" i="53"/>
  <c r="H17" i="53" s="1"/>
  <c r="I62" i="52"/>
  <c r="H62" i="52" s="1"/>
  <c r="AD19" i="52"/>
  <c r="H19" i="52" s="1"/>
  <c r="O77" i="51"/>
  <c r="H77" i="51" s="1"/>
  <c r="M76" i="51"/>
  <c r="H76" i="51" s="1"/>
  <c r="K75" i="51"/>
  <c r="H75" i="51" s="1"/>
  <c r="P62" i="51"/>
  <c r="H62" i="51" s="1"/>
  <c r="M61" i="51"/>
  <c r="H60" i="51"/>
  <c r="R50" i="51"/>
  <c r="Q50" i="51"/>
  <c r="P50" i="51"/>
  <c r="O50" i="51"/>
  <c r="N50" i="51"/>
  <c r="M50" i="51"/>
  <c r="L50" i="51"/>
  <c r="K50" i="51"/>
  <c r="Z21" i="51"/>
  <c r="Y21" i="51"/>
  <c r="X21" i="51"/>
  <c r="W21" i="51"/>
  <c r="V21" i="51"/>
  <c r="U21" i="51"/>
  <c r="T21" i="51"/>
  <c r="AM65" i="48"/>
  <c r="AF65" i="48"/>
  <c r="AB49" i="48"/>
  <c r="AF49" i="48" s="1"/>
  <c r="O49" i="48"/>
  <c r="AF35" i="48"/>
  <c r="S35" i="48"/>
  <c r="H35" i="48" s="1"/>
  <c r="AB27" i="48"/>
  <c r="AB26" i="48"/>
  <c r="AK29" i="48"/>
  <c r="AD29" i="48"/>
  <c r="Q29" i="48"/>
  <c r="N29" i="48"/>
  <c r="M29" i="48"/>
  <c r="L29" i="48"/>
  <c r="J29" i="48"/>
  <c r="AB23" i="48"/>
  <c r="O48" i="48"/>
  <c r="AS65" i="47"/>
  <c r="AJ65" i="47"/>
  <c r="U21" i="47"/>
  <c r="H21" i="47" s="1"/>
  <c r="AS54" i="47"/>
  <c r="AJ54" i="47"/>
  <c r="H54" i="47" s="1"/>
  <c r="AS50" i="47"/>
  <c r="AD50" i="47"/>
  <c r="AJ50" i="47" s="1"/>
  <c r="O50" i="47"/>
  <c r="AS36" i="47"/>
  <c r="AJ36" i="47"/>
  <c r="AD28" i="47"/>
  <c r="AJ28" i="47" s="1"/>
  <c r="O28" i="47"/>
  <c r="AD27" i="47"/>
  <c r="AJ27" i="47" s="1"/>
  <c r="O27" i="47"/>
  <c r="U24" i="47"/>
  <c r="H24" i="47" s="1"/>
  <c r="U23" i="47"/>
  <c r="H23" i="47" s="1"/>
  <c r="U22" i="47"/>
  <c r="H22" i="47" s="1"/>
  <c r="AS53" i="47"/>
  <c r="U53" i="47"/>
  <c r="AS49" i="47"/>
  <c r="O49" i="47"/>
  <c r="U20" i="47"/>
  <c r="U19" i="47"/>
  <c r="E74" i="2"/>
  <c r="H18" i="53" l="1"/>
  <c r="AJ37" i="53"/>
  <c r="H37" i="53" s="1"/>
  <c r="H36" i="47"/>
  <c r="H65" i="48"/>
  <c r="H23" i="48"/>
  <c r="H18" i="59"/>
  <c r="AF26" i="48"/>
  <c r="H26" i="48" s="1"/>
  <c r="AF27" i="48"/>
  <c r="H27" i="48" s="1"/>
  <c r="AF23" i="48"/>
  <c r="S49" i="48"/>
  <c r="H49" i="48" s="1"/>
  <c r="S48" i="48"/>
  <c r="H48" i="48" s="1"/>
  <c r="H25" i="58"/>
  <c r="H22" i="56"/>
  <c r="H34" i="56"/>
  <c r="AB21" i="51"/>
  <c r="AA35" i="51" s="1"/>
  <c r="U65" i="47"/>
  <c r="H65" i="47" s="1"/>
  <c r="U49" i="47"/>
  <c r="U58" i="47"/>
  <c r="U27" i="47"/>
  <c r="H27" i="47" s="1"/>
  <c r="U28" i="47"/>
  <c r="H28" i="47" s="1"/>
  <c r="U50" i="47"/>
  <c r="H50" i="47" s="1"/>
  <c r="AM58" i="48"/>
  <c r="O61" i="51"/>
  <c r="H61" i="51" s="1"/>
  <c r="I64" i="52"/>
  <c r="H64" i="52" s="1"/>
  <c r="H3" i="52" s="1"/>
  <c r="E78" i="2" s="1"/>
  <c r="I28" i="58"/>
  <c r="E106" i="2"/>
  <c r="H3" i="59"/>
  <c r="E85" i="2" s="1"/>
  <c r="AS58" i="47"/>
  <c r="DV60" i="47" s="1"/>
  <c r="DV67" i="47" s="1"/>
  <c r="O55" i="51"/>
  <c r="H55" i="51" s="1"/>
  <c r="O56" i="51"/>
  <c r="H56" i="51" s="1"/>
  <c r="O57" i="51"/>
  <c r="H57" i="51" s="1"/>
  <c r="O58" i="51"/>
  <c r="H58" i="51" s="1"/>
  <c r="O59" i="51"/>
  <c r="H59" i="51" s="1"/>
  <c r="S58" i="48"/>
  <c r="AC25" i="47"/>
  <c r="AC30" i="47" s="1"/>
  <c r="AE58" i="56"/>
  <c r="AE60" i="56" s="1"/>
  <c r="I60" i="56"/>
  <c r="H3" i="54"/>
  <c r="E80" i="2" s="1"/>
  <c r="AJ29" i="53"/>
  <c r="H29" i="53" s="1"/>
  <c r="AJ28" i="53"/>
  <c r="H28" i="53" s="1"/>
  <c r="AJ24" i="53"/>
  <c r="H24" i="53" s="1"/>
  <c r="S50" i="51"/>
  <c r="H50" i="51" s="1"/>
  <c r="S25" i="51"/>
  <c r="S26" i="51"/>
  <c r="AB25" i="47"/>
  <c r="AB30" i="47" s="1"/>
  <c r="AF25" i="47"/>
  <c r="AF30" i="47" s="1"/>
  <c r="Y25" i="47"/>
  <c r="Y30" i="47" s="1"/>
  <c r="X25" i="47"/>
  <c r="AD19" i="47"/>
  <c r="AH25" i="47"/>
  <c r="AH30" i="47" s="1"/>
  <c r="AD20" i="47"/>
  <c r="Z25" i="47"/>
  <c r="Z30" i="47" s="1"/>
  <c r="AA28" i="58"/>
  <c r="S21" i="51"/>
  <c r="AB25" i="51"/>
  <c r="AB26" i="51"/>
  <c r="AA16" i="58"/>
  <c r="H16" i="58" s="1"/>
  <c r="AS43" i="47"/>
  <c r="DV46" i="47" s="1"/>
  <c r="AD49" i="47"/>
  <c r="AJ49" i="47" s="1"/>
  <c r="AJ53" i="47"/>
  <c r="AJ58" i="47" s="1"/>
  <c r="O30" i="47"/>
  <c r="AB29" i="48"/>
  <c r="AF29" i="48" s="1"/>
  <c r="AB25" i="48"/>
  <c r="I29" i="48"/>
  <c r="AI29" i="48"/>
  <c r="AM29" i="48" s="1"/>
  <c r="AB48" i="48"/>
  <c r="AF48" i="48" s="1"/>
  <c r="H58" i="47" l="1"/>
  <c r="H49" i="47"/>
  <c r="AM61" i="48"/>
  <c r="CV61" i="48"/>
  <c r="CV67" i="48" s="1"/>
  <c r="H53" i="47"/>
  <c r="AF25" i="48"/>
  <c r="H25" i="48" s="1"/>
  <c r="AF58" i="48"/>
  <c r="H58" i="48" s="1"/>
  <c r="H28" i="58"/>
  <c r="H25" i="51"/>
  <c r="H21" i="51"/>
  <c r="H60" i="56"/>
  <c r="H58" i="56"/>
  <c r="H26" i="51"/>
  <c r="H3" i="53"/>
  <c r="E79" i="2" s="1"/>
  <c r="U60" i="47"/>
  <c r="AS46" i="47"/>
  <c r="DN46" i="47"/>
  <c r="DF46" i="47"/>
  <c r="CX46" i="47"/>
  <c r="CP46" i="47"/>
  <c r="CH46" i="47"/>
  <c r="BZ46" i="47"/>
  <c r="BR46" i="47"/>
  <c r="BJ46" i="47"/>
  <c r="BB46" i="47"/>
  <c r="AJ20" i="47"/>
  <c r="H20" i="47" s="1"/>
  <c r="AJ19" i="47"/>
  <c r="H19" i="47" s="1"/>
  <c r="AS60" i="47"/>
  <c r="DN60" i="47"/>
  <c r="DF60" i="47"/>
  <c r="CX60" i="47"/>
  <c r="CP60" i="47"/>
  <c r="CH60" i="47"/>
  <c r="BZ60" i="47"/>
  <c r="BR60" i="47"/>
  <c r="BJ60" i="47"/>
  <c r="BB60" i="47"/>
  <c r="CP61" i="48"/>
  <c r="CJ61" i="48"/>
  <c r="CD61" i="48"/>
  <c r="BX61" i="48"/>
  <c r="BR61" i="48"/>
  <c r="BL61" i="48"/>
  <c r="BF61" i="48"/>
  <c r="AZ61" i="48"/>
  <c r="AT61" i="48"/>
  <c r="AA34" i="51"/>
  <c r="AA33" i="51"/>
  <c r="AA32" i="51"/>
  <c r="AF42" i="48"/>
  <c r="AF45" i="48" s="1"/>
  <c r="S29" i="48"/>
  <c r="X30" i="47"/>
  <c r="S61" i="48"/>
  <c r="H3" i="58"/>
  <c r="E84" i="2" s="1"/>
  <c r="Z35" i="51"/>
  <c r="Y35" i="51"/>
  <c r="X35" i="51"/>
  <c r="W35" i="51"/>
  <c r="V35" i="51"/>
  <c r="U35" i="51"/>
  <c r="T35" i="51"/>
  <c r="Z34" i="51"/>
  <c r="Y34" i="51"/>
  <c r="X34" i="51"/>
  <c r="W34" i="51"/>
  <c r="V34" i="51"/>
  <c r="U34" i="51"/>
  <c r="T34" i="51"/>
  <c r="Z33" i="51"/>
  <c r="Y33" i="51"/>
  <c r="X33" i="51"/>
  <c r="W33" i="51"/>
  <c r="V33" i="51"/>
  <c r="U33" i="51"/>
  <c r="T33" i="51"/>
  <c r="Z32" i="51"/>
  <c r="Y32" i="51"/>
  <c r="X32" i="51"/>
  <c r="W32" i="51"/>
  <c r="V32" i="51"/>
  <c r="U32" i="51"/>
  <c r="T32" i="51"/>
  <c r="AF61" i="48"/>
  <c r="AM42" i="48"/>
  <c r="CV45" i="48" s="1"/>
  <c r="O29" i="48"/>
  <c r="H29" i="48" s="1"/>
  <c r="AJ60" i="47"/>
  <c r="H60" i="47" l="1"/>
  <c r="H61" i="48"/>
  <c r="AD30" i="47"/>
  <c r="H3" i="56"/>
  <c r="E82" i="2"/>
  <c r="AS67" i="47"/>
  <c r="AM45" i="48"/>
  <c r="AM67" i="48" s="1"/>
  <c r="CP45" i="48"/>
  <c r="CP67" i="48" s="1"/>
  <c r="CJ45" i="48"/>
  <c r="CJ67" i="48" s="1"/>
  <c r="CD45" i="48"/>
  <c r="CD67" i="48" s="1"/>
  <c r="BX45" i="48"/>
  <c r="BX67" i="48" s="1"/>
  <c r="BR45" i="48"/>
  <c r="BR67" i="48" s="1"/>
  <c r="BL45" i="48"/>
  <c r="BL67" i="48" s="1"/>
  <c r="BF45" i="48"/>
  <c r="BF67" i="48" s="1"/>
  <c r="AZ45" i="48"/>
  <c r="AZ67" i="48" s="1"/>
  <c r="AT45" i="48"/>
  <c r="AT67" i="48" s="1"/>
  <c r="Y36" i="51"/>
  <c r="BB67" i="47"/>
  <c r="BJ67" i="47"/>
  <c r="BR67" i="47"/>
  <c r="BZ67" i="47"/>
  <c r="CH67" i="47"/>
  <c r="CP67" i="47"/>
  <c r="CX67" i="47"/>
  <c r="DF67" i="47"/>
  <c r="DN67" i="47"/>
  <c r="V36" i="51"/>
  <c r="Z36" i="51"/>
  <c r="U36" i="51"/>
  <c r="S42" i="48"/>
  <c r="H42" i="48" s="1"/>
  <c r="X36" i="51"/>
  <c r="AA36" i="51"/>
  <c r="T36" i="51"/>
  <c r="W36" i="51"/>
  <c r="AF67" i="48"/>
  <c r="AB32" i="51"/>
  <c r="H32" i="51" s="1"/>
  <c r="AB34" i="51"/>
  <c r="H34" i="51" s="1"/>
  <c r="AB35" i="51"/>
  <c r="H35" i="51" s="1"/>
  <c r="AB33" i="51"/>
  <c r="H33" i="51" s="1"/>
  <c r="S45" i="48" l="1"/>
  <c r="H45" i="48" s="1"/>
  <c r="AB36" i="51"/>
  <c r="B1" i="31"/>
  <c r="B1" i="30"/>
  <c r="B1" i="29"/>
  <c r="S67" i="48" l="1"/>
  <c r="H67" i="48" s="1"/>
  <c r="H36" i="51"/>
  <c r="B1" i="17"/>
  <c r="B1" i="16"/>
  <c r="B1" i="15"/>
  <c r="B1" i="37"/>
  <c r="B1" i="36"/>
  <c r="B1" i="35"/>
  <c r="B1" i="34"/>
  <c r="B1" i="33"/>
  <c r="B1" i="32"/>
  <c r="D3" i="37"/>
  <c r="D3" i="36"/>
  <c r="D3" i="34"/>
  <c r="D3" i="33"/>
  <c r="D3" i="32"/>
  <c r="D3" i="31"/>
  <c r="D3" i="30"/>
  <c r="D3" i="29"/>
  <c r="D3" i="21"/>
  <c r="D3" i="20"/>
  <c r="D3" i="19"/>
  <c r="H3" i="31"/>
  <c r="E67" i="2" s="1"/>
  <c r="H3" i="48" l="1"/>
  <c r="E76" i="2" s="1"/>
  <c r="H3" i="51"/>
  <c r="E77" i="2" s="1"/>
  <c r="H3" i="32"/>
  <c r="E68" i="2" s="1"/>
  <c r="H3" i="37"/>
  <c r="E73" i="2" s="1"/>
  <c r="H3" i="35"/>
  <c r="E71" i="2" s="1"/>
  <c r="H3" i="29"/>
  <c r="E65" i="2" s="1"/>
  <c r="H3" i="30"/>
  <c r="E66" i="2" s="1"/>
  <c r="H3" i="36"/>
  <c r="E72" i="2" s="1"/>
  <c r="H3" i="34"/>
  <c r="E70" i="2" s="1"/>
  <c r="H3" i="33"/>
  <c r="E69" i="2" s="1"/>
  <c r="O23" i="23" l="1"/>
  <c r="H3" i="22"/>
  <c r="E60" i="2" s="1"/>
  <c r="H24" i="21"/>
  <c r="H23" i="21"/>
  <c r="O27" i="20"/>
  <c r="H27" i="20" s="1"/>
  <c r="O23" i="20"/>
  <c r="O28" i="20" s="1"/>
  <c r="O16" i="19"/>
  <c r="L16" i="19"/>
  <c r="I16" i="19"/>
  <c r="H16" i="19" l="1"/>
  <c r="H3" i="19" s="1"/>
  <c r="E56" i="2" s="1"/>
  <c r="E64" i="2"/>
  <c r="H23" i="23"/>
  <c r="H3" i="23" s="1"/>
  <c r="H3" i="21"/>
  <c r="E59" i="2" s="1"/>
  <c r="L23" i="20"/>
  <c r="H23" i="20" s="1"/>
  <c r="D3" i="17"/>
  <c r="D3" i="16"/>
  <c r="D3" i="15"/>
  <c r="O35" i="17"/>
  <c r="O43" i="17" s="1"/>
  <c r="L35" i="17"/>
  <c r="L43" i="17" s="1"/>
  <c r="I35" i="17"/>
  <c r="O27" i="17"/>
  <c r="I27" i="17"/>
  <c r="O21" i="17"/>
  <c r="H53" i="17"/>
  <c r="H32" i="17"/>
  <c r="H26" i="17"/>
  <c r="H16" i="17"/>
  <c r="H27" i="16"/>
  <c r="H16" i="16"/>
  <c r="H3" i="15"/>
  <c r="E53" i="2" s="1"/>
  <c r="H35" i="17" l="1"/>
  <c r="H19" i="16"/>
  <c r="H3" i="16" s="1"/>
  <c r="E54" i="2" s="1"/>
  <c r="I43" i="17"/>
  <c r="H43" i="17" s="1"/>
  <c r="L28" i="20"/>
  <c r="H28" i="20" s="1"/>
  <c r="L21" i="17"/>
  <c r="H21" i="17" s="1"/>
  <c r="L27" i="17"/>
  <c r="H27" i="17" s="1"/>
  <c r="I28" i="17"/>
  <c r="O28" i="17"/>
  <c r="H3" i="20" l="1"/>
  <c r="E58" i="2" s="1"/>
  <c r="E61" i="2"/>
  <c r="L28" i="17"/>
  <c r="H16" i="12"/>
  <c r="H28" i="17" l="1"/>
  <c r="H25" i="12"/>
  <c r="H22" i="12"/>
  <c r="H38" i="12"/>
  <c r="H34" i="12"/>
  <c r="H19" i="12"/>
  <c r="H3" i="17" l="1"/>
  <c r="E55" i="2" s="1"/>
  <c r="H3" i="12"/>
  <c r="E52" i="2" s="1"/>
  <c r="D3" i="12"/>
  <c r="B1" i="12"/>
  <c r="E22" i="2" l="1"/>
  <c r="I10" i="125" l="1"/>
  <c r="I10" i="135"/>
  <c r="I10" i="122"/>
  <c r="I10" i="123"/>
  <c r="I10" i="119"/>
  <c r="O11" i="62"/>
  <c r="O11" i="116"/>
  <c r="O11" i="117"/>
  <c r="I10" i="12"/>
  <c r="J10" i="60"/>
  <c r="I10" i="37"/>
  <c r="I10" i="33"/>
  <c r="I10" i="36"/>
  <c r="I10" i="35"/>
  <c r="I10" i="34"/>
  <c r="I10" i="32"/>
  <c r="I10" i="31"/>
  <c r="I10" i="30"/>
  <c r="I10" i="22"/>
  <c r="I10" i="17"/>
  <c r="I10" i="29"/>
  <c r="I10" i="25"/>
  <c r="I10" i="21"/>
  <c r="I10" i="16"/>
  <c r="I10" i="24"/>
  <c r="I10" i="20"/>
  <c r="I10" i="15"/>
  <c r="I10" i="27"/>
  <c r="I10" i="23"/>
  <c r="I10" i="19"/>
  <c r="B10" i="1" l="1"/>
  <c r="B26" i="1" s="1"/>
  <c r="B27" i="1" s="1"/>
  <c r="B28" i="1" s="1"/>
  <c r="B29" i="1" s="1"/>
  <c r="B30" i="1" s="1"/>
  <c r="B31" i="1" s="1"/>
  <c r="B32" i="1" s="1"/>
  <c r="B33" i="1" s="1"/>
  <c r="B4" i="1" l="1"/>
  <c r="AD25" i="47"/>
  <c r="U25" i="47"/>
  <c r="AS25" i="47"/>
  <c r="AJ25" i="47" l="1"/>
  <c r="AJ30" i="47" s="1"/>
  <c r="AJ43" i="47" s="1"/>
  <c r="AJ46" i="47" s="1"/>
  <c r="AJ67" i="47" s="1"/>
  <c r="U30" i="47"/>
  <c r="H30" i="47" s="1"/>
  <c r="H25" i="47" l="1"/>
  <c r="U43" i="47"/>
  <c r="H43" i="47" s="1"/>
  <c r="U46" i="47" l="1"/>
  <c r="H46" i="47" s="1"/>
  <c r="U67" i="47" l="1"/>
  <c r="H67" i="47" l="1"/>
  <c r="H3" i="47" s="1"/>
  <c r="E75" i="2" s="1"/>
  <c r="E47" i="2" s="1"/>
</calcChain>
</file>

<file path=xl/sharedStrings.xml><?xml version="1.0" encoding="utf-8"?>
<sst xmlns="http://schemas.openxmlformats.org/spreadsheetml/2006/main" count="8309" uniqueCount="2899">
  <si>
    <t>Nominated contact person</t>
  </si>
  <si>
    <t>Nominated contact person contact details</t>
  </si>
  <si>
    <t>Key details</t>
  </si>
  <si>
    <t xml:space="preserve">The following provides RfI Template details such as key dates, dollar units and error checks. </t>
  </si>
  <si>
    <t>General inputs</t>
  </si>
  <si>
    <t>Report year -1</t>
  </si>
  <si>
    <t>Report year</t>
  </si>
  <si>
    <t>Report year +1</t>
  </si>
  <si>
    <t>30/06/2021 (Forecast)</t>
  </si>
  <si>
    <t>National performance review</t>
  </si>
  <si>
    <t>We grant DIA permission to access the Water New Zealand National Performance Review Information (select response)</t>
  </si>
  <si>
    <t>Worksheet references</t>
  </si>
  <si>
    <t>Reference</t>
  </si>
  <si>
    <t>Section</t>
  </si>
  <si>
    <t>Section AA</t>
  </si>
  <si>
    <t>Qualitative</t>
  </si>
  <si>
    <t>Section A</t>
  </si>
  <si>
    <t>Base information</t>
  </si>
  <si>
    <t>Section B</t>
  </si>
  <si>
    <t>Section C</t>
  </si>
  <si>
    <t>Quality and environment</t>
  </si>
  <si>
    <t>Section E</t>
  </si>
  <si>
    <t>Operating costs and efficiencies</t>
  </si>
  <si>
    <t>Section F</t>
  </si>
  <si>
    <t>Current and forecast financial information</t>
  </si>
  <si>
    <t>Section G</t>
  </si>
  <si>
    <t>Investment delivery plan</t>
  </si>
  <si>
    <t>Section J</t>
  </si>
  <si>
    <t>Asset replacement</t>
  </si>
  <si>
    <r>
      <t>Master check</t>
    </r>
    <r>
      <rPr>
        <b/>
        <vertAlign val="superscript"/>
        <sz val="10"/>
        <color theme="1"/>
        <rFont val="Arial"/>
        <family val="2"/>
      </rPr>
      <t>1</t>
    </r>
  </si>
  <si>
    <t>1 All required fields have been populated</t>
  </si>
  <si>
    <t>Tab</t>
  </si>
  <si>
    <t>Description</t>
  </si>
  <si>
    <t>Check</t>
  </si>
  <si>
    <t>Master Check:</t>
  </si>
  <si>
    <t>AA1</t>
  </si>
  <si>
    <t>AA2</t>
  </si>
  <si>
    <t>A1</t>
  </si>
  <si>
    <t>A2</t>
  </si>
  <si>
    <t>A3</t>
  </si>
  <si>
    <t>A4</t>
  </si>
  <si>
    <t>B1</t>
  </si>
  <si>
    <t>B2</t>
  </si>
  <si>
    <t>B3</t>
  </si>
  <si>
    <t>B3a</t>
  </si>
  <si>
    <t>B4</t>
  </si>
  <si>
    <t>B5</t>
  </si>
  <si>
    <t>B6</t>
  </si>
  <si>
    <t>B8</t>
  </si>
  <si>
    <t>C1</t>
  </si>
  <si>
    <t>C2</t>
  </si>
  <si>
    <t>C3</t>
  </si>
  <si>
    <t>C4</t>
  </si>
  <si>
    <t>C5</t>
  </si>
  <si>
    <t>C6</t>
  </si>
  <si>
    <t>C7</t>
  </si>
  <si>
    <t>C8</t>
  </si>
  <si>
    <t>E1</t>
  </si>
  <si>
    <t>E2</t>
  </si>
  <si>
    <t>E2b</t>
  </si>
  <si>
    <t>E4</t>
  </si>
  <si>
    <t>E5</t>
  </si>
  <si>
    <t>E6</t>
  </si>
  <si>
    <t>E7</t>
  </si>
  <si>
    <t>E7b</t>
  </si>
  <si>
    <t>E8</t>
  </si>
  <si>
    <t>E9</t>
  </si>
  <si>
    <t>E10</t>
  </si>
  <si>
    <t>E11</t>
  </si>
  <si>
    <t>F1</t>
  </si>
  <si>
    <t>F2</t>
  </si>
  <si>
    <t>F3</t>
  </si>
  <si>
    <t>F4</t>
  </si>
  <si>
    <t>F5</t>
  </si>
  <si>
    <t>F7</t>
  </si>
  <si>
    <t>F8</t>
  </si>
  <si>
    <t>F9</t>
  </si>
  <si>
    <t>F10</t>
  </si>
  <si>
    <t>F11</t>
  </si>
  <si>
    <t>G1</t>
  </si>
  <si>
    <t>G2</t>
  </si>
  <si>
    <t>G3</t>
  </si>
  <si>
    <t>G4</t>
  </si>
  <si>
    <t>G5</t>
  </si>
  <si>
    <t>J1</t>
  </si>
  <si>
    <t>J2</t>
  </si>
  <si>
    <t>J3</t>
  </si>
  <si>
    <t>Instructions</t>
  </si>
  <si>
    <t>General</t>
  </si>
  <si>
    <t>This excel document is to be completed in respect of the DIA Water Reform Request for Information.</t>
  </si>
  <si>
    <t xml:space="preserve">Black worksheets provide RfI Template details. </t>
  </si>
  <si>
    <t>Blue worksheets indicate where inputs are required</t>
  </si>
  <si>
    <t>Cell references</t>
  </si>
  <si>
    <t>Orange cells indicate where relevant data should be inputted for all requests, including supplementary commentary.</t>
  </si>
  <si>
    <t>Blue cells indicate where cells lookup information contained in other worksheets.</t>
  </si>
  <si>
    <t>Ok</t>
  </si>
  <si>
    <t>All inputs should be provided in accordance with the unit and time period defined in each tab.</t>
  </si>
  <si>
    <t>All monetary values should be entered in New Zealand Dollars as indicated by the unit for each item required.</t>
  </si>
  <si>
    <t>The 'Units' field describes the intended Unit required for each response. For example, a Unit that states $'000 requires monetary values to presented in thousands. The units are described in each Supporting Schedule.</t>
  </si>
  <si>
    <t xml:space="preserve"> </t>
  </si>
  <si>
    <t>Worksheet check</t>
  </si>
  <si>
    <t>Section AA: Qualitative</t>
  </si>
  <si>
    <t>Table AA1: Commercial Arrangements</t>
  </si>
  <si>
    <t>Item</t>
  </si>
  <si>
    <t>Units</t>
  </si>
  <si>
    <t>Field</t>
  </si>
  <si>
    <t>Checks</t>
  </si>
  <si>
    <t>Response</t>
  </si>
  <si>
    <t>Information source</t>
  </si>
  <si>
    <t>Comments</t>
  </si>
  <si>
    <t>Ref.</t>
  </si>
  <si>
    <t>Type</t>
  </si>
  <si>
    <t>Please note:</t>
  </si>
  <si>
    <t>For each of the below requests, please provide additional detail if there is any variance between water, wastewater and stormwater.</t>
  </si>
  <si>
    <t>Please provide your response in a text document if the space provided is insufficient.</t>
  </si>
  <si>
    <t> </t>
  </si>
  <si>
    <t>AA1.1</t>
  </si>
  <si>
    <t>I</t>
  </si>
  <si>
    <t>AA1.2</t>
  </si>
  <si>
    <t>AA1.3</t>
  </si>
  <si>
    <t>Please provide a high level description of contracts with a remaining term longer than 2 years including:
&gt; Scope
&gt; Counterparty
&gt; Start and end dates
&gt; Contract value 
&gt; Other relevant terms</t>
  </si>
  <si>
    <t>AA1.4</t>
  </si>
  <si>
    <t xml:space="preserve">Please provide a high level overview of current insurance arrangements that apply to water, wastewater and stormwater assets including:
&gt; The amount of cover (i.e. dollar value)  
&gt; Whether the assets covered are above or below ground
&gt; The type of events covered (e.g. 1 in 500 year earthquake event)
&gt; The source (e.g. self vs external insurer)
&gt; Major exclusions. </t>
  </si>
  <si>
    <t>AA1.5</t>
  </si>
  <si>
    <t>How does the insured amount compare to reinstatement costs for the insured water, wastewater and stormwater assets?</t>
  </si>
  <si>
    <t>AA1.6</t>
  </si>
  <si>
    <t>AA1.8</t>
  </si>
  <si>
    <t>AA1.9</t>
  </si>
  <si>
    <t>AA1.10</t>
  </si>
  <si>
    <t>Further notes if applicable</t>
  </si>
  <si>
    <t>End of sheet</t>
  </si>
  <si>
    <t>Item Ref.</t>
  </si>
  <si>
    <t>AA2.1</t>
  </si>
  <si>
    <t>AA2.2</t>
  </si>
  <si>
    <t>AA2.31</t>
  </si>
  <si>
    <t>AA2.32</t>
  </si>
  <si>
    <t>AA2.33</t>
  </si>
  <si>
    <t>AA2.34</t>
  </si>
  <si>
    <t>AA2.35</t>
  </si>
  <si>
    <t>AA2.36</t>
  </si>
  <si>
    <t>AA2.37</t>
  </si>
  <si>
    <t>AA2.38</t>
  </si>
  <si>
    <t>AA2.39</t>
  </si>
  <si>
    <t>AA2.40</t>
  </si>
  <si>
    <t>Section A: Base Information</t>
  </si>
  <si>
    <t>Table A1: Properties &amp; Population – Water</t>
  </si>
  <si>
    <t>Water NZ Reference</t>
  </si>
  <si>
    <t>CG</t>
  </si>
  <si>
    <t>A1.1</t>
  </si>
  <si>
    <t>Total number of billed properties</t>
  </si>
  <si>
    <t>Nr.</t>
  </si>
  <si>
    <t>A1.2</t>
  </si>
  <si>
    <t>A1.4</t>
  </si>
  <si>
    <t>A1.12</t>
  </si>
  <si>
    <t>A1.14</t>
  </si>
  <si>
    <t>Number of billed properties with no charges</t>
  </si>
  <si>
    <t>A1.15</t>
  </si>
  <si>
    <t>A1.17</t>
  </si>
  <si>
    <t>A1.18</t>
  </si>
  <si>
    <t>20-50mm</t>
  </si>
  <si>
    <t>A1.19</t>
  </si>
  <si>
    <t>&gt;50mm</t>
  </si>
  <si>
    <t>A1.32</t>
  </si>
  <si>
    <t>Total</t>
  </si>
  <si>
    <t>C</t>
  </si>
  <si>
    <t>A1.36</t>
  </si>
  <si>
    <t>A1.37</t>
  </si>
  <si>
    <t>Summary – Properties</t>
  </si>
  <si>
    <t>A1.38</t>
  </si>
  <si>
    <t>Total connected billed properties</t>
  </si>
  <si>
    <t>A1.39</t>
  </si>
  <si>
    <t>Total connected properties</t>
  </si>
  <si>
    <t>A1.40</t>
  </si>
  <si>
    <t>Properties charged but not connected</t>
  </si>
  <si>
    <t>A1.41</t>
  </si>
  <si>
    <t>Total properties charged</t>
  </si>
  <si>
    <t>A1.42</t>
  </si>
  <si>
    <t>Number of properties connected during the report year</t>
  </si>
  <si>
    <t>WSB4 (2018/19) - (2017/18)</t>
  </si>
  <si>
    <t>Summary – Population</t>
  </si>
  <si>
    <t>A1.43</t>
  </si>
  <si>
    <t>Winter</t>
  </si>
  <si>
    <t>000</t>
  </si>
  <si>
    <t>A1.44</t>
  </si>
  <si>
    <t>Summer</t>
  </si>
  <si>
    <t>A1.45</t>
  </si>
  <si>
    <t>A1.46</t>
  </si>
  <si>
    <t>A1.47</t>
  </si>
  <si>
    <t>Table A2: Water Volumes</t>
  </si>
  <si>
    <t>A2.1</t>
  </si>
  <si>
    <t>Water Delivered</t>
  </si>
  <si>
    <t xml:space="preserve">000 m3/d </t>
  </si>
  <si>
    <t>A2.2</t>
  </si>
  <si>
    <t>Underground supply pipe leakage – billed</t>
  </si>
  <si>
    <t xml:space="preserve">l/pr/d </t>
  </si>
  <si>
    <t>A2.3</t>
  </si>
  <si>
    <t>A2.4</t>
  </si>
  <si>
    <t>l/h/d</t>
  </si>
  <si>
    <t>A2.5</t>
  </si>
  <si>
    <t>A2.6</t>
  </si>
  <si>
    <t>A2.7</t>
  </si>
  <si>
    <t>Meter under-registration</t>
  </si>
  <si>
    <t>A2.8</t>
  </si>
  <si>
    <t>A2.8a</t>
  </si>
  <si>
    <t>Water delivered (potable)</t>
  </si>
  <si>
    <t>A2.10</t>
  </si>
  <si>
    <t>Water delivered (potable) to users with no charges</t>
  </si>
  <si>
    <t>A2.11</t>
  </si>
  <si>
    <t>Water delivered (non-potable)</t>
  </si>
  <si>
    <t>A2.15a</t>
  </si>
  <si>
    <t>A2.19</t>
  </si>
  <si>
    <t>A2.22</t>
  </si>
  <si>
    <t>Underground supply pipe leakage - billed</t>
  </si>
  <si>
    <t>A2.23</t>
  </si>
  <si>
    <t>A2.24</t>
  </si>
  <si>
    <t>Water Balance</t>
  </si>
  <si>
    <t>A2.25</t>
  </si>
  <si>
    <t>A2.26</t>
  </si>
  <si>
    <t>Distribution system operational use</t>
  </si>
  <si>
    <t>A2.27</t>
  </si>
  <si>
    <t>Water taken legally unbilled</t>
  </si>
  <si>
    <t>A2.28</t>
  </si>
  <si>
    <t>Water taken illegally unbilled</t>
  </si>
  <si>
    <t>A2.29</t>
  </si>
  <si>
    <t>Distribution losses</t>
  </si>
  <si>
    <t>A2.30</t>
  </si>
  <si>
    <t>Total leakage</t>
  </si>
  <si>
    <t>A2.31</t>
  </si>
  <si>
    <t>Distribution input</t>
  </si>
  <si>
    <t>A2.32</t>
  </si>
  <si>
    <t>Difference in water balance</t>
  </si>
  <si>
    <t>A2.33</t>
  </si>
  <si>
    <t>Assessment of overall water balance</t>
  </si>
  <si>
    <t>Bulk Supplies</t>
  </si>
  <si>
    <t>Bulk supply imports</t>
  </si>
  <si>
    <t>WSB5a</t>
  </si>
  <si>
    <t>WSB5b</t>
  </si>
  <si>
    <t>Leakage</t>
  </si>
  <si>
    <t>A2.37</t>
  </si>
  <si>
    <t>Leakage target</t>
  </si>
  <si>
    <t>%</t>
  </si>
  <si>
    <t>Table A3: Properties &amp; Population – Wastewater</t>
  </si>
  <si>
    <t>A3.1</t>
  </si>
  <si>
    <t>A3.7</t>
  </si>
  <si>
    <t>A3.17</t>
  </si>
  <si>
    <t>Number of billed properties with relief of charges</t>
  </si>
  <si>
    <t>A3.18</t>
  </si>
  <si>
    <t>A3.19</t>
  </si>
  <si>
    <t>A3.20</t>
  </si>
  <si>
    <t>A3.42</t>
  </si>
  <si>
    <t>Number of billed properties with other relief of charges</t>
  </si>
  <si>
    <t>A3.43</t>
  </si>
  <si>
    <t>A3.44</t>
  </si>
  <si>
    <t>Summary - Properties</t>
  </si>
  <si>
    <t>A3.53</t>
  </si>
  <si>
    <t>A3.54</t>
  </si>
  <si>
    <t>A3.55</t>
  </si>
  <si>
    <t>A3.56</t>
  </si>
  <si>
    <t>A3.57</t>
  </si>
  <si>
    <t>A3.58</t>
  </si>
  <si>
    <t>A3.59</t>
  </si>
  <si>
    <t>A3.60</t>
  </si>
  <si>
    <t>Table A3b: Properties &amp; Population - Stormwater</t>
  </si>
  <si>
    <t>A3b.1</t>
  </si>
  <si>
    <t>Total number of billed properties for stormwater</t>
  </si>
  <si>
    <t>SWB2</t>
  </si>
  <si>
    <t>A3b.7</t>
  </si>
  <si>
    <t>A3b.18</t>
  </si>
  <si>
    <t>A3b.19</t>
  </si>
  <si>
    <t>A3b.43</t>
  </si>
  <si>
    <t>A3b.44</t>
  </si>
  <si>
    <t>SWB3</t>
  </si>
  <si>
    <t>A3b.55</t>
  </si>
  <si>
    <t>Population connected to stormwater services</t>
  </si>
  <si>
    <t>A4.1</t>
  </si>
  <si>
    <t>WWB7 - (WWA7f * WWB7)</t>
  </si>
  <si>
    <t>A4.2</t>
  </si>
  <si>
    <t>A4.4</t>
  </si>
  <si>
    <t>A4.5</t>
  </si>
  <si>
    <t>A4.6</t>
  </si>
  <si>
    <t>A4.7</t>
  </si>
  <si>
    <t>A4.8</t>
  </si>
  <si>
    <t>A4.8a</t>
  </si>
  <si>
    <t>A4.9</t>
  </si>
  <si>
    <t>A4.10</t>
  </si>
  <si>
    <t>A4.11</t>
  </si>
  <si>
    <t>WWB7 * WWA7f</t>
  </si>
  <si>
    <t>A4.12</t>
  </si>
  <si>
    <t>A4.13</t>
  </si>
  <si>
    <t>A4.14</t>
  </si>
  <si>
    <t>Volume septic tank waste</t>
  </si>
  <si>
    <t>000 m3</t>
  </si>
  <si>
    <t>A4.15</t>
  </si>
  <si>
    <t>Total connected population</t>
  </si>
  <si>
    <t>BF</t>
  </si>
  <si>
    <t>A4.16</t>
  </si>
  <si>
    <t>Population with effluent receiving primary treatment</t>
  </si>
  <si>
    <t>A4.17</t>
  </si>
  <si>
    <t>A4.18</t>
  </si>
  <si>
    <t>tonnes</t>
  </si>
  <si>
    <t>A4.19</t>
  </si>
  <si>
    <t>A4.20</t>
  </si>
  <si>
    <t>A4.21</t>
  </si>
  <si>
    <t>A4.22</t>
  </si>
  <si>
    <t>A4.23</t>
  </si>
  <si>
    <t>A4.24</t>
  </si>
  <si>
    <t>A4.25</t>
  </si>
  <si>
    <t>A4.26</t>
  </si>
  <si>
    <t>A4.27</t>
  </si>
  <si>
    <t>Total load receiving primary treatment only (BOD/yr)</t>
  </si>
  <si>
    <t>A4.28</t>
  </si>
  <si>
    <t>Total load receiving preliminary treatment only (BOD/yr)</t>
  </si>
  <si>
    <t>A4.29</t>
  </si>
  <si>
    <t>A4.30</t>
  </si>
  <si>
    <t>Average COD concentration</t>
  </si>
  <si>
    <t>mg/l</t>
  </si>
  <si>
    <t>A4.31</t>
  </si>
  <si>
    <t>Average suspended solids concentration</t>
  </si>
  <si>
    <t>A4.32</t>
  </si>
  <si>
    <t>Equivalent population served (resident)</t>
  </si>
  <si>
    <t>A4.33</t>
  </si>
  <si>
    <t>Equivalent population served (resident) (numerical consents)</t>
  </si>
  <si>
    <t>A4.35</t>
  </si>
  <si>
    <t>WWA7</t>
  </si>
  <si>
    <t>A4.36</t>
  </si>
  <si>
    <t>Number of sea outfalls</t>
  </si>
  <si>
    <t>A4.37</t>
  </si>
  <si>
    <t>Treatment capacity available (BOD5/day)</t>
  </si>
  <si>
    <t>A4.38</t>
  </si>
  <si>
    <t>Equivalent population served by sea outfalls</t>
  </si>
  <si>
    <t>A4.39</t>
  </si>
  <si>
    <t>Number of unsatisfactory sea outfalls</t>
  </si>
  <si>
    <t>A4.40</t>
  </si>
  <si>
    <t>Equivalent population served by unsatisfactory sea outfalls</t>
  </si>
  <si>
    <t>A4.41</t>
  </si>
  <si>
    <t>A4.42</t>
  </si>
  <si>
    <t>A4.43</t>
  </si>
  <si>
    <t>A4.44</t>
  </si>
  <si>
    <t>A4.45</t>
  </si>
  <si>
    <t>A4.46</t>
  </si>
  <si>
    <t>A4.47</t>
  </si>
  <si>
    <t>A4.48</t>
  </si>
  <si>
    <t>A4.49</t>
  </si>
  <si>
    <t>ttds</t>
  </si>
  <si>
    <t>A4.50</t>
  </si>
  <si>
    <t>Percentage unsatisfactory sludge disposal</t>
  </si>
  <si>
    <t>Table B1: Water Availability</t>
  </si>
  <si>
    <t>Water Availability</t>
  </si>
  <si>
    <t>B1.1</t>
  </si>
  <si>
    <t>Number of water resource areas</t>
  </si>
  <si>
    <t>Nr</t>
  </si>
  <si>
    <t>B1.2</t>
  </si>
  <si>
    <t>B1.3</t>
  </si>
  <si>
    <t>B1.4</t>
  </si>
  <si>
    <t>Number where headroom &gt;5%</t>
  </si>
  <si>
    <t>Headroom</t>
  </si>
  <si>
    <t>B1.5</t>
  </si>
  <si>
    <t>B1.6</t>
  </si>
  <si>
    <t>B1.7</t>
  </si>
  <si>
    <t>B1.8</t>
  </si>
  <si>
    <t>Population in areas where headroom &gt;5%</t>
  </si>
  <si>
    <t>Restrictions On Water Use</t>
  </si>
  <si>
    <t>% population affected by water restrictions</t>
  </si>
  <si>
    <t>Table B2: Pressure And Interruptions</t>
  </si>
  <si>
    <t>B2.1</t>
  </si>
  <si>
    <t>Total connected properties at year end</t>
  </si>
  <si>
    <t>B2.9</t>
  </si>
  <si>
    <t>Properties below reference level at end of year</t>
  </si>
  <si>
    <t/>
  </si>
  <si>
    <t>B2.17</t>
  </si>
  <si>
    <t>Unplanned interruptions</t>
  </si>
  <si>
    <t>WSS1</t>
  </si>
  <si>
    <t>B2.18</t>
  </si>
  <si>
    <t>Unplanned but caused by third party</t>
  </si>
  <si>
    <t>WSS4</t>
  </si>
  <si>
    <t>B2.19</t>
  </si>
  <si>
    <t>Unplanned overruns and unwarned</t>
  </si>
  <si>
    <t>B2.20</t>
  </si>
  <si>
    <t>Total unplanned interruptions</t>
  </si>
  <si>
    <t>B2.21</t>
  </si>
  <si>
    <t>B2.22</t>
  </si>
  <si>
    <t>B2.23</t>
  </si>
  <si>
    <t>B2.24</t>
  </si>
  <si>
    <t>Total properties affected (include each incident)</t>
  </si>
  <si>
    <t>B2.25</t>
  </si>
  <si>
    <t>Unplanned interruptions per 1000 properties</t>
  </si>
  <si>
    <t>B2.26</t>
  </si>
  <si>
    <t>Unplanned interruptions per 100 km water main</t>
  </si>
  <si>
    <t>B2.27</t>
  </si>
  <si>
    <t>B2.28</t>
  </si>
  <si>
    <t>B2.29</t>
  </si>
  <si>
    <t>B2.30</t>
  </si>
  <si>
    <t>B2.31</t>
  </si>
  <si>
    <t>B2.32</t>
  </si>
  <si>
    <t>Unplanned Interruptions - Restoration Time</t>
  </si>
  <si>
    <t>Total number of unplanned mains interruptions</t>
  </si>
  <si>
    <t>Total number of properties affected by unplanned mains interruptions</t>
  </si>
  <si>
    <t>Total number of properties restored &gt; 6 hours</t>
  </si>
  <si>
    <t>Total number of properties restored &gt; 12 hours</t>
  </si>
  <si>
    <t>Total number of properties restored &gt; 24 hours</t>
  </si>
  <si>
    <t>Total number of properties restored &gt; 48 hours</t>
  </si>
  <si>
    <t>B3.1</t>
  </si>
  <si>
    <t>B3.2</t>
  </si>
  <si>
    <t>B3.3</t>
  </si>
  <si>
    <t>B3.6</t>
  </si>
  <si>
    <t>B3.7</t>
  </si>
  <si>
    <t>WWE1b</t>
  </si>
  <si>
    <t>B3.8</t>
  </si>
  <si>
    <t>WWE1a</t>
  </si>
  <si>
    <t>B3.9</t>
  </si>
  <si>
    <t>B3.10</t>
  </si>
  <si>
    <r>
      <t xml:space="preserve">Properties </t>
    </r>
    <r>
      <rPr>
        <b/>
        <strike/>
        <sz val="11"/>
        <color theme="1"/>
        <rFont val="Arial"/>
        <family val="2"/>
      </rPr>
      <t xml:space="preserve"> </t>
    </r>
    <r>
      <rPr>
        <b/>
        <sz val="11"/>
        <color theme="1"/>
        <rFont val="Arial"/>
        <family val="2"/>
      </rPr>
      <t xml:space="preserve">"At Risk" </t>
    </r>
  </si>
  <si>
    <t>(i) At risk summary</t>
  </si>
  <si>
    <t>B3.22</t>
  </si>
  <si>
    <t>2 in 10 at end of year</t>
  </si>
  <si>
    <t>B3.23</t>
  </si>
  <si>
    <t>1 in 10 at end of year</t>
  </si>
  <si>
    <t>B3.24</t>
  </si>
  <si>
    <t>Total at risk</t>
  </si>
  <si>
    <t>Annual External Flooding Summary</t>
  </si>
  <si>
    <t>B3a.1</t>
  </si>
  <si>
    <t>B3a.2</t>
  </si>
  <si>
    <t>B3a.3</t>
  </si>
  <si>
    <t>B3a.4</t>
  </si>
  <si>
    <t>B3a.5</t>
  </si>
  <si>
    <t>B3a.6</t>
  </si>
  <si>
    <t>(ii) Other causes</t>
  </si>
  <si>
    <t>B3a.7</t>
  </si>
  <si>
    <t>Areas flooded externally in the year (other causes)</t>
  </si>
  <si>
    <t>B3a.8</t>
  </si>
  <si>
    <t>B3a.9</t>
  </si>
  <si>
    <t>B3a.10</t>
  </si>
  <si>
    <t>Pollution Incidents</t>
  </si>
  <si>
    <t>B3a.26</t>
  </si>
  <si>
    <t>Number of pollution incidents</t>
  </si>
  <si>
    <t>B3a.27</t>
  </si>
  <si>
    <t xml:space="preserve">Serious pollution incidents </t>
  </si>
  <si>
    <t>Table B4: Customer Care - Enquiries (Three Waters)</t>
  </si>
  <si>
    <t>Billing / Charging / Metering Enquiries</t>
  </si>
  <si>
    <t>B4.1</t>
  </si>
  <si>
    <t>Total number of enquiries</t>
  </si>
  <si>
    <t>B4.2</t>
  </si>
  <si>
    <t>No. dealt with within 2 working days</t>
  </si>
  <si>
    <t>B4.3</t>
  </si>
  <si>
    <t>No. dealt with in more than 2 but within 5 working days</t>
  </si>
  <si>
    <t>B4.4</t>
  </si>
  <si>
    <t>No. dealt with in more than 5 but within 10 working days</t>
  </si>
  <si>
    <t>B4.5</t>
  </si>
  <si>
    <t>No. dealt with in more than 10 working days</t>
  </si>
  <si>
    <t>Change of Payment Method Enquiries</t>
  </si>
  <si>
    <t>B4.14</t>
  </si>
  <si>
    <t>B4.15</t>
  </si>
  <si>
    <t>B4.16</t>
  </si>
  <si>
    <t>B4.17</t>
  </si>
  <si>
    <t>B4.18</t>
  </si>
  <si>
    <t>B5.1</t>
  </si>
  <si>
    <t>B5.2</t>
  </si>
  <si>
    <t>B5.3</t>
  </si>
  <si>
    <t>Number of items of correspondence/complaints</t>
  </si>
  <si>
    <t>B5.4</t>
  </si>
  <si>
    <t>B5.5</t>
  </si>
  <si>
    <t>B5.6</t>
  </si>
  <si>
    <t>B5.7</t>
  </si>
  <si>
    <t>B5.16</t>
  </si>
  <si>
    <t>B5.17</t>
  </si>
  <si>
    <t>Total number of telephone contacts</t>
  </si>
  <si>
    <t>B5.18</t>
  </si>
  <si>
    <t>Number of telephone contacts/complaints</t>
  </si>
  <si>
    <t>B5.19</t>
  </si>
  <si>
    <t>B5.20</t>
  </si>
  <si>
    <t>B5.21</t>
  </si>
  <si>
    <t>B5.22</t>
  </si>
  <si>
    <t>Table B6: Customer Care - Other (Three Waters)</t>
  </si>
  <si>
    <t>Telephone Contacts</t>
  </si>
  <si>
    <t>B6.1</t>
  </si>
  <si>
    <t>Total calls received on customer contact lines</t>
  </si>
  <si>
    <t>B6.2</t>
  </si>
  <si>
    <t>B6.3</t>
  </si>
  <si>
    <t>Total calls answered on customer contact lines</t>
  </si>
  <si>
    <t>B6.4</t>
  </si>
  <si>
    <t>Total calls answered within 15 seconds on customer contact lines</t>
  </si>
  <si>
    <t>B6.5</t>
  </si>
  <si>
    <t>B6.6</t>
  </si>
  <si>
    <t>Total calls answered in more than 30 seconds on customer contact lines</t>
  </si>
  <si>
    <t>Water Service - Distribution</t>
  </si>
  <si>
    <t>B8.1</t>
  </si>
  <si>
    <t>Mains bursts per 10 km</t>
  </si>
  <si>
    <t>B8.10</t>
  </si>
  <si>
    <t>Total number of sewer collapses</t>
  </si>
  <si>
    <t>B8.11</t>
  </si>
  <si>
    <t>B8.12</t>
  </si>
  <si>
    <t>Number of unsatisfactory intermittent discharges</t>
  </si>
  <si>
    <t>B8.13</t>
  </si>
  <si>
    <t>Number of intermittent discharges</t>
  </si>
  <si>
    <t>B8.14</t>
  </si>
  <si>
    <t>Percentage of unsatisfactory intermittent discharges</t>
  </si>
  <si>
    <t>B8.15</t>
  </si>
  <si>
    <t>Total number of blockages</t>
  </si>
  <si>
    <t>B8.16</t>
  </si>
  <si>
    <t>Blockages per 10 km</t>
  </si>
  <si>
    <t>B8.17</t>
  </si>
  <si>
    <t>Total number of rising main failures</t>
  </si>
  <si>
    <t>B8.18</t>
  </si>
  <si>
    <t>Total number of gravity sewer collapses</t>
  </si>
  <si>
    <t>B8.19</t>
  </si>
  <si>
    <t>Total number of equipment failures repaired</t>
  </si>
  <si>
    <t>B8.38</t>
  </si>
  <si>
    <t>Discharge permit compliance</t>
  </si>
  <si>
    <t>B8.39</t>
  </si>
  <si>
    <t>B8.40</t>
  </si>
  <si>
    <t>Water environmental pollution incidents (category 1 and 2)</t>
  </si>
  <si>
    <t>Section C: Quality And Environmental Outputs</t>
  </si>
  <si>
    <t>Table C1: Water Quality Outputs - Compliance</t>
  </si>
  <si>
    <t>Summary</t>
  </si>
  <si>
    <t>C1.1</t>
  </si>
  <si>
    <t>C1.2</t>
  </si>
  <si>
    <t>C1.3</t>
  </si>
  <si>
    <t>C1.4</t>
  </si>
  <si>
    <t>Specific Parameters Within Water Supply Zones</t>
  </si>
  <si>
    <t>C1.5</t>
  </si>
  <si>
    <t>C1.6</t>
  </si>
  <si>
    <t>C1.7</t>
  </si>
  <si>
    <t>C1.8</t>
  </si>
  <si>
    <t>C1.9</t>
  </si>
  <si>
    <t>C1.10</t>
  </si>
  <si>
    <t>C1.11</t>
  </si>
  <si>
    <t>C1.12</t>
  </si>
  <si>
    <t>C1.13</t>
  </si>
  <si>
    <t>C1.14</t>
  </si>
  <si>
    <t>C1.15</t>
  </si>
  <si>
    <t>C1.16</t>
  </si>
  <si>
    <t>C1.17</t>
  </si>
  <si>
    <t>C1.18</t>
  </si>
  <si>
    <t>C1.19</t>
  </si>
  <si>
    <t>C1.20</t>
  </si>
  <si>
    <t>Number of untreated supplies</t>
  </si>
  <si>
    <t>C1.21</t>
  </si>
  <si>
    <t>C1.22</t>
  </si>
  <si>
    <t>C1.23</t>
  </si>
  <si>
    <t>Table C2: Water Quality Outputs - Asset Performance</t>
  </si>
  <si>
    <t>Coliforms</t>
  </si>
  <si>
    <t>C2.1</t>
  </si>
  <si>
    <t>C2.2</t>
  </si>
  <si>
    <t>Trihalomethanes (THMs)</t>
  </si>
  <si>
    <t>C2.3</t>
  </si>
  <si>
    <t>C2.4</t>
  </si>
  <si>
    <t>C2.5</t>
  </si>
  <si>
    <t>C2.6</t>
  </si>
  <si>
    <t>Turbidity</t>
  </si>
  <si>
    <t>C2.7</t>
  </si>
  <si>
    <t>C2.8</t>
  </si>
  <si>
    <t>C2.9</t>
  </si>
  <si>
    <t>C2.10</t>
  </si>
  <si>
    <t>Aluminium</t>
  </si>
  <si>
    <t>C2.11</t>
  </si>
  <si>
    <t>C2.12</t>
  </si>
  <si>
    <t>C2.13</t>
  </si>
  <si>
    <t>C2.14</t>
  </si>
  <si>
    <t>Iron</t>
  </si>
  <si>
    <t>C2.15</t>
  </si>
  <si>
    <t>C2.16</t>
  </si>
  <si>
    <t>C2.17</t>
  </si>
  <si>
    <t>C2.18</t>
  </si>
  <si>
    <t>Manganese</t>
  </si>
  <si>
    <t>C2.19</t>
  </si>
  <si>
    <t>C2.20</t>
  </si>
  <si>
    <t>C2.21</t>
  </si>
  <si>
    <t>C2.22</t>
  </si>
  <si>
    <t>Table C3: Water Enhancement</t>
  </si>
  <si>
    <t>Drinking Water Compliance</t>
  </si>
  <si>
    <t>C3.1</t>
  </si>
  <si>
    <t>C3.2</t>
  </si>
  <si>
    <t>Ml/d</t>
  </si>
  <si>
    <t>C3.3</t>
  </si>
  <si>
    <t>C3.4</t>
  </si>
  <si>
    <t>C3.5</t>
  </si>
  <si>
    <t>C3.6</t>
  </si>
  <si>
    <t>C3.10</t>
  </si>
  <si>
    <t>C3.11</t>
  </si>
  <si>
    <t>C3.12</t>
  </si>
  <si>
    <t>Other parameters</t>
  </si>
  <si>
    <t>C3.13</t>
  </si>
  <si>
    <t>C3.14</t>
  </si>
  <si>
    <t>C3.15</t>
  </si>
  <si>
    <t>Abstraction</t>
  </si>
  <si>
    <t>C3.16</t>
  </si>
  <si>
    <t>Total number of river abstractions</t>
  </si>
  <si>
    <t>Table C4: Wastewater Quality Outputs - Compliance</t>
  </si>
  <si>
    <t>All Discharges</t>
  </si>
  <si>
    <t>C4.1</t>
  </si>
  <si>
    <t>Total consented discharges at year end</t>
  </si>
  <si>
    <t>C4.2</t>
  </si>
  <si>
    <t>Total discharges sampled in year</t>
  </si>
  <si>
    <t>C4.3</t>
  </si>
  <si>
    <t>Number of discharges compliant</t>
  </si>
  <si>
    <t>C4.10</t>
  </si>
  <si>
    <t>C4.11</t>
  </si>
  <si>
    <t>C4.12</t>
  </si>
  <si>
    <t>C4.13</t>
  </si>
  <si>
    <t>C4.14</t>
  </si>
  <si>
    <t>C4.15</t>
  </si>
  <si>
    <t>Discharges Confirmed As Failing</t>
  </si>
  <si>
    <t>C4.19</t>
  </si>
  <si>
    <t>Number of discharges confirmed as failing</t>
  </si>
  <si>
    <t>C4.20</t>
  </si>
  <si>
    <t>Total population equivalent confirmed as failing</t>
  </si>
  <si>
    <t>C4.21</t>
  </si>
  <si>
    <t>Percentage population equivalent confirmed as failing</t>
  </si>
  <si>
    <t>Table C5: Wastewater Quality Outputs - Asset Performance</t>
  </si>
  <si>
    <t>C5.1</t>
  </si>
  <si>
    <t>C5.2</t>
  </si>
  <si>
    <t>C5.3</t>
  </si>
  <si>
    <t>C5.4</t>
  </si>
  <si>
    <t>C5.5</t>
  </si>
  <si>
    <t>Suspended Solids</t>
  </si>
  <si>
    <t>C5.6</t>
  </si>
  <si>
    <t>C5.7</t>
  </si>
  <si>
    <t>C5.8</t>
  </si>
  <si>
    <t>C5.9</t>
  </si>
  <si>
    <t>C5.10</t>
  </si>
  <si>
    <t>Ammonia</t>
  </si>
  <si>
    <t>C5.11</t>
  </si>
  <si>
    <t>C5.12</t>
  </si>
  <si>
    <t>C5.13</t>
  </si>
  <si>
    <t>C5.14</t>
  </si>
  <si>
    <t>C5.15</t>
  </si>
  <si>
    <t>Phosphate</t>
  </si>
  <si>
    <t>C5.16</t>
  </si>
  <si>
    <t>C5.17</t>
  </si>
  <si>
    <t>C5.18</t>
  </si>
  <si>
    <t>C5.19</t>
  </si>
  <si>
    <t>C5.20</t>
  </si>
  <si>
    <t>Nitrate</t>
  </si>
  <si>
    <t>Table C6: Wastewater Quality Outputs – Enhancement investment</t>
  </si>
  <si>
    <t>C6.1</t>
  </si>
  <si>
    <t>nr</t>
  </si>
  <si>
    <t>C6.2</t>
  </si>
  <si>
    <t>Population equivalent subject to improvement works</t>
  </si>
  <si>
    <t>000s</t>
  </si>
  <si>
    <t>C6.3</t>
  </si>
  <si>
    <t>% of total population equivalent subject to improvement works</t>
  </si>
  <si>
    <t>C6.4</t>
  </si>
  <si>
    <t>C6.5</t>
  </si>
  <si>
    <t>C6.6</t>
  </si>
  <si>
    <t>C6.7</t>
  </si>
  <si>
    <t>C6.8</t>
  </si>
  <si>
    <t>C6.9</t>
  </si>
  <si>
    <t>C6.10</t>
  </si>
  <si>
    <t>C6.11</t>
  </si>
  <si>
    <t>Total number of discharges subject to improvement works</t>
  </si>
  <si>
    <t>C6.12</t>
  </si>
  <si>
    <t>C6.13</t>
  </si>
  <si>
    <t>Driver: Wastewater Standards</t>
  </si>
  <si>
    <t>C6.23</t>
  </si>
  <si>
    <t>C6.24</t>
  </si>
  <si>
    <t>C6.25</t>
  </si>
  <si>
    <t>C6.26</t>
  </si>
  <si>
    <t>C6.27</t>
  </si>
  <si>
    <t>C6.28</t>
  </si>
  <si>
    <t>C6.29</t>
  </si>
  <si>
    <t>C6.30</t>
  </si>
  <si>
    <t>C6.31</t>
  </si>
  <si>
    <t>C6.32</t>
  </si>
  <si>
    <t>C6.33</t>
  </si>
  <si>
    <t>C6.34</t>
  </si>
  <si>
    <t>Driver: Sludge (Use in Agriculture)</t>
  </si>
  <si>
    <t>C6.47</t>
  </si>
  <si>
    <t>C6.48</t>
  </si>
  <si>
    <t>C6.49</t>
  </si>
  <si>
    <t>% of total sludge treatment capacity in improvement works</t>
  </si>
  <si>
    <t>Driver: Dangerous Substances (e.g. plastics, chemicals, metaldehyde, oestrogen)</t>
  </si>
  <si>
    <t>C6.53</t>
  </si>
  <si>
    <t>C7.1</t>
  </si>
  <si>
    <t>Number of water distribution zones</t>
  </si>
  <si>
    <t>C7.2</t>
  </si>
  <si>
    <t>C7.3</t>
  </si>
  <si>
    <t>km</t>
  </si>
  <si>
    <t>C7.4</t>
  </si>
  <si>
    <t>C7.5</t>
  </si>
  <si>
    <t>Length of mains replaced in report year</t>
  </si>
  <si>
    <t>C7.6</t>
  </si>
  <si>
    <t>C7.7</t>
  </si>
  <si>
    <t>Length of mains with completed and acceptable post-surveys</t>
  </si>
  <si>
    <t>C7.8</t>
  </si>
  <si>
    <t>C7.9</t>
  </si>
  <si>
    <t>C7.10</t>
  </si>
  <si>
    <t>C7.11</t>
  </si>
  <si>
    <t>C7.12</t>
  </si>
  <si>
    <t>C7.13</t>
  </si>
  <si>
    <t xml:space="preserve">Sewer Rehabilitation Programme </t>
  </si>
  <si>
    <t>C8.1</t>
  </si>
  <si>
    <t>C8.2</t>
  </si>
  <si>
    <t>C8.3</t>
  </si>
  <si>
    <t>C8.3b</t>
  </si>
  <si>
    <t>C8.4</t>
  </si>
  <si>
    <t>C8.4b</t>
  </si>
  <si>
    <t>C8.5</t>
  </si>
  <si>
    <t>Length of sewers replaced in report year (excluding combined sewers)</t>
  </si>
  <si>
    <t>C8.5b</t>
  </si>
  <si>
    <t>Length of combined sewers replaced in report year</t>
  </si>
  <si>
    <t>C8.6</t>
  </si>
  <si>
    <t>Length of sewers rehabilitated in report year (excluding combined sewers)</t>
  </si>
  <si>
    <t>C8.6b</t>
  </si>
  <si>
    <t>C8.7</t>
  </si>
  <si>
    <t>Length of sewers with completed and acceptable post-surveys (excluding combined sewers)</t>
  </si>
  <si>
    <t>C8.7b</t>
  </si>
  <si>
    <t>Length of combined sewers with completed and acceptable post-surveys</t>
  </si>
  <si>
    <t>C8.8</t>
  </si>
  <si>
    <t>Drainage Area Plans</t>
  </si>
  <si>
    <t>C8.12</t>
  </si>
  <si>
    <t>C8.14</t>
  </si>
  <si>
    <t>C8.15</t>
  </si>
  <si>
    <t xml:space="preserve">Stormwater Sewer Rehabilitation Programme </t>
  </si>
  <si>
    <t>C8b.1</t>
  </si>
  <si>
    <t>C8b.2</t>
  </si>
  <si>
    <t>C8b.3</t>
  </si>
  <si>
    <t>C8b.4</t>
  </si>
  <si>
    <t>C8b.5</t>
  </si>
  <si>
    <t>Length of stormwater only sewers replaced in report year</t>
  </si>
  <si>
    <t>C8b.6</t>
  </si>
  <si>
    <t>C8b.7</t>
  </si>
  <si>
    <t>Length of stormwater only sewers with completed and acceptable post-surveys</t>
  </si>
  <si>
    <t>C8b.8</t>
  </si>
  <si>
    <t>Section E: Operating Costs and Efficiency</t>
  </si>
  <si>
    <t>Table E1: Activity Based Costing - Water Service</t>
  </si>
  <si>
    <t>30/06/2022 (Forecast)</t>
  </si>
  <si>
    <t>30/06/2023 (Forecast)</t>
  </si>
  <si>
    <t>30/06/2024 (Forecast)</t>
  </si>
  <si>
    <t>30/06/2025 (Forecast)</t>
  </si>
  <si>
    <t>30/06/2026 (Forecast)</t>
  </si>
  <si>
    <t>30/06/2027 (Forecast)</t>
  </si>
  <si>
    <t>30/06/2028 (Forecast)</t>
  </si>
  <si>
    <t>30/06/2029 (Forecast)</t>
  </si>
  <si>
    <t>30/06/2030 (Forecast)</t>
  </si>
  <si>
    <t>Water Resources &amp; Treatment</t>
  </si>
  <si>
    <t>Water Distribution</t>
  </si>
  <si>
    <t>Water Service</t>
  </si>
  <si>
    <t>Area 1</t>
  </si>
  <si>
    <t>Area 2</t>
  </si>
  <si>
    <t>Area 3</t>
  </si>
  <si>
    <t>Area 4</t>
  </si>
  <si>
    <t>Area 5</t>
  </si>
  <si>
    <t>Area 6</t>
  </si>
  <si>
    <t>sub total</t>
  </si>
  <si>
    <t>Service Analysis - Water: Direct Costs</t>
  </si>
  <si>
    <t>E1.0</t>
  </si>
  <si>
    <t>Name</t>
  </si>
  <si>
    <t>-</t>
  </si>
  <si>
    <t>E1.1</t>
  </si>
  <si>
    <t>Employment costs</t>
  </si>
  <si>
    <t>NZ$000</t>
  </si>
  <si>
    <t>I/C</t>
  </si>
  <si>
    <t>E1.2</t>
  </si>
  <si>
    <t>Power</t>
  </si>
  <si>
    <t>E1.3</t>
  </si>
  <si>
    <t>Hired and contracted services</t>
  </si>
  <si>
    <t>E1.4</t>
  </si>
  <si>
    <t>E1.5</t>
  </si>
  <si>
    <t>Materials and consumables</t>
  </si>
  <si>
    <t>E1.6</t>
  </si>
  <si>
    <t>Service charges</t>
  </si>
  <si>
    <t>E1.7</t>
  </si>
  <si>
    <t>E1.8</t>
  </si>
  <si>
    <t>Other direct costs</t>
  </si>
  <si>
    <t>E1.9</t>
  </si>
  <si>
    <t>Total direct costs</t>
  </si>
  <si>
    <t>E1.10</t>
  </si>
  <si>
    <t>General and support employment costs</t>
  </si>
  <si>
    <t>E1.11</t>
  </si>
  <si>
    <t>General and support other costs</t>
  </si>
  <si>
    <t>E1.12</t>
  </si>
  <si>
    <t>Functional expenditure</t>
  </si>
  <si>
    <t>Operating Expenditure</t>
  </si>
  <si>
    <t>E1.13</t>
  </si>
  <si>
    <t>Customer services</t>
  </si>
  <si>
    <t>E1.14</t>
  </si>
  <si>
    <t>Scientific services</t>
  </si>
  <si>
    <t>E1.15</t>
  </si>
  <si>
    <t>Other business activities</t>
  </si>
  <si>
    <t>E1.16</t>
  </si>
  <si>
    <t>Total business activities</t>
  </si>
  <si>
    <t>E1.17</t>
  </si>
  <si>
    <t>E1.18</t>
  </si>
  <si>
    <t>Doubtful debts</t>
  </si>
  <si>
    <t>E1.19</t>
  </si>
  <si>
    <t>Total Exceptional items</t>
  </si>
  <si>
    <t>E1.20</t>
  </si>
  <si>
    <t>Total opex less third party services</t>
  </si>
  <si>
    <t>E1.21</t>
  </si>
  <si>
    <t>Third party services - opex</t>
  </si>
  <si>
    <t>E1.22</t>
  </si>
  <si>
    <t>Total operating expenditure</t>
  </si>
  <si>
    <t>Reactive and Planned Maintenance (Included in Opex)</t>
  </si>
  <si>
    <t>E1.23</t>
  </si>
  <si>
    <t>Reactive and planned maintenance infrastructure</t>
  </si>
  <si>
    <t>E1.24</t>
  </si>
  <si>
    <t>Reactive and planned maintenance non-infrastructure</t>
  </si>
  <si>
    <t>Capital Maintenance</t>
  </si>
  <si>
    <t>E1.25</t>
  </si>
  <si>
    <t>Infrastructure depreciation charge</t>
  </si>
  <si>
    <t>E1.26</t>
  </si>
  <si>
    <t>Non-infrastructure depreciation charge</t>
  </si>
  <si>
    <t>E1.27</t>
  </si>
  <si>
    <t>Amortisation of deferred credits</t>
  </si>
  <si>
    <t>E1.28</t>
  </si>
  <si>
    <t>Amortisation of intangible assets</t>
  </si>
  <si>
    <t>E1.29</t>
  </si>
  <si>
    <t>Business activities depreciation charge</t>
  </si>
  <si>
    <t>E1.30</t>
  </si>
  <si>
    <t>Capital maintenance less third party services</t>
  </si>
  <si>
    <t>E1.31</t>
  </si>
  <si>
    <t>Third party services - depreciation</t>
  </si>
  <si>
    <t>E1.32</t>
  </si>
  <si>
    <t>Total capital maintenance</t>
  </si>
  <si>
    <t>Concession Contracts</t>
  </si>
  <si>
    <t>E1.33</t>
  </si>
  <si>
    <t>Total annual charge for concession contracts</t>
  </si>
  <si>
    <t>E1.34</t>
  </si>
  <si>
    <t>Annual charge for concession contracts less estimated running costs</t>
  </si>
  <si>
    <t>E1.35</t>
  </si>
  <si>
    <t>Total operating costs</t>
  </si>
  <si>
    <t>Table E2: Activity Based Costing - Wastewater Service</t>
  </si>
  <si>
    <t>Sludge Treatment &amp; Disposal</t>
  </si>
  <si>
    <t>Service Analysis - Waste Water Direct Costs</t>
  </si>
  <si>
    <t>E2.0</t>
  </si>
  <si>
    <t>E2.1</t>
  </si>
  <si>
    <t>E2.2</t>
  </si>
  <si>
    <t>E2.3</t>
  </si>
  <si>
    <t>E2.4</t>
  </si>
  <si>
    <t>Estimated running costs of concession contracts</t>
  </si>
  <si>
    <t>E2.5</t>
  </si>
  <si>
    <t>E2.6</t>
  </si>
  <si>
    <t>E2.7</t>
  </si>
  <si>
    <t>E2.8</t>
  </si>
  <si>
    <t>E2.9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</si>
  <si>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</si>
  <si>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</si>
  <si>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</si>
  <si>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</si>
  <si>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</si>
  <si>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</si>
  <si>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</si>
  <si>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</si>
  <si>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</si>
  <si>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</si>
  <si>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</si>
  <si>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</si>
  <si>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</si>
  <si>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</si>
  <si>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</si>
  <si>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</si>
  <si>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</si>
  <si>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</si>
  <si>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</si>
  <si>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</si>
  <si>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</si>
  <si>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</si>
  <si>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E2.32</t>
  </si>
  <si>
    <t>E2.33</t>
  </si>
  <si>
    <t>E2.34</t>
  </si>
  <si>
    <t>Table E2b: Activity Based Costing - Stormwater Service</t>
  </si>
  <si>
    <t>Stormwater Collection</t>
  </si>
  <si>
    <t>Service Analysis - Stormwater Direct Costs</t>
  </si>
  <si>
    <t>E2b.0</t>
  </si>
  <si>
    <t>E2b.1</t>
  </si>
  <si>
    <t>E2b.2</t>
  </si>
  <si>
    <t>E2b.3</t>
  </si>
  <si>
    <t>E2b.4</t>
  </si>
  <si>
    <t>E2b.5</t>
  </si>
  <si>
    <t>E2b.6</t>
  </si>
  <si>
    <t>E2b.7</t>
  </si>
  <si>
    <t>E2b.8</t>
  </si>
  <si>
    <t>E2b.9</t>
  </si>
  <si>
    <t>E2b.10</t>
  </si>
  <si>
    <t>E2b.11</t>
  </si>
  <si>
    <t>E2b.12</t>
  </si>
  <si>
    <t>E2b.13</t>
  </si>
  <si>
    <t>E2b.14</t>
  </si>
  <si>
    <t>E2b.15</t>
  </si>
  <si>
    <t>E2b.16</t>
  </si>
  <si>
    <t>E2b.17</t>
  </si>
  <si>
    <t>E2b.18</t>
  </si>
  <si>
    <t>E2b.19</t>
  </si>
  <si>
    <t>E2b.20</t>
  </si>
  <si>
    <t>E2b.21</t>
  </si>
  <si>
    <t>E2b.22</t>
  </si>
  <si>
    <t>E2b.23</t>
  </si>
  <si>
    <t>E2b.24</t>
  </si>
  <si>
    <t>E2b.25</t>
  </si>
  <si>
    <t>E2b.26</t>
  </si>
  <si>
    <t>E2b.27</t>
  </si>
  <si>
    <t>E2b.28</t>
  </si>
  <si>
    <t>E2b.29</t>
  </si>
  <si>
    <t>E2b.30</t>
  </si>
  <si>
    <t>E2b.31</t>
  </si>
  <si>
    <t>E2b.32</t>
  </si>
  <si>
    <t>E2b.33</t>
  </si>
  <si>
    <t>E2b.34</t>
  </si>
  <si>
    <t>Table E4: Water Resources and Treatment</t>
  </si>
  <si>
    <t>Number of Own Sources</t>
  </si>
  <si>
    <t>Total Sources</t>
  </si>
  <si>
    <t>Own Source Outputs</t>
  </si>
  <si>
    <t>Total Source Outputs</t>
  </si>
  <si>
    <t>Area 7</t>
  </si>
  <si>
    <t>Area 8</t>
  </si>
  <si>
    <t>Source Types</t>
  </si>
  <si>
    <t xml:space="preserve">Number </t>
  </si>
  <si>
    <t>Average daily output (000 m3/d)</t>
  </si>
  <si>
    <t>000 m3/d</t>
  </si>
  <si>
    <t>E4.0</t>
  </si>
  <si>
    <t>Area Name</t>
  </si>
  <si>
    <t>E4.1</t>
  </si>
  <si>
    <t>Impounding reservoirs</t>
  </si>
  <si>
    <t>nr, Ml/d</t>
  </si>
  <si>
    <t>E4.2</t>
  </si>
  <si>
    <t>Lakes</t>
  </si>
  <si>
    <t>E4.3</t>
  </si>
  <si>
    <t>River and stream abstractions</t>
  </si>
  <si>
    <t>E4.4</t>
  </si>
  <si>
    <t>Boreholes</t>
  </si>
  <si>
    <t>E4.5</t>
  </si>
  <si>
    <t>E4.6</t>
  </si>
  <si>
    <t>Bulk water exports</t>
  </si>
  <si>
    <t>E4.7</t>
  </si>
  <si>
    <t>Bulk water imports</t>
  </si>
  <si>
    <t>Proportional Breakdown of Source output produced</t>
  </si>
  <si>
    <t>Proportion of Own Source Output</t>
  </si>
  <si>
    <t>E4.8</t>
  </si>
  <si>
    <t>Impounding Reservoirs</t>
  </si>
  <si>
    <t>E4.9</t>
  </si>
  <si>
    <t>E4.10</t>
  </si>
  <si>
    <t>E4.11</t>
  </si>
  <si>
    <t>E4.12</t>
  </si>
  <si>
    <t>Peak Demand and Pumping Head</t>
  </si>
  <si>
    <t>E4.13</t>
  </si>
  <si>
    <t>Peak demand - peak to average ratio</t>
  </si>
  <si>
    <t>E4.14</t>
  </si>
  <si>
    <t>Average pumping head - resources and treatment</t>
  </si>
  <si>
    <t>m</t>
  </si>
  <si>
    <t>Resource and treatment - Costs</t>
  </si>
  <si>
    <t>E4.15</t>
  </si>
  <si>
    <t>E4.16</t>
  </si>
  <si>
    <t>E4.17</t>
  </si>
  <si>
    <t>E4.18</t>
  </si>
  <si>
    <t>General and support costs</t>
  </si>
  <si>
    <t>E4.19</t>
  </si>
  <si>
    <t>Total volume Dist'n input</t>
  </si>
  <si>
    <t>Tot. prop'n of D.I.</t>
  </si>
  <si>
    <t>Operating Costs</t>
  </si>
  <si>
    <t>Prop'n (0-1)</t>
  </si>
  <si>
    <t>E4.20</t>
  </si>
  <si>
    <t>Simple Disinfection</t>
  </si>
  <si>
    <t>nr, Ml/d, NZ$000</t>
  </si>
  <si>
    <t>E4.21</t>
  </si>
  <si>
    <t>E4.22</t>
  </si>
  <si>
    <t>E4.23</t>
  </si>
  <si>
    <t>E4.24</t>
  </si>
  <si>
    <t>E4.25</t>
  </si>
  <si>
    <t>E4.26</t>
  </si>
  <si>
    <t>Total distribution input</t>
  </si>
  <si>
    <t>E4.27</t>
  </si>
  <si>
    <t>Total Operating costs</t>
  </si>
  <si>
    <t>Prop'n of D.I.</t>
  </si>
  <si>
    <t>E4.28</t>
  </si>
  <si>
    <t>Size band &lt;=1 Ml/d</t>
  </si>
  <si>
    <t>E4.29</t>
  </si>
  <si>
    <t>Size band &gt;1 - &lt;=2.5 Ml/d</t>
  </si>
  <si>
    <t>E4.30</t>
  </si>
  <si>
    <t>Size band &gt;2.5 - &lt;=5 Ml/d</t>
  </si>
  <si>
    <t>E4.31</t>
  </si>
  <si>
    <t>Size band &gt;5 - &lt;=10 Ml/d</t>
  </si>
  <si>
    <t>E4.32</t>
  </si>
  <si>
    <t>Size band &gt;10 - &lt;=25 Ml/d</t>
  </si>
  <si>
    <t>E4.33</t>
  </si>
  <si>
    <t>Size band &gt;25 - &lt;=50 Ml/d</t>
  </si>
  <si>
    <t>E4.34</t>
  </si>
  <si>
    <t>Size band &gt;50 - &lt;=100 Ml/d</t>
  </si>
  <si>
    <t>E4.35</t>
  </si>
  <si>
    <t>Size band &gt;100 - &lt;=175 Ml/d</t>
  </si>
  <si>
    <t>E4.36</t>
  </si>
  <si>
    <t>Size band &gt;175 Ml/d</t>
  </si>
  <si>
    <t>E4.37</t>
  </si>
  <si>
    <t>E4.38</t>
  </si>
  <si>
    <t>Proportion of distribution input - total</t>
  </si>
  <si>
    <t>E4.39</t>
  </si>
  <si>
    <t>E5.0</t>
  </si>
  <si>
    <t>E5.1</t>
  </si>
  <si>
    <t>Average day demand</t>
  </si>
  <si>
    <t>E5.2</t>
  </si>
  <si>
    <t xml:space="preserve">Peak day demand </t>
  </si>
  <si>
    <t>E5.3</t>
  </si>
  <si>
    <t>Works Capacity</t>
  </si>
  <si>
    <t>E5.4</t>
  </si>
  <si>
    <t xml:space="preserve">Headroom </t>
  </si>
  <si>
    <t>Raw Water Source</t>
  </si>
  <si>
    <t>E5.5</t>
  </si>
  <si>
    <t>Source type</t>
  </si>
  <si>
    <t>E5.6</t>
  </si>
  <si>
    <t>Average turbidity</t>
  </si>
  <si>
    <t>ntu</t>
  </si>
  <si>
    <t>E5.7</t>
  </si>
  <si>
    <t>E5.8</t>
  </si>
  <si>
    <t>Average colour</t>
  </si>
  <si>
    <t>hazen</t>
  </si>
  <si>
    <t>E5.9</t>
  </si>
  <si>
    <t>Peak colour</t>
  </si>
  <si>
    <t>E5.10</t>
  </si>
  <si>
    <t>Average parameter 'a'</t>
  </si>
  <si>
    <t>E5.11</t>
  </si>
  <si>
    <t>Peak parameter 'a'</t>
  </si>
  <si>
    <t>E5.12</t>
  </si>
  <si>
    <t>Average parameter 'b'</t>
  </si>
  <si>
    <t>E5.13</t>
  </si>
  <si>
    <t>Peak parameter 'b'</t>
  </si>
  <si>
    <t>E5.14</t>
  </si>
  <si>
    <t>Cryptosporidium risk assessment</t>
  </si>
  <si>
    <t>high/med/low</t>
  </si>
  <si>
    <t>Compliance and Performance</t>
  </si>
  <si>
    <t>E5.15</t>
  </si>
  <si>
    <t>Coliform: samples exceeding compliance value</t>
  </si>
  <si>
    <t>E5.16</t>
  </si>
  <si>
    <t>Turbidity: samples exceeding threshold value</t>
  </si>
  <si>
    <t>E5.17</t>
  </si>
  <si>
    <t>THM: samples exceeding threshold value</t>
  </si>
  <si>
    <t>E5.18</t>
  </si>
  <si>
    <t>Aluminium: samples exceeding threshold value</t>
  </si>
  <si>
    <t>E5.19</t>
  </si>
  <si>
    <t>Iron: samples exceeding threshold value</t>
  </si>
  <si>
    <t>E5.20</t>
  </si>
  <si>
    <t>Processes</t>
  </si>
  <si>
    <t>E5.21</t>
  </si>
  <si>
    <t>Simple disinfection only</t>
  </si>
  <si>
    <t>1/0</t>
  </si>
  <si>
    <t>E5.22</t>
  </si>
  <si>
    <t>Simple disinfection and filtration (W1)</t>
  </si>
  <si>
    <t>E5.23</t>
  </si>
  <si>
    <t>Single stage physical or chemical treatment (W2)</t>
  </si>
  <si>
    <t>E5.24</t>
  </si>
  <si>
    <t>More than one stage of treatment excl W4 (W3)</t>
  </si>
  <si>
    <t>E5.25</t>
  </si>
  <si>
    <t>Complex treatment, including Microfiltration (W4)</t>
  </si>
  <si>
    <t>Miscellaneous Data</t>
  </si>
  <si>
    <t>E5.26</t>
  </si>
  <si>
    <t>E5.27</t>
  </si>
  <si>
    <t>E5.28</t>
  </si>
  <si>
    <t>E5.29</t>
  </si>
  <si>
    <t>E5.30</t>
  </si>
  <si>
    <t>E5.31</t>
  </si>
  <si>
    <t>Employment direct costs</t>
  </si>
  <si>
    <t>E5.32</t>
  </si>
  <si>
    <t>Power direct costs</t>
  </si>
  <si>
    <t>E5.33</t>
  </si>
  <si>
    <t>Hired and contracted services direct costs</t>
  </si>
  <si>
    <t>E5.34</t>
  </si>
  <si>
    <t>Materials and consumables direct costs</t>
  </si>
  <si>
    <t>E5.35</t>
  </si>
  <si>
    <t>Service charges direct costs</t>
  </si>
  <si>
    <t>E5.36</t>
  </si>
  <si>
    <t>E5.37</t>
  </si>
  <si>
    <t>E5.38</t>
  </si>
  <si>
    <t>General and support expenditure</t>
  </si>
  <si>
    <t>E5.39</t>
  </si>
  <si>
    <t>Functional Expenditure</t>
  </si>
  <si>
    <t>E5.40</t>
  </si>
  <si>
    <t>Estimated intake and raw water pumping direct costs</t>
  </si>
  <si>
    <t>E5.41</t>
  </si>
  <si>
    <t>Estimated treated water pumping direct costs</t>
  </si>
  <si>
    <t>E5.42</t>
  </si>
  <si>
    <t>Area Data</t>
  </si>
  <si>
    <t>E6.0</t>
  </si>
  <si>
    <t>E6.1</t>
  </si>
  <si>
    <t>Annual average resident connected population</t>
  </si>
  <si>
    <t>E6.2</t>
  </si>
  <si>
    <t>E6.3</t>
  </si>
  <si>
    <t>Volume of water delivered to households</t>
  </si>
  <si>
    <t>E6.4</t>
  </si>
  <si>
    <t>Volume of water delivered to non-households</t>
  </si>
  <si>
    <t>E6.5</t>
  </si>
  <si>
    <t>km 2</t>
  </si>
  <si>
    <t>E6.6</t>
  </si>
  <si>
    <t>Number of supply zones</t>
  </si>
  <si>
    <t>Water Main Data</t>
  </si>
  <si>
    <t>E6.7</t>
  </si>
  <si>
    <t>E6.8</t>
  </si>
  <si>
    <t>Total length of unlined iron mains</t>
  </si>
  <si>
    <t>E6.9</t>
  </si>
  <si>
    <t>Total length of mains &gt; 300mm diameter</t>
  </si>
  <si>
    <t>E6.10</t>
  </si>
  <si>
    <t>Water mains bursts</t>
  </si>
  <si>
    <t>E6.11</t>
  </si>
  <si>
    <t>Leakage level</t>
  </si>
  <si>
    <t>E6.12</t>
  </si>
  <si>
    <t>Properties reported for low pressure</t>
  </si>
  <si>
    <t>Pumping Stations</t>
  </si>
  <si>
    <t>E6.13</t>
  </si>
  <si>
    <t>Total number of pumping stations</t>
  </si>
  <si>
    <t>Service Reservoirs</t>
  </si>
  <si>
    <t>E6.17</t>
  </si>
  <si>
    <t>Total number of service reservoirs</t>
  </si>
  <si>
    <t>E6.18</t>
  </si>
  <si>
    <t>Total capacity of service reservoirs</t>
  </si>
  <si>
    <t>E6.14</t>
  </si>
  <si>
    <t>m3/d</t>
  </si>
  <si>
    <t>E6.15</t>
  </si>
  <si>
    <t>Total capacity of booster pumping stations</t>
  </si>
  <si>
    <t>Kw</t>
  </si>
  <si>
    <t>E6.16</t>
  </si>
  <si>
    <t>Average pumping head for distribution</t>
  </si>
  <si>
    <t>Water Towers</t>
  </si>
  <si>
    <t>E6.19</t>
  </si>
  <si>
    <t>Total number of water towers</t>
  </si>
  <si>
    <t>E6.20</t>
  </si>
  <si>
    <t>Total capacity of water towers</t>
  </si>
  <si>
    <t>E7.0</t>
  </si>
  <si>
    <t>E7.1</t>
  </si>
  <si>
    <t>E7.2</t>
  </si>
  <si>
    <t>Annual average non- resident connected population</t>
  </si>
  <si>
    <t>E7.3</t>
  </si>
  <si>
    <t>E7.4</t>
  </si>
  <si>
    <t>E7.5</t>
  </si>
  <si>
    <t>E7.6</t>
  </si>
  <si>
    <t>Drained Area</t>
  </si>
  <si>
    <t>km2</t>
  </si>
  <si>
    <t>E7.7</t>
  </si>
  <si>
    <t>Annual Precipitation</t>
  </si>
  <si>
    <t>mm</t>
  </si>
  <si>
    <t>E7.8</t>
  </si>
  <si>
    <t>Total length of sewer (excluding lateral sewers)</t>
  </si>
  <si>
    <t>E7.9</t>
  </si>
  <si>
    <t>Total length of lateral sewer</t>
  </si>
  <si>
    <t>E7.10</t>
  </si>
  <si>
    <t>Length of combined sewer</t>
  </si>
  <si>
    <t>E7.12</t>
  </si>
  <si>
    <t>Length of sewer &gt; 1000 mm diameter</t>
  </si>
  <si>
    <t>E7.13</t>
  </si>
  <si>
    <t>Length of Critical Sewer</t>
  </si>
  <si>
    <t>E7.14</t>
  </si>
  <si>
    <t>Sewer Collapses</t>
  </si>
  <si>
    <t>E7.15</t>
  </si>
  <si>
    <t>E7.16</t>
  </si>
  <si>
    <t>Total capacity of pumping stations (m3/d)</t>
  </si>
  <si>
    <t>E7.16a</t>
  </si>
  <si>
    <t>Total capacity of pumping stations (kw)</t>
  </si>
  <si>
    <t>E7.17</t>
  </si>
  <si>
    <t>Average pumping head</t>
  </si>
  <si>
    <t xml:space="preserve">m </t>
  </si>
  <si>
    <t>E7.18</t>
  </si>
  <si>
    <t>Total number of combined pumping stations</t>
  </si>
  <si>
    <t>E7.19</t>
  </si>
  <si>
    <t>Total capacity of combined pumping stations</t>
  </si>
  <si>
    <t>E7.22</t>
  </si>
  <si>
    <t>E7.23</t>
  </si>
  <si>
    <t>Number of combined sewer overflows (screened)</t>
  </si>
  <si>
    <t>Table E7b: Stormwater Explanatory Factors</t>
  </si>
  <si>
    <t>E7b.0</t>
  </si>
  <si>
    <t>E7b.1</t>
  </si>
  <si>
    <t>E7b.2</t>
  </si>
  <si>
    <t>E7b.4</t>
  </si>
  <si>
    <t>E7b.5</t>
  </si>
  <si>
    <t>E7b.6</t>
  </si>
  <si>
    <t>E7b.7</t>
  </si>
  <si>
    <t>E7b.8</t>
  </si>
  <si>
    <t>Total length of stormwater only sewer</t>
  </si>
  <si>
    <t>E7b.12</t>
  </si>
  <si>
    <t>Length of stormwater only sewer &gt; 1000 mm diameter</t>
  </si>
  <si>
    <t>E7b.14</t>
  </si>
  <si>
    <t>E7b.15</t>
  </si>
  <si>
    <t>Total number of stormwater pumping stations</t>
  </si>
  <si>
    <t>E7b.16</t>
  </si>
  <si>
    <t>Total capacity of stormwater pumping stations</t>
  </si>
  <si>
    <t>E7b.17</t>
  </si>
  <si>
    <t>Septic Tanks</t>
  </si>
  <si>
    <t>Primary</t>
  </si>
  <si>
    <t>Sec Activated Sludge</t>
  </si>
  <si>
    <t>Sec biological</t>
  </si>
  <si>
    <t>TertiaryA1</t>
  </si>
  <si>
    <t>Tertiary A2</t>
  </si>
  <si>
    <t>Tertiary B1</t>
  </si>
  <si>
    <t>Tertiary B2</t>
  </si>
  <si>
    <t>Sea Preliminary</t>
  </si>
  <si>
    <t>Sea Screened</t>
  </si>
  <si>
    <t>Sea Unscreened</t>
  </si>
  <si>
    <t>Numbers</t>
  </si>
  <si>
    <t>E8.1</t>
  </si>
  <si>
    <t>Size Band 0</t>
  </si>
  <si>
    <t>E8.2</t>
  </si>
  <si>
    <t>Size Band 1</t>
  </si>
  <si>
    <t>E8.3</t>
  </si>
  <si>
    <t>Size Band 2</t>
  </si>
  <si>
    <t>E8.4</t>
  </si>
  <si>
    <t>Size Band 3</t>
  </si>
  <si>
    <t>E8.5</t>
  </si>
  <si>
    <t>Size Band 4</t>
  </si>
  <si>
    <t>E8.6</t>
  </si>
  <si>
    <t>Size Band 5</t>
  </si>
  <si>
    <t>E8.7</t>
  </si>
  <si>
    <t>E8.8</t>
  </si>
  <si>
    <t>E8.9</t>
  </si>
  <si>
    <t>E8.10</t>
  </si>
  <si>
    <t>Loading (Average Daily Load)</t>
  </si>
  <si>
    <t>Total excluding Septic Tanks</t>
  </si>
  <si>
    <t>E8.11</t>
  </si>
  <si>
    <t>kg BOD/day</t>
  </si>
  <si>
    <t>E8.12</t>
  </si>
  <si>
    <t>E8.13</t>
  </si>
  <si>
    <t>E8.14</t>
  </si>
  <si>
    <t>E8.15</t>
  </si>
  <si>
    <t>E8.16</t>
  </si>
  <si>
    <t>E8.17</t>
  </si>
  <si>
    <t>E8.18</t>
  </si>
  <si>
    <t>Total Load Received</t>
  </si>
  <si>
    <t>E8.19</t>
  </si>
  <si>
    <t>E8.20</t>
  </si>
  <si>
    <t>Compliance</t>
  </si>
  <si>
    <t>E8.21</t>
  </si>
  <si>
    <t>E8.22</t>
  </si>
  <si>
    <t>E8.23</t>
  </si>
  <si>
    <t>E8.24</t>
  </si>
  <si>
    <t>E8.25</t>
  </si>
  <si>
    <t>E8.26</t>
  </si>
  <si>
    <t>E8.27</t>
  </si>
  <si>
    <t>E8.28</t>
  </si>
  <si>
    <t>E8.29</t>
  </si>
  <si>
    <t>E8.30</t>
  </si>
  <si>
    <t>Costs</t>
  </si>
  <si>
    <t>E8.31</t>
  </si>
  <si>
    <t>E8.32</t>
  </si>
  <si>
    <t>E8.33</t>
  </si>
  <si>
    <t>E8.34</t>
  </si>
  <si>
    <t>E8.35</t>
  </si>
  <si>
    <t>E8.36</t>
  </si>
  <si>
    <t>E8.37</t>
  </si>
  <si>
    <t>E8.38</t>
  </si>
  <si>
    <t>E8.39</t>
  </si>
  <si>
    <t>E8.40</t>
  </si>
  <si>
    <t>E8.41</t>
  </si>
  <si>
    <t>Power costs</t>
  </si>
  <si>
    <t>E8.42</t>
  </si>
  <si>
    <t>E9.0</t>
  </si>
  <si>
    <t>E9.1</t>
  </si>
  <si>
    <t>E9.2</t>
  </si>
  <si>
    <t>Annual average non-resident connected population</t>
  </si>
  <si>
    <t>E9.3</t>
  </si>
  <si>
    <t>kg/COD/day</t>
  </si>
  <si>
    <t>E9.4</t>
  </si>
  <si>
    <t>E9.5</t>
  </si>
  <si>
    <t>Treatability</t>
  </si>
  <si>
    <t>E9.6</t>
  </si>
  <si>
    <t>Biological Oxygen Demand (BOD5) of influent</t>
  </si>
  <si>
    <t>E9.7</t>
  </si>
  <si>
    <t>E9.8</t>
  </si>
  <si>
    <t>Total Organic Carbon (TOC) of influent</t>
  </si>
  <si>
    <t>E9.9</t>
  </si>
  <si>
    <t>E9.10</t>
  </si>
  <si>
    <t>Ammoniacal Nitrogen (NH3) of influent</t>
  </si>
  <si>
    <t>E9.11</t>
  </si>
  <si>
    <t>E9.12</t>
  </si>
  <si>
    <t>BOD consent</t>
  </si>
  <si>
    <t>E9.13</t>
  </si>
  <si>
    <t>COD consent</t>
  </si>
  <si>
    <t>E9.14</t>
  </si>
  <si>
    <t>Ammonia consent</t>
  </si>
  <si>
    <t>E9.15</t>
  </si>
  <si>
    <t>Phosphate consent</t>
  </si>
  <si>
    <t>E9.16</t>
  </si>
  <si>
    <t>Compliance with effluent consent standard</t>
  </si>
  <si>
    <t>Flow</t>
  </si>
  <si>
    <t>E9.17</t>
  </si>
  <si>
    <t>Average daily flow in dry weather</t>
  </si>
  <si>
    <t>E9.18</t>
  </si>
  <si>
    <t>E9.19</t>
  </si>
  <si>
    <t>E9.20</t>
  </si>
  <si>
    <t>Secondary activated sludge</t>
  </si>
  <si>
    <t>E9.21</t>
  </si>
  <si>
    <t>Secondary biological</t>
  </si>
  <si>
    <t>E9.22</t>
  </si>
  <si>
    <t>Tertiary A1</t>
  </si>
  <si>
    <t>E9.23</t>
  </si>
  <si>
    <t>E9.24</t>
  </si>
  <si>
    <t>E9.25</t>
  </si>
  <si>
    <t>E9.27</t>
  </si>
  <si>
    <t>E9.28</t>
  </si>
  <si>
    <t>Terminal Pumping costs</t>
  </si>
  <si>
    <t>E9.29</t>
  </si>
  <si>
    <t>Own sludge</t>
  </si>
  <si>
    <t>E9.30</t>
  </si>
  <si>
    <t xml:space="preserve">Own sludge costs </t>
  </si>
  <si>
    <t>E9.31</t>
  </si>
  <si>
    <t>Sludge centre</t>
  </si>
  <si>
    <t>E9.32</t>
  </si>
  <si>
    <t xml:space="preserve">Sludge centre costs </t>
  </si>
  <si>
    <t>E9.33</t>
  </si>
  <si>
    <t>E9.34</t>
  </si>
  <si>
    <t>E9.35</t>
  </si>
  <si>
    <t>E9.36</t>
  </si>
  <si>
    <t>E9.37</t>
  </si>
  <si>
    <t>E9.38</t>
  </si>
  <si>
    <t>E9.39</t>
  </si>
  <si>
    <t>E9.40</t>
  </si>
  <si>
    <t>E9.41</t>
  </si>
  <si>
    <t>E9.42</t>
  </si>
  <si>
    <t>Estimated terminal pumping station costs</t>
  </si>
  <si>
    <t>E9.43</t>
  </si>
  <si>
    <t>Estimated sludge costs</t>
  </si>
  <si>
    <t>Table E10: Wastewater Explanatory Factors - Sludge Treatment and Disposal</t>
  </si>
  <si>
    <t>Disposal category</t>
  </si>
  <si>
    <t>Farmland Untreated</t>
  </si>
  <si>
    <t>Farmland Conventional</t>
  </si>
  <si>
    <t>Farmland Advanced</t>
  </si>
  <si>
    <t>Landfill</t>
  </si>
  <si>
    <t>Incineration</t>
  </si>
  <si>
    <t>Composted</t>
  </si>
  <si>
    <t>Land Reclamation</t>
  </si>
  <si>
    <t>Other</t>
  </si>
  <si>
    <t>Sludge Volumes</t>
  </si>
  <si>
    <t>E10.1</t>
  </si>
  <si>
    <t>Resident population served</t>
  </si>
  <si>
    <t>E10.2</t>
  </si>
  <si>
    <t>Sludge Treatment and Disposal costs</t>
  </si>
  <si>
    <t>E10.3</t>
  </si>
  <si>
    <t>E10.4</t>
  </si>
  <si>
    <t>E10.5</t>
  </si>
  <si>
    <t>E10.6</t>
  </si>
  <si>
    <t>E10.7</t>
  </si>
  <si>
    <t>E10.8</t>
  </si>
  <si>
    <t>E10.9</t>
  </si>
  <si>
    <t>E10.10</t>
  </si>
  <si>
    <t>E10.11</t>
  </si>
  <si>
    <t>Sludge Treatment Type</t>
  </si>
  <si>
    <t>No Sludge</t>
  </si>
  <si>
    <t>Own Sludge</t>
  </si>
  <si>
    <t>Sludge Centre</t>
  </si>
  <si>
    <t>E10.12</t>
  </si>
  <si>
    <t>E10.13</t>
  </si>
  <si>
    <t>E10.14</t>
  </si>
  <si>
    <t>E10.15</t>
  </si>
  <si>
    <t>E10.16</t>
  </si>
  <si>
    <t>E10.17</t>
  </si>
  <si>
    <t>E10.18</t>
  </si>
  <si>
    <t>E10.19</t>
  </si>
  <si>
    <t>Concession contracts</t>
  </si>
  <si>
    <t>Table E11: Management and General</t>
  </si>
  <si>
    <t xml:space="preserve"> Water 
Service</t>
  </si>
  <si>
    <t>Wastewater Service</t>
  </si>
  <si>
    <t>Stormwater Service</t>
  </si>
  <si>
    <t>Full-Time Equivalent (FTE) - Employee Numbers</t>
  </si>
  <si>
    <t>E11.1</t>
  </si>
  <si>
    <t>FTE - Direct operations</t>
  </si>
  <si>
    <t>E11.2</t>
  </si>
  <si>
    <t>FTE - Indirect operations (General and support)</t>
  </si>
  <si>
    <t>E11.3</t>
  </si>
  <si>
    <t>FTE - Other (incl hired and contracted)</t>
  </si>
  <si>
    <t>E11.4</t>
  </si>
  <si>
    <t>Total FTE - employee numbers</t>
  </si>
  <si>
    <t>Management and General Assets</t>
  </si>
  <si>
    <t>E11.5</t>
  </si>
  <si>
    <t>Number of Offices</t>
  </si>
  <si>
    <t>E11.6</t>
  </si>
  <si>
    <t>Area of Offices</t>
  </si>
  <si>
    <t>m2</t>
  </si>
  <si>
    <t>E11.7</t>
  </si>
  <si>
    <t>E11.8</t>
  </si>
  <si>
    <t>Area of Laboratories</t>
  </si>
  <si>
    <t>E11.9</t>
  </si>
  <si>
    <t>Number of Depots</t>
  </si>
  <si>
    <t>E11.10</t>
  </si>
  <si>
    <t>Area of Depots</t>
  </si>
  <si>
    <t>E11.11</t>
  </si>
  <si>
    <t>Number of Workshops</t>
  </si>
  <si>
    <t>E11.12</t>
  </si>
  <si>
    <t>Area of Workshops</t>
  </si>
  <si>
    <t>E11.13</t>
  </si>
  <si>
    <t>Number of Control Centres</t>
  </si>
  <si>
    <t>E11.14</t>
  </si>
  <si>
    <t>Area of Control Centres</t>
  </si>
  <si>
    <t>E11.15</t>
  </si>
  <si>
    <t>Vehicles &amp; Plant</t>
  </si>
  <si>
    <t>E11.16</t>
  </si>
  <si>
    <t>% Coverage of Telemetry Systems</t>
  </si>
  <si>
    <t>E11.17</t>
  </si>
  <si>
    <t>Number of Telemetry Outstations</t>
  </si>
  <si>
    <t>E11.18</t>
  </si>
  <si>
    <t>Information Systems: Personal Computers</t>
  </si>
  <si>
    <t>E11.19</t>
  </si>
  <si>
    <t>Information Systems: Workstations</t>
  </si>
  <si>
    <t>E11.20</t>
  </si>
  <si>
    <t>Information Systems: Mainframes</t>
  </si>
  <si>
    <t>30/06/2022  (Forecast)</t>
  </si>
  <si>
    <t>F1.1</t>
  </si>
  <si>
    <t>F1.2</t>
  </si>
  <si>
    <t>F1.3</t>
  </si>
  <si>
    <t>F1.4</t>
  </si>
  <si>
    <t>F1.5</t>
  </si>
  <si>
    <t>F1.6</t>
  </si>
  <si>
    <t>F1.7</t>
  </si>
  <si>
    <t>F1.8</t>
  </si>
  <si>
    <t>F1.9</t>
  </si>
  <si>
    <t>F1.10</t>
  </si>
  <si>
    <t>F1.12</t>
  </si>
  <si>
    <t>F1.13</t>
  </si>
  <si>
    <t>F1.14</t>
  </si>
  <si>
    <t>F1.15</t>
  </si>
  <si>
    <t>F1.16</t>
  </si>
  <si>
    <t>Interest received</t>
  </si>
  <si>
    <t>F1.17</t>
  </si>
  <si>
    <t>Interest paid</t>
  </si>
  <si>
    <t>F1.18</t>
  </si>
  <si>
    <t>Interest in finance lease rentals</t>
  </si>
  <si>
    <t>F1.19</t>
  </si>
  <si>
    <t>F1.20</t>
  </si>
  <si>
    <t>Taxation</t>
  </si>
  <si>
    <t>F1.21</t>
  </si>
  <si>
    <t>F1.22</t>
  </si>
  <si>
    <t>F1.23</t>
  </si>
  <si>
    <t>Table F2:  Balance Sheet</t>
  </si>
  <si>
    <t>NZ$001</t>
  </si>
  <si>
    <t>F2.2</t>
  </si>
  <si>
    <t>F2.3</t>
  </si>
  <si>
    <t>Current Assets</t>
  </si>
  <si>
    <t>F2.4</t>
  </si>
  <si>
    <t>F2.5</t>
  </si>
  <si>
    <t>F2.6</t>
  </si>
  <si>
    <t>F2.7</t>
  </si>
  <si>
    <t>Short-term investments</t>
  </si>
  <si>
    <t>Total current assets</t>
  </si>
  <si>
    <t>F2.9</t>
  </si>
  <si>
    <t>F2.10</t>
  </si>
  <si>
    <t>F2.11</t>
  </si>
  <si>
    <t>F2.12</t>
  </si>
  <si>
    <t>F2.13</t>
  </si>
  <si>
    <t>F2.15</t>
  </si>
  <si>
    <t>F2.16</t>
  </si>
  <si>
    <t>Capital and Reserves</t>
  </si>
  <si>
    <t>F2.17</t>
  </si>
  <si>
    <t>F2.18</t>
  </si>
  <si>
    <t>F2.19</t>
  </si>
  <si>
    <t>Table F3:  Analysis of Borrowing (Three Waters)</t>
  </si>
  <si>
    <t>Borrowings Falling Due Within One Year</t>
  </si>
  <si>
    <t>F3.1</t>
  </si>
  <si>
    <t xml:space="preserve">Bank loans </t>
  </si>
  <si>
    <t>F3.2</t>
  </si>
  <si>
    <t>Finance leases</t>
  </si>
  <si>
    <t>F3.3</t>
  </si>
  <si>
    <t>Debentures</t>
  </si>
  <si>
    <t>F3.4</t>
  </si>
  <si>
    <t>F3.5</t>
  </si>
  <si>
    <t xml:space="preserve">Other loans </t>
  </si>
  <si>
    <t>F3.6</t>
  </si>
  <si>
    <t>Borrowings Falling Due After More Than One Year</t>
  </si>
  <si>
    <t>F3.7</t>
  </si>
  <si>
    <t>F3.8</t>
  </si>
  <si>
    <t>Bonds</t>
  </si>
  <si>
    <t>F3.9</t>
  </si>
  <si>
    <t>F3.10</t>
  </si>
  <si>
    <t>F3.11</t>
  </si>
  <si>
    <t>Government loans</t>
  </si>
  <si>
    <t>F3.12</t>
  </si>
  <si>
    <t>F3.13</t>
  </si>
  <si>
    <t>F3.14</t>
  </si>
  <si>
    <t>Total borrowings</t>
  </si>
  <si>
    <t>Cash and Overdrafts</t>
  </si>
  <si>
    <t>F3.15</t>
  </si>
  <si>
    <t>F3.16</t>
  </si>
  <si>
    <t>Bank overdraft</t>
  </si>
  <si>
    <t>F3.17</t>
  </si>
  <si>
    <t>Analysis of Gross Borrowing</t>
  </si>
  <si>
    <t>F3.18</t>
  </si>
  <si>
    <t>F3.19</t>
  </si>
  <si>
    <t>Floating rate debt</t>
  </si>
  <si>
    <t>F3.20</t>
  </si>
  <si>
    <t>Total borrowing</t>
  </si>
  <si>
    <t>Up to 1 year</t>
  </si>
  <si>
    <t>1-2 years</t>
  </si>
  <si>
    <t>3-5 years</t>
  </si>
  <si>
    <t>6-10 years</t>
  </si>
  <si>
    <t>Over 10 years</t>
  </si>
  <si>
    <t xml:space="preserve">Total </t>
  </si>
  <si>
    <t>Opening Balance</t>
  </si>
  <si>
    <t>F3a.74</t>
  </si>
  <si>
    <t>0-2.99%</t>
  </si>
  <si>
    <t>F3a.1</t>
  </si>
  <si>
    <t>3-3.99%</t>
  </si>
  <si>
    <t>F3a.2</t>
  </si>
  <si>
    <t>4-4.99%</t>
  </si>
  <si>
    <t>F3a.3</t>
  </si>
  <si>
    <t>5-5.99%</t>
  </si>
  <si>
    <t>F3a.4</t>
  </si>
  <si>
    <t>6-6.99%</t>
  </si>
  <si>
    <t>F3a.5</t>
  </si>
  <si>
    <t>7-7.99%</t>
  </si>
  <si>
    <t>F3a.6</t>
  </si>
  <si>
    <t>8-8.99%</t>
  </si>
  <si>
    <t>F3a.7</t>
  </si>
  <si>
    <t>9-9.99%</t>
  </si>
  <si>
    <t>F3a.8</t>
  </si>
  <si>
    <t xml:space="preserve"> ≥10%</t>
  </si>
  <si>
    <t>New Debt in the Year</t>
  </si>
  <si>
    <t>F3a.75</t>
  </si>
  <si>
    <t>F3a.14</t>
  </si>
  <si>
    <t>F3a.15</t>
  </si>
  <si>
    <t>F3a.16</t>
  </si>
  <si>
    <t>F3a.17</t>
  </si>
  <si>
    <t>F3a.18</t>
  </si>
  <si>
    <t>F3a.19</t>
  </si>
  <si>
    <t>F3a.20</t>
  </si>
  <si>
    <t>F3a.21</t>
  </si>
  <si>
    <t>≥10%</t>
  </si>
  <si>
    <t>Repayments in the Year</t>
  </si>
  <si>
    <t>F3a.76</t>
  </si>
  <si>
    <t>F3a.27</t>
  </si>
  <si>
    <t>F3a.28</t>
  </si>
  <si>
    <t>F3a.29</t>
  </si>
  <si>
    <t>F3a.30</t>
  </si>
  <si>
    <t>F3a.31</t>
  </si>
  <si>
    <t>F3a.32</t>
  </si>
  <si>
    <t>F3a.33</t>
  </si>
  <si>
    <t>F3a.34</t>
  </si>
  <si>
    <t>Movements into this Maturity Range</t>
  </si>
  <si>
    <t>F3a.77</t>
  </si>
  <si>
    <t>F3a.40</t>
  </si>
  <si>
    <t>F3a.41</t>
  </si>
  <si>
    <t>F3a.42</t>
  </si>
  <si>
    <t>F3a.43</t>
  </si>
  <si>
    <t>F3a.44</t>
  </si>
  <si>
    <t>F3a.45</t>
  </si>
  <si>
    <t>F3a.46</t>
  </si>
  <si>
    <t>F3a.47</t>
  </si>
  <si>
    <t>Movements from this Maturity Range</t>
  </si>
  <si>
    <t>F3a.78</t>
  </si>
  <si>
    <t>F3a.53</t>
  </si>
  <si>
    <t>F3a.54</t>
  </si>
  <si>
    <t>F3a.55</t>
  </si>
  <si>
    <t>F3a.56</t>
  </si>
  <si>
    <t>F3a.57</t>
  </si>
  <si>
    <t>F3a.58</t>
  </si>
  <si>
    <t>F3a.59</t>
  </si>
  <si>
    <t>F3a.60</t>
  </si>
  <si>
    <t>Closing Balance</t>
  </si>
  <si>
    <t>F3a.79</t>
  </si>
  <si>
    <t>F3a.66</t>
  </si>
  <si>
    <t>F3a.67</t>
  </si>
  <si>
    <t>F3a.68</t>
  </si>
  <si>
    <t>F3a.69</t>
  </si>
  <si>
    <t>F3a.70</t>
  </si>
  <si>
    <t>F3a.71</t>
  </si>
  <si>
    <t>F3a.72</t>
  </si>
  <si>
    <t>F3a.73</t>
  </si>
  <si>
    <t>F4.1</t>
  </si>
  <si>
    <t>Loans</t>
  </si>
  <si>
    <t>F4.2</t>
  </si>
  <si>
    <t>F4.3</t>
  </si>
  <si>
    <t>F4.4</t>
  </si>
  <si>
    <t>F4.5</t>
  </si>
  <si>
    <t>F4.6</t>
  </si>
  <si>
    <t>F4.7</t>
  </si>
  <si>
    <t>F4.8</t>
  </si>
  <si>
    <t>F4.9</t>
  </si>
  <si>
    <t>F4.10</t>
  </si>
  <si>
    <t>Corporation tax</t>
  </si>
  <si>
    <t>F4.11</t>
  </si>
  <si>
    <t>Receipts in advance</t>
  </si>
  <si>
    <t>F4.12</t>
  </si>
  <si>
    <t>F4.13</t>
  </si>
  <si>
    <t>Accruals</t>
  </si>
  <si>
    <t>F4.14</t>
  </si>
  <si>
    <t>F4.15</t>
  </si>
  <si>
    <t>F4.16</t>
  </si>
  <si>
    <t>F4.17</t>
  </si>
  <si>
    <t>F4.18</t>
  </si>
  <si>
    <t>F4.19</t>
  </si>
  <si>
    <t>F4.20</t>
  </si>
  <si>
    <t>F4.21</t>
  </si>
  <si>
    <t>Total Bad Debt Provision</t>
  </si>
  <si>
    <t>Table F5:  Cash Flow Parameters</t>
  </si>
  <si>
    <t>Debt and Credit Periods</t>
  </si>
  <si>
    <t>F5.1</t>
  </si>
  <si>
    <t>F5.2</t>
  </si>
  <si>
    <t>Operating expenses credit period (days opex)</t>
  </si>
  <si>
    <t>F5.3</t>
  </si>
  <si>
    <t>Table F7: Cash Flow Statement</t>
  </si>
  <si>
    <t>F7.1</t>
  </si>
  <si>
    <t>Net cashflow from operating activities</t>
  </si>
  <si>
    <t>F7.2</t>
  </si>
  <si>
    <t>F7.3</t>
  </si>
  <si>
    <t>F7.4</t>
  </si>
  <si>
    <t>F7.5</t>
  </si>
  <si>
    <t>F7.6</t>
  </si>
  <si>
    <t>Taxation (paid)/received</t>
  </si>
  <si>
    <t>F7.7</t>
  </si>
  <si>
    <t>Gross cost of purchase of fixed assets and infrastructure renewal</t>
  </si>
  <si>
    <t>F7.8</t>
  </si>
  <si>
    <t>Receipts of grants and contributions</t>
  </si>
  <si>
    <t>F7.9</t>
  </si>
  <si>
    <t>F7.10</t>
  </si>
  <si>
    <t>Net cashflow from investing activities</t>
  </si>
  <si>
    <t>F7.11</t>
  </si>
  <si>
    <t>Capital in finance lease rentals</t>
  </si>
  <si>
    <t>F7.12</t>
  </si>
  <si>
    <t>F7.13</t>
  </si>
  <si>
    <t>F7.14</t>
  </si>
  <si>
    <t>Increase/(decrease) in cash in the year</t>
  </si>
  <si>
    <t>Table F8:  Reconciliation of Operating Surplus (Deficit) to Net Cash Flow from Operating Activities</t>
  </si>
  <si>
    <t>F8.1</t>
  </si>
  <si>
    <t>Operating surplus after exceptional items</t>
  </si>
  <si>
    <t>F8.2</t>
  </si>
  <si>
    <t>Depreciation charge</t>
  </si>
  <si>
    <t>F8.3</t>
  </si>
  <si>
    <t>Infrastructure renewals charge</t>
  </si>
  <si>
    <t>F8.4</t>
  </si>
  <si>
    <t>Amortisation of prepayments</t>
  </si>
  <si>
    <t>F8.5</t>
  </si>
  <si>
    <t>Amortisation of grants and contributions</t>
  </si>
  <si>
    <t>F8.6</t>
  </si>
  <si>
    <t>F8.7</t>
  </si>
  <si>
    <t>Movement in rural supply grant provision</t>
  </si>
  <si>
    <t>F8.8</t>
  </si>
  <si>
    <t>F8.9</t>
  </si>
  <si>
    <t>F8.10</t>
  </si>
  <si>
    <t>F8.11</t>
  </si>
  <si>
    <t>F8.12</t>
  </si>
  <si>
    <t>F8.13</t>
  </si>
  <si>
    <t>F8.14</t>
  </si>
  <si>
    <t>Change in other accruals</t>
  </si>
  <si>
    <t>F8.15</t>
  </si>
  <si>
    <t>Change in prepayments</t>
  </si>
  <si>
    <t>F8.16</t>
  </si>
  <si>
    <t>F8.17</t>
  </si>
  <si>
    <t>Net cash flow from operating activities</t>
  </si>
  <si>
    <t>Table F9: Analysis of Fixed Assets by Asset Type (for Report Year)</t>
  </si>
  <si>
    <t>Operational Properties</t>
  </si>
  <si>
    <t>Infrastructure</t>
  </si>
  <si>
    <t>Plant &amp; Machines</t>
  </si>
  <si>
    <t>Asset W.I.P</t>
  </si>
  <si>
    <t>Other Services</t>
  </si>
  <si>
    <t>Cost</t>
  </si>
  <si>
    <t>F9.1</t>
  </si>
  <si>
    <t>Cost at 1 July brought forward</t>
  </si>
  <si>
    <t>F9.2</t>
  </si>
  <si>
    <t>Additions in year</t>
  </si>
  <si>
    <t>F9.3</t>
  </si>
  <si>
    <t xml:space="preserve">Disposals </t>
  </si>
  <si>
    <t>F9.4</t>
  </si>
  <si>
    <t>Reclassifications</t>
  </si>
  <si>
    <t>F9.5</t>
  </si>
  <si>
    <t>Transfers</t>
  </si>
  <si>
    <t>F9.6</t>
  </si>
  <si>
    <t>Depreciation</t>
  </si>
  <si>
    <t>F9.7</t>
  </si>
  <si>
    <t>F9.8</t>
  </si>
  <si>
    <t>Charge for year</t>
  </si>
  <si>
    <t>F9.9</t>
  </si>
  <si>
    <t>Disposals</t>
  </si>
  <si>
    <t>F9.10</t>
  </si>
  <si>
    <t>F9.11</t>
  </si>
  <si>
    <t>Depreciation at 30 June</t>
  </si>
  <si>
    <t>F9.12</t>
  </si>
  <si>
    <t>Net book amount at 30 June</t>
  </si>
  <si>
    <t>F9.13</t>
  </si>
  <si>
    <t>Net book amount at 1 July</t>
  </si>
  <si>
    <t>Water</t>
  </si>
  <si>
    <t>F10.4</t>
  </si>
  <si>
    <t>F10.11</t>
  </si>
  <si>
    <t>F10.12</t>
  </si>
  <si>
    <t>F10.13</t>
  </si>
  <si>
    <t>Waste Water</t>
  </si>
  <si>
    <t>F10.19</t>
  </si>
  <si>
    <t>F10.25</t>
  </si>
  <si>
    <t>F10.30</t>
  </si>
  <si>
    <t>F10.31</t>
  </si>
  <si>
    <t>F10.32</t>
  </si>
  <si>
    <t>F10.33</t>
  </si>
  <si>
    <t>F10.34</t>
  </si>
  <si>
    <t>Building water</t>
  </si>
  <si>
    <t>F10.35</t>
  </si>
  <si>
    <t>Troughs, taps, standpipes</t>
  </si>
  <si>
    <t>F10.36</t>
  </si>
  <si>
    <t>Water for electricity</t>
  </si>
  <si>
    <t>F10.37</t>
  </si>
  <si>
    <t>Other water sales</t>
  </si>
  <si>
    <t>F10.38</t>
  </si>
  <si>
    <t>Pipe connections and mains diversions</t>
  </si>
  <si>
    <t>F10.39</t>
  </si>
  <si>
    <t>Farming, forestry, fishing and recreation</t>
  </si>
  <si>
    <t>F10.40</t>
  </si>
  <si>
    <t>Other rents</t>
  </si>
  <si>
    <t>F10.41</t>
  </si>
  <si>
    <t>Laboratory services</t>
  </si>
  <si>
    <t>F10.42</t>
  </si>
  <si>
    <t>Corporate consultancies</t>
  </si>
  <si>
    <t>F10.43</t>
  </si>
  <si>
    <t>F10.45</t>
  </si>
  <si>
    <t>F10.46</t>
  </si>
  <si>
    <t>F10.47</t>
  </si>
  <si>
    <t>F10.48</t>
  </si>
  <si>
    <t>F10.49</t>
  </si>
  <si>
    <t>F10.50</t>
  </si>
  <si>
    <t>Pipe connections &amp; diversions</t>
  </si>
  <si>
    <t>F10.51</t>
  </si>
  <si>
    <t>F10.52</t>
  </si>
  <si>
    <t>F10.53</t>
  </si>
  <si>
    <t>F10.54</t>
  </si>
  <si>
    <t>F10.55</t>
  </si>
  <si>
    <t>F10.56</t>
  </si>
  <si>
    <t>F10.57</t>
  </si>
  <si>
    <t>F10.58</t>
  </si>
  <si>
    <t>F10.59</t>
  </si>
  <si>
    <t>Wastewater</t>
  </si>
  <si>
    <t>F10.60</t>
  </si>
  <si>
    <t>Stormwater</t>
  </si>
  <si>
    <t>F10.61</t>
  </si>
  <si>
    <t>F10.62</t>
  </si>
  <si>
    <t>Bad Debt Provision In Year</t>
  </si>
  <si>
    <t>F10.63</t>
  </si>
  <si>
    <t>F10.64</t>
  </si>
  <si>
    <t>F10.65</t>
  </si>
  <si>
    <t>F10.66</t>
  </si>
  <si>
    <t>F10.67</t>
  </si>
  <si>
    <t>F10.68</t>
  </si>
  <si>
    <t>F10.69</t>
  </si>
  <si>
    <t>Developer Contributions</t>
  </si>
  <si>
    <t>F10.70</t>
  </si>
  <si>
    <t>Revenue from developer contributions (including financial contributions and infrastructure growth charges)</t>
  </si>
  <si>
    <t>Table F11: Information on Large Users (users &gt;100,000m3)</t>
  </si>
  <si>
    <t>Item ref</t>
  </si>
  <si>
    <t>Customer name</t>
  </si>
  <si>
    <t>Sector classification</t>
  </si>
  <si>
    <t>Sub-sector classification (if appropriate)</t>
  </si>
  <si>
    <t>Number of connections</t>
  </si>
  <si>
    <t>Text</t>
  </si>
  <si>
    <r>
      <t>000,000m</t>
    </r>
    <r>
      <rPr>
        <b/>
        <vertAlign val="superscript"/>
        <sz val="11"/>
        <color theme="1"/>
        <rFont val="Arial"/>
        <family val="2"/>
      </rPr>
      <t>3</t>
    </r>
  </si>
  <si>
    <r>
      <t>NZ$/m</t>
    </r>
    <r>
      <rPr>
        <b/>
        <vertAlign val="superscript"/>
        <sz val="11"/>
        <color theme="1"/>
        <rFont val="Arial"/>
        <family val="2"/>
      </rPr>
      <t>3</t>
    </r>
  </si>
  <si>
    <t>F11.1</t>
  </si>
  <si>
    <t>F11.2</t>
  </si>
  <si>
    <t>F11.3</t>
  </si>
  <si>
    <t>F11.4</t>
  </si>
  <si>
    <t>F11.5</t>
  </si>
  <si>
    <t>Add further rows as needed</t>
  </si>
  <si>
    <t>Section G: Investment Plan</t>
  </si>
  <si>
    <t>Total expenditure</t>
  </si>
  <si>
    <t>Categorisation By Function</t>
  </si>
  <si>
    <t>G1.1</t>
  </si>
  <si>
    <t>Total Base Service capital expenditure (Renewals) allocated to water</t>
  </si>
  <si>
    <t>G1.2</t>
  </si>
  <si>
    <t>Total Base Service capital expenditure (Renewals) allocated to wastewater</t>
  </si>
  <si>
    <t>G1.2b</t>
  </si>
  <si>
    <t>Total Base Service capital expenditure (Renewals) allocated to stormwater</t>
  </si>
  <si>
    <t>G1.3</t>
  </si>
  <si>
    <t>G1.4</t>
  </si>
  <si>
    <t>Total Quality Enhancement capital expenditure (Levels of service) allocated to water</t>
  </si>
  <si>
    <t>G1.5</t>
  </si>
  <si>
    <t>G1.5b</t>
  </si>
  <si>
    <t>Total Quality Enhancement capital expenditure (Levels of service) allocated to stormwater</t>
  </si>
  <si>
    <t>G1.6</t>
  </si>
  <si>
    <t>G1.7</t>
  </si>
  <si>
    <t>Total Growth capital expenditure allocated to water</t>
  </si>
  <si>
    <t>G1.8</t>
  </si>
  <si>
    <t>Total Growth capital expenditure allocated to wastewater</t>
  </si>
  <si>
    <t>G1.8b</t>
  </si>
  <si>
    <t>Total Growth capital expenditure allocated to stormwater</t>
  </si>
  <si>
    <t>G1.9</t>
  </si>
  <si>
    <t>Total Growth capital expenditure</t>
  </si>
  <si>
    <t>Categorisation By Infrastructure/Non-Infrastructure/Other</t>
  </si>
  <si>
    <t>(I) Infrastructure</t>
  </si>
  <si>
    <t>G1.10</t>
  </si>
  <si>
    <t>Total Infrastructure capital expenditure allocated to water</t>
  </si>
  <si>
    <t>G1.11</t>
  </si>
  <si>
    <t>Total Infrastructure capital expenditure allocated to wastewater</t>
  </si>
  <si>
    <t>G1.11b</t>
  </si>
  <si>
    <t>Total Infrastructure capital expenditure allocated to stormwater</t>
  </si>
  <si>
    <t>G1.12</t>
  </si>
  <si>
    <t>(II) Non-infrastructure</t>
  </si>
  <si>
    <t>G1.13</t>
  </si>
  <si>
    <t>Total Non-infrastructure capital expenditure allocated to water</t>
  </si>
  <si>
    <t>G1.14</t>
  </si>
  <si>
    <t>Total Non-infrastructure capital expenditure allocated to wastewater</t>
  </si>
  <si>
    <t>Total Non-infrastructure capital expenditure allocated to stormwater</t>
  </si>
  <si>
    <t>G1.15</t>
  </si>
  <si>
    <t>Total Non-infrastructure capital expenditure</t>
  </si>
  <si>
    <t>(III) Other expenditure (Corporate)</t>
  </si>
  <si>
    <t>G1.16</t>
  </si>
  <si>
    <t>Total Other capital expenditure allocated to water</t>
  </si>
  <si>
    <t>G1.17</t>
  </si>
  <si>
    <t>Total Other capital expenditure allocated to wastewater</t>
  </si>
  <si>
    <t>Total Other capital expenditure allocated to stormwater</t>
  </si>
  <si>
    <t>G1.18</t>
  </si>
  <si>
    <t>Total Other capital expenditure</t>
  </si>
  <si>
    <t>(I) Urban</t>
  </si>
  <si>
    <t>G1.19</t>
  </si>
  <si>
    <t>Total Urban capital expenditure allocated to water</t>
  </si>
  <si>
    <t>G1.20</t>
  </si>
  <si>
    <t>Total Urban capital expenditure allocated to wastewater</t>
  </si>
  <si>
    <t>Total Urban capital expenditure allocated to stormwater</t>
  </si>
  <si>
    <t>G1.21</t>
  </si>
  <si>
    <t>Total Urban capital expenditure</t>
  </si>
  <si>
    <t>(II) Rural</t>
  </si>
  <si>
    <t>G1.22</t>
  </si>
  <si>
    <t>Total Rural capital expenditure allocated to water</t>
  </si>
  <si>
    <t>G1.23</t>
  </si>
  <si>
    <t>Total Rural capital expenditure allocated to wastewater</t>
  </si>
  <si>
    <t>Total Rural capital expenditure allocated to stormwater</t>
  </si>
  <si>
    <t>G1.24</t>
  </si>
  <si>
    <t>Total Rural capital expenditure</t>
  </si>
  <si>
    <t>Urban/Rural Split</t>
  </si>
  <si>
    <t>G1.25</t>
  </si>
  <si>
    <t>Totals</t>
  </si>
  <si>
    <t>G1.26</t>
  </si>
  <si>
    <t xml:space="preserve">Total Gross Capital Expenditure </t>
  </si>
  <si>
    <t>G1.27</t>
  </si>
  <si>
    <t>Third party grants or contributions</t>
  </si>
  <si>
    <t>G1.28</t>
  </si>
  <si>
    <t>Net Capital Expenditure</t>
  </si>
  <si>
    <t>Table G2: Project Analysis - Water Service</t>
  </si>
  <si>
    <t>Project Code</t>
  </si>
  <si>
    <t>Year of Commission</t>
  </si>
  <si>
    <t>Total Project Cost</t>
  </si>
  <si>
    <t>Allocation</t>
  </si>
  <si>
    <t>Enhancement 
(Levels of service)</t>
  </si>
  <si>
    <t>Growth</t>
  </si>
  <si>
    <t>Non Infrastructure</t>
  </si>
  <si>
    <t>Other (Corporate)</t>
  </si>
  <si>
    <t>Urban</t>
  </si>
  <si>
    <t>Rural</t>
  </si>
  <si>
    <t>Individual Projects (Each project &gt;NZ$250,000 should be included as a separate row; Projects &lt;NZ$250,000 should be grouped by programme area with each programme having a separate line)</t>
  </si>
  <si>
    <t>G3.1</t>
  </si>
  <si>
    <t>NZ$000/%</t>
  </si>
  <si>
    <t>G3.2</t>
  </si>
  <si>
    <t>G3.3</t>
  </si>
  <si>
    <t>G3.4</t>
  </si>
  <si>
    <t>G3.5</t>
  </si>
  <si>
    <t>Table G3: Project Analysis - Wastewater Service</t>
  </si>
  <si>
    <t>G3.6</t>
  </si>
  <si>
    <t>Table G4: Project Analysis - Stormwater Service</t>
  </si>
  <si>
    <t>G4.1</t>
  </si>
  <si>
    <t>G4.2</t>
  </si>
  <si>
    <t>G4.3</t>
  </si>
  <si>
    <t>G4.4</t>
  </si>
  <si>
    <t>G4.5</t>
  </si>
  <si>
    <t>G4.6</t>
  </si>
  <si>
    <t>G5.1</t>
  </si>
  <si>
    <t>Working capital</t>
  </si>
  <si>
    <t>Current assets - book value</t>
  </si>
  <si>
    <t>Current liabilities - book value</t>
  </si>
  <si>
    <t>Net working capital</t>
  </si>
  <si>
    <t>Worksheets check</t>
  </si>
  <si>
    <t>Section J: Asset Replacement</t>
  </si>
  <si>
    <t>Table J1: Summary - Asset Replacement</t>
  </si>
  <si>
    <t>Line</t>
  </si>
  <si>
    <t>Replacement Cost</t>
  </si>
  <si>
    <t>Unit of measurement</t>
  </si>
  <si>
    <t>Value of measure</t>
  </si>
  <si>
    <t>Average capacity description</t>
  </si>
  <si>
    <t>Revised estimate for Cost per Year of Life</t>
  </si>
  <si>
    <t>low</t>
  </si>
  <si>
    <t>high</t>
  </si>
  <si>
    <t>Reliability band</t>
  </si>
  <si>
    <t>Years</t>
  </si>
  <si>
    <t>Unit</t>
  </si>
  <si>
    <t>from</t>
  </si>
  <si>
    <t>to</t>
  </si>
  <si>
    <t>(i) Source</t>
  </si>
  <si>
    <t>J1.1</t>
  </si>
  <si>
    <t>Raw Water Pumping Stations</t>
  </si>
  <si>
    <t>NZ$000,000 / Nr</t>
  </si>
  <si>
    <t>J1.2</t>
  </si>
  <si>
    <t>J1.3</t>
  </si>
  <si>
    <t>Civils</t>
  </si>
  <si>
    <t>J1.4</t>
  </si>
  <si>
    <t>MEICA</t>
  </si>
  <si>
    <t>(iii) Distribution</t>
  </si>
  <si>
    <t>J1.5</t>
  </si>
  <si>
    <t>Treated Water Storage</t>
  </si>
  <si>
    <t>J1.6</t>
  </si>
  <si>
    <t>J1.7</t>
  </si>
  <si>
    <t>Water Mains &gt;300mm</t>
  </si>
  <si>
    <t>J1.8</t>
  </si>
  <si>
    <t>Water Meters</t>
  </si>
  <si>
    <t>(i) Collection</t>
  </si>
  <si>
    <t>J1.10</t>
  </si>
  <si>
    <t>J1.11</t>
  </si>
  <si>
    <t>J1.12</t>
  </si>
  <si>
    <t>J1.13</t>
  </si>
  <si>
    <t>J1.14</t>
  </si>
  <si>
    <t>Cess and Septic Tanks</t>
  </si>
  <si>
    <t>J1.15</t>
  </si>
  <si>
    <t>J1.16</t>
  </si>
  <si>
    <t>J1.17</t>
  </si>
  <si>
    <t>Sludge Treatment Facilities</t>
  </si>
  <si>
    <t>J1.18</t>
  </si>
  <si>
    <t>Long and Short Sea Outfalls</t>
  </si>
  <si>
    <t>J1.19</t>
  </si>
  <si>
    <t>J1.20</t>
  </si>
  <si>
    <t>J1.21</t>
  </si>
  <si>
    <t>Other Stormwater Structures</t>
  </si>
  <si>
    <t>Business Services</t>
  </si>
  <si>
    <t>J1.22</t>
  </si>
  <si>
    <t>Business services</t>
  </si>
  <si>
    <t xml:space="preserve">Concession Arrangements </t>
  </si>
  <si>
    <t>J1.23</t>
  </si>
  <si>
    <t>J1.24</t>
  </si>
  <si>
    <t>Table J2: Disaggregated Asset Information</t>
  </si>
  <si>
    <t>Grassland</t>
  </si>
  <si>
    <t>Rural / suburban highway</t>
  </si>
  <si>
    <t xml:space="preserve">Urban Highway </t>
  </si>
  <si>
    <t>Length of Mains</t>
  </si>
  <si>
    <t>J2.1</t>
  </si>
  <si>
    <t>Nominal bore ≤100mm</t>
  </si>
  <si>
    <t>J2.2</t>
  </si>
  <si>
    <t>Nominal bore between 101mm and 150mm</t>
  </si>
  <si>
    <t>J2.3</t>
  </si>
  <si>
    <t>Nominal bore between 151mm and 200mm</t>
  </si>
  <si>
    <t>J2.4</t>
  </si>
  <si>
    <t>Nominal bore between 201mm and 300mm</t>
  </si>
  <si>
    <t>J2.5</t>
  </si>
  <si>
    <t>Nominal bore between 301mm and 450mm</t>
  </si>
  <si>
    <t>J2.6</t>
  </si>
  <si>
    <t>J2.7</t>
  </si>
  <si>
    <t>Nominal bore &gt;600mm</t>
  </si>
  <si>
    <t>J2.8</t>
  </si>
  <si>
    <t>J2.9</t>
  </si>
  <si>
    <t>Diameter between 151mm and 225mm</t>
  </si>
  <si>
    <t>J2.10</t>
  </si>
  <si>
    <t>Diameter between 226mm and 300mm</t>
  </si>
  <si>
    <t>J2.11</t>
  </si>
  <si>
    <t>Diameter between 301mm and 450mm</t>
  </si>
  <si>
    <t>J2.12</t>
  </si>
  <si>
    <t>Diameter between 451mm and 600mm</t>
  </si>
  <si>
    <t>J2.13</t>
  </si>
  <si>
    <t>Diameter between 601mm and 900mm</t>
  </si>
  <si>
    <t>J2.14</t>
  </si>
  <si>
    <t>Diameter &gt;900mm</t>
  </si>
  <si>
    <t>Table J3: Contractor Rates for Asset Replacement</t>
  </si>
  <si>
    <t>Water Infrastructure Standard Costs: Mains Laying</t>
  </si>
  <si>
    <t>J3.1</t>
  </si>
  <si>
    <t>Nominal bore 100mm</t>
  </si>
  <si>
    <t>NZ$/m (1dp)</t>
  </si>
  <si>
    <t>J3.2</t>
  </si>
  <si>
    <t>Nominal bore 150mm</t>
  </si>
  <si>
    <t>J3.3</t>
  </si>
  <si>
    <t>Nominal bore 200mm</t>
  </si>
  <si>
    <t>J3.4</t>
  </si>
  <si>
    <t>Nominal bore 300mm</t>
  </si>
  <si>
    <t>J3.5</t>
  </si>
  <si>
    <t>Nominal bore 450mm</t>
  </si>
  <si>
    <t>J3.6</t>
  </si>
  <si>
    <t>J3.7</t>
  </si>
  <si>
    <t>Diameter 150mm</t>
  </si>
  <si>
    <t>J3.8</t>
  </si>
  <si>
    <t>J3.9</t>
  </si>
  <si>
    <t>Diameter 300mm</t>
  </si>
  <si>
    <t>J3.10</t>
  </si>
  <si>
    <t>Diameter 450mm</t>
  </si>
  <si>
    <t>J3.11</t>
  </si>
  <si>
    <t>Diameter 600mm</t>
  </si>
  <si>
    <t>J3.12</t>
  </si>
  <si>
    <t>Diameter 900mm</t>
  </si>
  <si>
    <t>Confidence Grading</t>
  </si>
  <si>
    <t>BX</t>
  </si>
  <si>
    <t>CX</t>
  </si>
  <si>
    <t>D3</t>
  </si>
  <si>
    <t>D4</t>
  </si>
  <si>
    <t>D5</t>
  </si>
  <si>
    <t>D6</t>
  </si>
  <si>
    <t>DX</t>
  </si>
  <si>
    <r>
      <t>1</t>
    </r>
    <r>
      <rPr>
        <sz val="11"/>
        <color theme="1"/>
        <rFont val="Arial"/>
        <family val="2"/>
      </rPr>
      <t>[Expected life of asset assuming they are new]</t>
    </r>
  </si>
  <si>
    <r>
      <t>Lifetime</t>
    </r>
    <r>
      <rPr>
        <b/>
        <vertAlign val="superscript"/>
        <sz val="11"/>
        <color rgb="FF182B46"/>
        <rFont val="Arial"/>
        <family val="2"/>
      </rPr>
      <t>1</t>
    </r>
  </si>
  <si>
    <r>
      <t>Estimated average installation year</t>
    </r>
    <r>
      <rPr>
        <b/>
        <vertAlign val="superscript"/>
        <sz val="11"/>
        <color rgb="FF182B46"/>
        <rFont val="Arial"/>
        <family val="2"/>
      </rPr>
      <t>2</t>
    </r>
  </si>
  <si>
    <r>
      <t>2</t>
    </r>
    <r>
      <rPr>
        <sz val="11"/>
        <color theme="1"/>
        <rFont val="Arial"/>
        <family val="2"/>
      </rPr>
      <t>[Estimated average year of asset installation]</t>
    </r>
  </si>
  <si>
    <t>AA1.11</t>
  </si>
  <si>
    <t>AA1.12</t>
  </si>
  <si>
    <t>AA1.13</t>
  </si>
  <si>
    <t>Bulk water to other Local Authorities</t>
  </si>
  <si>
    <t>Local Authority:</t>
  </si>
  <si>
    <t>Local Authority</t>
  </si>
  <si>
    <t>Has the Local Authority participated in the Water New Zealand National Performance Review? (select response)</t>
  </si>
  <si>
    <t>Number of water distribution zones in the Local Authority's supply area</t>
  </si>
  <si>
    <t>Local Authority rates</t>
  </si>
  <si>
    <t>Number of stormwater areas</t>
  </si>
  <si>
    <t>Wastewater 
Treatment</t>
  </si>
  <si>
    <t>Wastewater Total</t>
  </si>
  <si>
    <t>Wastewater Treatment</t>
  </si>
  <si>
    <t>Volume of wastewater collected (daily average)</t>
  </si>
  <si>
    <t>Amount of wastewater sludge</t>
  </si>
  <si>
    <t>Wastewater and Sludge Pumping Mains</t>
  </si>
  <si>
    <t>Combined Wastewater and Emergency Outflows</t>
  </si>
  <si>
    <t>Wastewater Pumping Stations</t>
  </si>
  <si>
    <t>Other Wastewater Structures</t>
  </si>
  <si>
    <t>Table A4: Wastewater Volumes &amp; Loading</t>
  </si>
  <si>
    <t>Wastewater Volumes</t>
  </si>
  <si>
    <t>Inland Waters - Wastewater Treatment (Continuous Discharges)</t>
  </si>
  <si>
    <t>Coastal Waters - Wastewater Treatment (Continuous Discharges)</t>
  </si>
  <si>
    <t>Estuarial Waters - Wastewater Treatment (Continuous Discharges)</t>
  </si>
  <si>
    <t>Number of wastewater drainage areas</t>
  </si>
  <si>
    <t>Volume of measured wastewater</t>
  </si>
  <si>
    <t>Wastewater - Loads</t>
  </si>
  <si>
    <t>Wastewater - Facilities</t>
  </si>
  <si>
    <t>Wastewater Sludge Disposal</t>
  </si>
  <si>
    <t>Percentage wastewater sludge to farmland - untreated</t>
  </si>
  <si>
    <t>Percentage wastewater sludge to farmland - conventional</t>
  </si>
  <si>
    <t>Percentage wastewater sludge to farmland - advanced</t>
  </si>
  <si>
    <t>Percentage wastewater sludge to incineration</t>
  </si>
  <si>
    <t>Percentage wastewater sludge to landfill</t>
  </si>
  <si>
    <t>Percentage wastewater sludge composted</t>
  </si>
  <si>
    <t>Percentage wastewater sludge to land reclamation</t>
  </si>
  <si>
    <t>Percentage other wastewater sludge disposal</t>
  </si>
  <si>
    <t>Total wastewater sludge disposal</t>
  </si>
  <si>
    <t>Volume tradewaste</t>
  </si>
  <si>
    <t xml:space="preserve">Tradewaste </t>
  </si>
  <si>
    <t>Tradewaste</t>
  </si>
  <si>
    <t>Stormwater Collection Total</t>
  </si>
  <si>
    <t>WTPs/Service Reservoirs</t>
  </si>
  <si>
    <t>Wastewater Costs</t>
  </si>
  <si>
    <t>Wastewater Data</t>
  </si>
  <si>
    <t>Table E7: Wastewater Explanatory Factors - Wastewater</t>
  </si>
  <si>
    <t>Wastewater service</t>
  </si>
  <si>
    <t>Stormwater service</t>
  </si>
  <si>
    <t>A4.51</t>
  </si>
  <si>
    <t>Number of other outfalls</t>
  </si>
  <si>
    <t>Length of sewers for rehabilitation (excluding combined sewers)</t>
  </si>
  <si>
    <t>Length of combined sewers rehabilitated in the report year</t>
  </si>
  <si>
    <t xml:space="preserve">Length of stormwater only sewers for replacement </t>
  </si>
  <si>
    <t>Length of stormwater only sewers for rehabilitation</t>
  </si>
  <si>
    <t>Sewers</t>
  </si>
  <si>
    <t>Combined sewers</t>
  </si>
  <si>
    <t>Lateral sewers</t>
  </si>
  <si>
    <t>Water Supply/Communication Pipes</t>
  </si>
  <si>
    <t>Dams, impounding reservoirs and raw water intakes</t>
  </si>
  <si>
    <t>J1.25</t>
  </si>
  <si>
    <t>J1.26</t>
  </si>
  <si>
    <t>J1.27</t>
  </si>
  <si>
    <t>J1.28</t>
  </si>
  <si>
    <t>J1.29</t>
  </si>
  <si>
    <t>Total length of mains</t>
  </si>
  <si>
    <t>Number of billed properties with trade waste agreements</t>
  </si>
  <si>
    <t xml:space="preserve">Wastewater </t>
  </si>
  <si>
    <t>G1.15b</t>
  </si>
  <si>
    <t>G1.18b</t>
  </si>
  <si>
    <t>B3b.1</t>
  </si>
  <si>
    <t>B3b.2</t>
  </si>
  <si>
    <t>B3b.3</t>
  </si>
  <si>
    <t>G1.21b</t>
  </si>
  <si>
    <t>B3b.6</t>
  </si>
  <si>
    <t>B3b.7</t>
  </si>
  <si>
    <t>B3b.8</t>
  </si>
  <si>
    <t>B3b.9</t>
  </si>
  <si>
    <t>B3b.10</t>
  </si>
  <si>
    <t>B3b.22</t>
  </si>
  <si>
    <t>B3b.23</t>
  </si>
  <si>
    <t>B3b.24</t>
  </si>
  <si>
    <t>G1.24b</t>
  </si>
  <si>
    <t>G1.27b</t>
  </si>
  <si>
    <t>G1.29</t>
  </si>
  <si>
    <t>G1.30</t>
  </si>
  <si>
    <t>G1.31</t>
  </si>
  <si>
    <t>G1.32</t>
  </si>
  <si>
    <t>G1.33</t>
  </si>
  <si>
    <t>Total Expenditure</t>
  </si>
  <si>
    <t>(IV) Projected Service Improvements Achieved through Operating Expenditure</t>
  </si>
  <si>
    <t>B3c.1</t>
  </si>
  <si>
    <t>B3c.2</t>
  </si>
  <si>
    <t>B3c.3</t>
  </si>
  <si>
    <t>B3c.4</t>
  </si>
  <si>
    <t>B3c.5</t>
  </si>
  <si>
    <t>B3c.6</t>
  </si>
  <si>
    <t>B3c.7</t>
  </si>
  <si>
    <t>B3c.8</t>
  </si>
  <si>
    <t>B3c.9</t>
  </si>
  <si>
    <t>B3c.10</t>
  </si>
  <si>
    <t>B3c.26</t>
  </si>
  <si>
    <t>B3c.27</t>
  </si>
  <si>
    <t>Purpose</t>
  </si>
  <si>
    <t>Liability</t>
  </si>
  <si>
    <t>Date</t>
  </si>
  <si>
    <t>Recognised in Balance Sheet?</t>
  </si>
  <si>
    <t>Contingent?</t>
  </si>
  <si>
    <t>Details</t>
  </si>
  <si>
    <t>Underground supply pipe leakage – connected but not charged</t>
  </si>
  <si>
    <t>Underground supply pipe leakage - connected but not charged</t>
  </si>
  <si>
    <t>Number of wastewater treatment plants</t>
  </si>
  <si>
    <t>Table B3: Wastewater Flooding Inside A Property</t>
  </si>
  <si>
    <t>Annual Flooding of Habitable Floors - Overloaded Wastewater Systems</t>
  </si>
  <si>
    <t>Number of properties with habitable floor(s) flooded in the year</t>
  </si>
  <si>
    <t>Table B3a: Wastewater Flooding outside of the customer's property - i.e. External Flooding</t>
  </si>
  <si>
    <t>Areas flooded externally in the year (overloaded wastewater systems)</t>
  </si>
  <si>
    <t>Table B3b: Stormwater Flooding Inside A Property</t>
  </si>
  <si>
    <t>Annual Flooding of Habitable Floors - Overloaded Stormwater Systems</t>
  </si>
  <si>
    <t>Table B3c: Stormwater Flooding outside of the customer's property - i.e. External Flooding</t>
  </si>
  <si>
    <t>Areas flooded externally in the year (overloaded stormwater systems)</t>
  </si>
  <si>
    <t>Wastewater Treatment Plants</t>
  </si>
  <si>
    <t>Number of wastewater treatment plants with a numeric BOD consent</t>
  </si>
  <si>
    <t>Number of wastewater treatment plants where &gt;= 12 samples taken for BOD</t>
  </si>
  <si>
    <t>Number of wastewater treatment plants where the sample mean &gt; 62.5% of the compliance value</t>
  </si>
  <si>
    <t>Number of wastewater treatment plants with a numeric Suspended Solids consent</t>
  </si>
  <si>
    <t>Number of wastewater treatment plants where &gt;= 12 samples taken for Suspended Solids</t>
  </si>
  <si>
    <t>Number of wastewater treatment plants with a numeric Ammonia consent</t>
  </si>
  <si>
    <t>Number of wastewater treatment plants where &gt;= 12 samples taken for Ammonia</t>
  </si>
  <si>
    <t>Number of wastewater treatment plants with a numeric Phosphate consent</t>
  </si>
  <si>
    <t>Number of wastewater treatment plants where &gt;= 12 samples taken for Phosphate</t>
  </si>
  <si>
    <t>Number of wastewater treatment plants with a numeric Nitrate consent</t>
  </si>
  <si>
    <t>Number of wastewater treatment plants where &gt;= 12 samples taken for Nitrate</t>
  </si>
  <si>
    <t>Wastewater Treatment Plants Upgrading</t>
  </si>
  <si>
    <t>Total number of wastewater treatment plants subject to improvement works</t>
  </si>
  <si>
    <t>Wastewater Treatment Plants Discharge Improvements</t>
  </si>
  <si>
    <t>Number of areas metered in the report year</t>
  </si>
  <si>
    <t>Number of areas currently being metered</t>
  </si>
  <si>
    <t>Percentage of population in the areas metered in the report year</t>
  </si>
  <si>
    <t>Percentage of total network in the areas metered in the report year</t>
  </si>
  <si>
    <t>Drainage area plans in place</t>
  </si>
  <si>
    <t>Percentage of drainage areas with a plan in place</t>
  </si>
  <si>
    <t>Percentage of the population covered by a drainage area plan</t>
  </si>
  <si>
    <t>Stormwater
Treatment &amp; Disposal</t>
  </si>
  <si>
    <t>Diameter 225mm</t>
  </si>
  <si>
    <t>Diameter ≤150mm</t>
  </si>
  <si>
    <t>Raw Water Mains and aqueducts</t>
  </si>
  <si>
    <t>J1.9</t>
  </si>
  <si>
    <t>(iii) Discharge</t>
  </si>
  <si>
    <t>Table G1: Summary - Water, Wastewater and Stormwater Services</t>
  </si>
  <si>
    <t>Total Infrastructure capital expenditure</t>
  </si>
  <si>
    <t>Total Quality Enhancement capital expenditure (Levels of service) allocated to wastewater</t>
  </si>
  <si>
    <t>Property clearance certificates etc</t>
  </si>
  <si>
    <t>Depreciation at 1 July</t>
  </si>
  <si>
    <t>Peak turbidity</t>
  </si>
  <si>
    <t>Manganese: samples exceeding threshold value</t>
  </si>
  <si>
    <t>Total capacity of pumping stations</t>
  </si>
  <si>
    <t xml:space="preserve">Number of combined sewer overflows </t>
  </si>
  <si>
    <t>Table E8: Wastewater Explanatory Factors - Wastewater Treatment Plants</t>
  </si>
  <si>
    <t>Total Wastewater Treatment Plants</t>
  </si>
  <si>
    <t>Small Wastewater Treatment Plants with ammonia consent 5 - 10 mg/l</t>
  </si>
  <si>
    <t>Small Wastewater Treatment Plants with ammonia consent &lt;= 5 mg/l</t>
  </si>
  <si>
    <t>Direct costs for all Wastewater Treatment Plants</t>
  </si>
  <si>
    <t>Chemical Oxygen Demand (COD) of influent</t>
  </si>
  <si>
    <t>Table E9: Large Wastewater Treatment Plants Information Database</t>
  </si>
  <si>
    <t>Ratio of daily maximum to minimum flow</t>
  </si>
  <si>
    <t>Number of Laboratories</t>
  </si>
  <si>
    <t>Fixed rate debt</t>
  </si>
  <si>
    <t>Annual Flooding of Habitable Floors - Other Causes</t>
  </si>
  <si>
    <t>Other flooding incidents (overloaded stormwater systems)</t>
  </si>
  <si>
    <t>Total calls answered within 15-30 seconds on customer contact lines</t>
  </si>
  <si>
    <t>Sewer collapses per 10 km</t>
  </si>
  <si>
    <t>Single Tier Consents</t>
  </si>
  <si>
    <t>Total number of wastewater schemes subject to improvement works</t>
  </si>
  <si>
    <t>Length of mains relined in report year</t>
  </si>
  <si>
    <t>Length of combined sewers for rehabilitation</t>
  </si>
  <si>
    <t>Length of stormwater only sewers rehabilitated in report year</t>
  </si>
  <si>
    <t>Estimated running cost of concession contracts</t>
  </si>
  <si>
    <t xml:space="preserve">Area  </t>
  </si>
  <si>
    <t>Area of Wastewater District</t>
  </si>
  <si>
    <t>Area of Stormwater District</t>
  </si>
  <si>
    <t>Population equivalent of total load received</t>
  </si>
  <si>
    <t>Investments</t>
  </si>
  <si>
    <t>Movement in provisions for liabilities and charges</t>
  </si>
  <si>
    <t>Cost at 30 June</t>
  </si>
  <si>
    <t>Nominal bore between 451mm and 600mm</t>
  </si>
  <si>
    <t>Nominal bore 600mm</t>
  </si>
  <si>
    <t>The information requested within this worksheet is required specifically for Three Waters.</t>
  </si>
  <si>
    <t>Total exceptional items</t>
  </si>
  <si>
    <t>In treatment plants size band 0</t>
  </si>
  <si>
    <t>In treatment plants size band 1</t>
  </si>
  <si>
    <t>In treatment plants size band 2</t>
  </si>
  <si>
    <t>In treatment plants size band 3</t>
  </si>
  <si>
    <t>In treatment plants size band 4</t>
  </si>
  <si>
    <t>In treatment plants size band 5</t>
  </si>
  <si>
    <t>In treatment plants size band 6</t>
  </si>
  <si>
    <t>Table E5: Large Water Treatment Plant Information Database</t>
  </si>
  <si>
    <t>nr, 0-1, NZ$000</t>
  </si>
  <si>
    <t>nr, 0-1, NZ$001</t>
  </si>
  <si>
    <t>nr, 0-1, NZ$002</t>
  </si>
  <si>
    <t>nr, 0-1, NZ$003</t>
  </si>
  <si>
    <t>nr, 0-1, NZ$004</t>
  </si>
  <si>
    <t>nr, 0-1, NZ$005</t>
  </si>
  <si>
    <t>nr, 0-1, NZ$006</t>
  </si>
  <si>
    <t>nr, 0-1, NZ$007</t>
  </si>
  <si>
    <t>nr, 0-1, NZ$008</t>
  </si>
  <si>
    <t>Total Nr of Plants</t>
  </si>
  <si>
    <t>Water Treatment Plants by Process Type</t>
  </si>
  <si>
    <t>Total numbers of plants</t>
  </si>
  <si>
    <t>Total number of plants</t>
  </si>
  <si>
    <t>Nr of Plants</t>
  </si>
  <si>
    <t>Plant Size</t>
  </si>
  <si>
    <t>Intake plant on site</t>
  </si>
  <si>
    <t>Raw water pumping station on site</t>
  </si>
  <si>
    <t>Treated water pumping station on site</t>
  </si>
  <si>
    <t>Water treatment plant with own sludge treatment on site</t>
  </si>
  <si>
    <t>Water treatment plant with sludge discharged off site</t>
  </si>
  <si>
    <t>Estimated water treatment plant sludge direct costs</t>
  </si>
  <si>
    <t>Large Plant</t>
  </si>
  <si>
    <t>Size Band 6 (Large Plants)</t>
  </si>
  <si>
    <t>Average compliance by treatment plant - all sizes</t>
  </si>
  <si>
    <t>Direct costs for plants in size band 0</t>
  </si>
  <si>
    <t>Direct costs for plants in size band 1</t>
  </si>
  <si>
    <t>Direct costs for plants in size band 2</t>
  </si>
  <si>
    <t>Direct costs for plants in size band 3</t>
  </si>
  <si>
    <t>Direct costs for plants in size band 4</t>
  </si>
  <si>
    <t>Direct costs for plants in size band 5</t>
  </si>
  <si>
    <t>Direct costs for plants in size band 6 (large plants)</t>
  </si>
  <si>
    <t>Trade waste load received by plant</t>
  </si>
  <si>
    <t>Tanker load received by plant</t>
  </si>
  <si>
    <t>Treatment Plant Category</t>
  </si>
  <si>
    <t>Sea outfalls at plant</t>
  </si>
  <si>
    <t>Plant Costs</t>
  </si>
  <si>
    <t>Total Quality Enhancement (Levels of service) capital expenditure</t>
  </si>
  <si>
    <t>(ii) Water Treatment Plants</t>
  </si>
  <si>
    <t>Revenue</t>
  </si>
  <si>
    <t>Total revenue</t>
  </si>
  <si>
    <t>Depreciation and amortisation</t>
  </si>
  <si>
    <t>Grants, contributions and sponsorship</t>
  </si>
  <si>
    <t>Other operating expenses</t>
  </si>
  <si>
    <t>Finance costs</t>
  </si>
  <si>
    <t>Net surplus before tax</t>
  </si>
  <si>
    <t>Tax</t>
  </si>
  <si>
    <t>Net surplus after tax</t>
  </si>
  <si>
    <t>Other comprehensive revenue</t>
  </si>
  <si>
    <t>Fair value movements</t>
  </si>
  <si>
    <t>Total other comprehensive revenue</t>
  </si>
  <si>
    <t>Total comprehensive revenue</t>
  </si>
  <si>
    <t>Expense</t>
  </si>
  <si>
    <t>Dark grey cells. Do not use or alter these cells.</t>
  </si>
  <si>
    <t>F12.1</t>
  </si>
  <si>
    <t>Assumption</t>
  </si>
  <si>
    <t>F12</t>
  </si>
  <si>
    <t>Total wastewater revenue</t>
  </si>
  <si>
    <t>Other revenue</t>
  </si>
  <si>
    <t>Total Stormwater revenue</t>
  </si>
  <si>
    <t>Total Revenue</t>
  </si>
  <si>
    <t>Net cash flow from investing activities</t>
  </si>
  <si>
    <t>F2a.1</t>
  </si>
  <si>
    <t>F2a.2</t>
  </si>
  <si>
    <t>F2a.3</t>
  </si>
  <si>
    <t>F2a.4</t>
  </si>
  <si>
    <t>F2a.5</t>
  </si>
  <si>
    <t>F2a.6</t>
  </si>
  <si>
    <t>F2a.7</t>
  </si>
  <si>
    <t>F2a.8</t>
  </si>
  <si>
    <t>F2a.9</t>
  </si>
  <si>
    <t xml:space="preserve">Table F2a: Working capital by asset type </t>
  </si>
  <si>
    <t>F2a</t>
  </si>
  <si>
    <t>Three Waters Reform Programme: Request for Information Workbook I</t>
  </si>
  <si>
    <t>Table F1: Revenue and Expenditure</t>
  </si>
  <si>
    <t>Total costs</t>
  </si>
  <si>
    <t>F1.24</t>
  </si>
  <si>
    <t>Deferred revenue</t>
  </si>
  <si>
    <t>Prepayments and accrued revenue</t>
  </si>
  <si>
    <t>Secondary revenue</t>
  </si>
  <si>
    <t>Table F10:  Analysis of Revenue</t>
  </si>
  <si>
    <t>Secondary Revenue - Water Related</t>
  </si>
  <si>
    <t>Total Secondary revenue - Water Related</t>
  </si>
  <si>
    <t>Secondary Revenue - Wastewater Related</t>
  </si>
  <si>
    <t>Other wastewater related revenue</t>
  </si>
  <si>
    <t>Total secondary revenue - wastewater related</t>
  </si>
  <si>
    <t>Grant Revenue</t>
  </si>
  <si>
    <t>Secondary Revenue</t>
  </si>
  <si>
    <t>This workbook is to be completed by the representative sample of Local Authorities</t>
  </si>
  <si>
    <t>Change in inventory</t>
  </si>
  <si>
    <t>Inventories</t>
  </si>
  <si>
    <t>Trade receivables</t>
  </si>
  <si>
    <t>Other receivables</t>
  </si>
  <si>
    <t>Receivables due in more than one year</t>
  </si>
  <si>
    <t>Total receivables</t>
  </si>
  <si>
    <t>Changes in trade receivables</t>
  </si>
  <si>
    <t>Change in other receivables</t>
  </si>
  <si>
    <t>Other payables</t>
  </si>
  <si>
    <t>Total payables</t>
  </si>
  <si>
    <t>Trade payables</t>
  </si>
  <si>
    <t>Capital payables</t>
  </si>
  <si>
    <t>Capital payables credit period (days capex)</t>
  </si>
  <si>
    <t>Change in trade payables</t>
  </si>
  <si>
    <t>Change in capital payables</t>
  </si>
  <si>
    <t>Change in other payables</t>
  </si>
  <si>
    <t xml:space="preserve">Change in payroll related taxes </t>
  </si>
  <si>
    <t>Total bad debt provision</t>
  </si>
  <si>
    <t>Worksheet reference</t>
  </si>
  <si>
    <t>Net cash flow from financing activities</t>
  </si>
  <si>
    <t>Receivables period (days revenue)</t>
  </si>
  <si>
    <t>Disposal of fixed assets</t>
  </si>
  <si>
    <t>New borrowings</t>
  </si>
  <si>
    <t>Repayment of borrowings</t>
  </si>
  <si>
    <t>Net cash inflow from financing activities</t>
  </si>
  <si>
    <t>F7a.1</t>
  </si>
  <si>
    <t>F7a.2</t>
  </si>
  <si>
    <t>F7a.3</t>
  </si>
  <si>
    <t>F7a.4</t>
  </si>
  <si>
    <t>F7a.5</t>
  </si>
  <si>
    <t>F7a.6</t>
  </si>
  <si>
    <t>F7a.7</t>
  </si>
  <si>
    <t>F7a.8</t>
  </si>
  <si>
    <t>F7a.9</t>
  </si>
  <si>
    <t>F7a.10</t>
  </si>
  <si>
    <t>F7a.11</t>
  </si>
  <si>
    <t>F7a.12</t>
  </si>
  <si>
    <t>F7a.13</t>
  </si>
  <si>
    <t>F7a.14</t>
  </si>
  <si>
    <t>F7a.15</t>
  </si>
  <si>
    <t>F7a.16</t>
  </si>
  <si>
    <t>F7b.1</t>
  </si>
  <si>
    <t>F7b.2</t>
  </si>
  <si>
    <t>F7b.3</t>
  </si>
  <si>
    <t>F7b.4</t>
  </si>
  <si>
    <t>F7b.5</t>
  </si>
  <si>
    <t>F7b.6</t>
  </si>
  <si>
    <t>F7b.7</t>
  </si>
  <si>
    <t>F7b.8</t>
  </si>
  <si>
    <t>F7b.9</t>
  </si>
  <si>
    <t>F7b.10</t>
  </si>
  <si>
    <t>F7b.11</t>
  </si>
  <si>
    <t>F7b.12</t>
  </si>
  <si>
    <t>F7b.13</t>
  </si>
  <si>
    <t>F7b.14</t>
  </si>
  <si>
    <t>F7b.15</t>
  </si>
  <si>
    <t>F7b.16</t>
  </si>
  <si>
    <t>F7c.1</t>
  </si>
  <si>
    <t>F7c.2</t>
  </si>
  <si>
    <t>F7c.3</t>
  </si>
  <si>
    <t>F7c.4</t>
  </si>
  <si>
    <t>F7c.5</t>
  </si>
  <si>
    <t>F7c.6</t>
  </si>
  <si>
    <t>F7c.7</t>
  </si>
  <si>
    <t>F7c.8</t>
  </si>
  <si>
    <t>F7c.9</t>
  </si>
  <si>
    <t>F7c.10</t>
  </si>
  <si>
    <t>F7c.11</t>
  </si>
  <si>
    <t>F7c.12</t>
  </si>
  <si>
    <t>F7c.13</t>
  </si>
  <si>
    <t>F7c.14</t>
  </si>
  <si>
    <t>F7c.15</t>
  </si>
  <si>
    <t>F7c.16</t>
  </si>
  <si>
    <t>F8a.1</t>
  </si>
  <si>
    <t>F8a.2</t>
  </si>
  <si>
    <t>F8a.3</t>
  </si>
  <si>
    <t>F8a.4</t>
  </si>
  <si>
    <t>F8a.5</t>
  </si>
  <si>
    <t>F8a.6</t>
  </si>
  <si>
    <t>F8a.7</t>
  </si>
  <si>
    <t>F8a.8</t>
  </si>
  <si>
    <t>F8a.9</t>
  </si>
  <si>
    <t>F8a.10</t>
  </si>
  <si>
    <t>F8a.11</t>
  </si>
  <si>
    <t>F8a.12</t>
  </si>
  <si>
    <t>F8a.13</t>
  </si>
  <si>
    <t>F8a.14</t>
  </si>
  <si>
    <t>F8a.15</t>
  </si>
  <si>
    <t>F8a.16</t>
  </si>
  <si>
    <t>F8a.17</t>
  </si>
  <si>
    <t>F8b.1</t>
  </si>
  <si>
    <t>F8b.2</t>
  </si>
  <si>
    <t>F8b.3</t>
  </si>
  <si>
    <t>F8b.4</t>
  </si>
  <si>
    <t>F8b.5</t>
  </si>
  <si>
    <t>F8b.6</t>
  </si>
  <si>
    <t>F8b.7</t>
  </si>
  <si>
    <t>F8b.8</t>
  </si>
  <si>
    <t>F8b.9</t>
  </si>
  <si>
    <t>F8b.10</t>
  </si>
  <si>
    <t>F8b.11</t>
  </si>
  <si>
    <t>F8b.12</t>
  </si>
  <si>
    <t>F8b.13</t>
  </si>
  <si>
    <t>F8b.14</t>
  </si>
  <si>
    <t>F8b.15</t>
  </si>
  <si>
    <t>F8b.16</t>
  </si>
  <si>
    <t>F8b.17</t>
  </si>
  <si>
    <t>F8c.1</t>
  </si>
  <si>
    <t>F8c.2</t>
  </si>
  <si>
    <t>F8c.3</t>
  </si>
  <si>
    <t>F8c.4</t>
  </si>
  <si>
    <t>F8c.5</t>
  </si>
  <si>
    <t>F8c.6</t>
  </si>
  <si>
    <t>F8c.7</t>
  </si>
  <si>
    <t>F8c.8</t>
  </si>
  <si>
    <t>F8c.9</t>
  </si>
  <si>
    <t>F8c.10</t>
  </si>
  <si>
    <t>F8c.11</t>
  </si>
  <si>
    <t>F8c.12</t>
  </si>
  <si>
    <t>F8c.13</t>
  </si>
  <si>
    <t>F8c.14</t>
  </si>
  <si>
    <t>F8c.15</t>
  </si>
  <si>
    <t>F8c.16</t>
  </si>
  <si>
    <t>F8c.17</t>
  </si>
  <si>
    <t>F7a</t>
  </si>
  <si>
    <t>F7b</t>
  </si>
  <si>
    <t>F7c</t>
  </si>
  <si>
    <t>F8a</t>
  </si>
  <si>
    <t>F8b</t>
  </si>
  <si>
    <t>F8c</t>
  </si>
  <si>
    <t>Table F7c: Cash Flow Statement - Stormwater</t>
  </si>
  <si>
    <t>Table F7a: Cash Flow Statement - Water</t>
  </si>
  <si>
    <t>Table F7b: Cash Flow Statement - Wastewater</t>
  </si>
  <si>
    <t>Table F8a:  Reconciliation of Operating Surplus (Deficit) to Net Cash Flow from Operating Activities - Water</t>
  </si>
  <si>
    <t>Table F8b:  Reconciliation of Operating Surplus (Deficit) to Net Cash Flow from Operating Activities - Wastewater</t>
  </si>
  <si>
    <t>Table F8c:  Reconciliation of Operating Surplus (Deficit) to Net Cash Flow from Operating Activities - Stormwater</t>
  </si>
  <si>
    <t>Role:</t>
  </si>
  <si>
    <t>Email:</t>
  </si>
  <si>
    <t>Phone number:</t>
  </si>
  <si>
    <t>A3b</t>
  </si>
  <si>
    <t>C8b</t>
  </si>
  <si>
    <t>(i) Overloaded stormwater systems</t>
  </si>
  <si>
    <t xml:space="preserve">Table E6: Water Explanatory Factors - Distribution           </t>
  </si>
  <si>
    <t>G2.1</t>
  </si>
  <si>
    <t>G2.2</t>
  </si>
  <si>
    <t>G2.3</t>
  </si>
  <si>
    <t>G2.4</t>
  </si>
  <si>
    <t>G2.5</t>
  </si>
  <si>
    <t>G2.6</t>
  </si>
  <si>
    <t>Is forecast information in section F provided in real or nominal terms?</t>
  </si>
  <si>
    <t>Is forecast information in section G provided in real or nominal terms?</t>
  </si>
  <si>
    <t>E12.1</t>
  </si>
  <si>
    <t>Is forecast information in section E provided in real or nominal terms?</t>
  </si>
  <si>
    <t>Consents</t>
  </si>
  <si>
    <t>Please provide a summary description and number of designations held for WTPs and other key water supply infrastructure (e.g. trunk water pumping stations, trunk pipeline corridors, river crossings, reservoirs).</t>
  </si>
  <si>
    <t>Consents - Water</t>
  </si>
  <si>
    <t>Please provide a summary description and number of land use consents held for WTPs and other key water supply infrastructure (e.g. trunk wastewater pumping stations, trunk pipeline corridors, river crossings, storage tanks).</t>
  </si>
  <si>
    <t>Please provide a high-level description of the wastewater discharge consents/permits held (including where the discharge outfall is e.g. to ocean; river, lake, to land (irrigation, wetland), or please specify if elsewhere), consent number, the duration of the consent/permit and the expiry date, Regulatory Authority and purpose.</t>
  </si>
  <si>
    <t>Please provide a summary description and number of land use consents held for WWTPs and other key wastewater infrastructure (e.g. trunk wastewater pumping stations, trunk pipeline corridors, river crossings, storage tanks).</t>
  </si>
  <si>
    <t>Will a consent register be provided by the Local Authority? If yes, the below questions do not require a response.</t>
  </si>
  <si>
    <t xml:space="preserve">Do you have a network consent for stormwater discharge? </t>
  </si>
  <si>
    <t>Consents - Stormwater</t>
  </si>
  <si>
    <t>Payables Due Within One Year</t>
  </si>
  <si>
    <t>Bad Debt Provisions Remaining, Netted Against Receivables</t>
  </si>
  <si>
    <t>F3a</t>
  </si>
  <si>
    <t>Receivables Net After Provisions</t>
  </si>
  <si>
    <t>Table G5: Inflation Assumptions</t>
  </si>
  <si>
    <t>Table F12: Inflation Assumptions</t>
  </si>
  <si>
    <t>Table E12: Inflation Assumptions</t>
  </si>
  <si>
    <t>E12</t>
  </si>
  <si>
    <t>Add rows as required</t>
  </si>
  <si>
    <t>Input inflation index used, measurement period (e.g. financial year average) and inflation assumption</t>
  </si>
  <si>
    <t>Properties Receiving Pressure / Flow Below Reference Level</t>
  </si>
  <si>
    <t>Properties Affected By Unplanned Interruptions</t>
  </si>
  <si>
    <t>C1.1b</t>
  </si>
  <si>
    <t>C1.2b</t>
  </si>
  <si>
    <t>Number of WTPs tested for aluminium</t>
  </si>
  <si>
    <t>Number of WTPs  tested for iron</t>
  </si>
  <si>
    <t>Number of distribution zones tested for THMs</t>
  </si>
  <si>
    <t>Number of distribution zones where&gt;=25% of samples exceed 50% of the maximum acceptable value</t>
  </si>
  <si>
    <t>Number of distribution zones where between 10 to 25% of samples exceed 50% of the maximum acceptable value</t>
  </si>
  <si>
    <t>Number of distribution zones where &lt;10% of samples exceed 50% of the maximum acceptable value</t>
  </si>
  <si>
    <t>Number of WTPs tested for turbidity</t>
  </si>
  <si>
    <t>Number of WTPs tested for manganese</t>
  </si>
  <si>
    <t>Total number of water distribution zones that exceed the DWSNZ maximum acceptable value for THM</t>
  </si>
  <si>
    <t>Volume of water delivered that exceeds the DWSNZ maximum acceptable value for THM</t>
  </si>
  <si>
    <t>% of water delivered that exceed the DWSNZ maximum acceptable value for THM</t>
  </si>
  <si>
    <t xml:space="preserve">Total number of water distribution zones that exceed any DWSNZ maximum acceptable value for any other parameters </t>
  </si>
  <si>
    <t>Volume of water delivered subject to a requirement to ensure that the water supply does not exceed the maximum level for other parameters</t>
  </si>
  <si>
    <t>% of water delivered subject to a requirement to ensure that the water supply does not exceed the maximum level for other parameters</t>
  </si>
  <si>
    <t>C5.3b</t>
  </si>
  <si>
    <t>C5.4b</t>
  </si>
  <si>
    <t>Number of wastewater plants where the sample mean &gt;62.5% of the compliance value based on the winter seasonal limit (if different)</t>
  </si>
  <si>
    <t>C5.8b</t>
  </si>
  <si>
    <t>Number of wastewater treatment plants where the sample mean &gt;62.5% of the compliance value based on the winter seasonal limit (if different)</t>
  </si>
  <si>
    <t>thousand tonnes dry solids</t>
  </si>
  <si>
    <t>30/06/2019 
(report year - 1)</t>
  </si>
  <si>
    <t>30/06/2020 
(report year)</t>
  </si>
  <si>
    <t>Duration</t>
  </si>
  <si>
    <t>Expiry date</t>
  </si>
  <si>
    <t>Regulatory Authority</t>
  </si>
  <si>
    <t>Please provide a summary description and number of designations held for WWTPs and other key wastewater infrastructure (e.g. trunk water pumping stations, trunk pipeline corridors, river crossings, reservoirs).</t>
  </si>
  <si>
    <t>Has consent register been provided?</t>
  </si>
  <si>
    <t>Number of designations</t>
  </si>
  <si>
    <t>%/General</t>
  </si>
  <si>
    <t>Consents - Wastewater</t>
  </si>
  <si>
    <t>Consent Number</t>
  </si>
  <si>
    <t>Total load entering wastewater system (BOD/yr)</t>
  </si>
  <si>
    <t>Table AA2: Land Assets, Water, Wastewater and Stormwater Assets &amp; Liabilities</t>
  </si>
  <si>
    <t>Total winter population</t>
  </si>
  <si>
    <t>Number of distribution zones exceeding the guideline value for colour</t>
  </si>
  <si>
    <t>Number of distribution zones exceeding the guideline value for turbidity</t>
  </si>
  <si>
    <t>Number of distribution zones outside of the guideline range for hydrogen ion (pH)</t>
  </si>
  <si>
    <t>Number of distribution zones exceeding the guideline value for aluminium</t>
  </si>
  <si>
    <t>Number of distribution zones exceeding the guideline value for iron</t>
  </si>
  <si>
    <t>Number of distribution zones exceeding the guideline value for manganese</t>
  </si>
  <si>
    <t>Number of distribution zones exceeding the maximum acceptable value for lead</t>
  </si>
  <si>
    <t>Number of distribution zones exceeding the maximum acceptable value for trihalomethanes</t>
  </si>
  <si>
    <t>Number of distribution zones exceeding another maximum acceptable or guideline value for all other parameters</t>
  </si>
  <si>
    <t>Number of total coliform samples taken</t>
  </si>
  <si>
    <t xml:space="preserve">Number of WTPs not meeting parasitic protozoa compliance criteria in DWSNZ </t>
  </si>
  <si>
    <t>Number of WTPs subject to temporary exemptions for non-compliance</t>
  </si>
  <si>
    <t>Number of service reservoirs tested for total coliforms</t>
  </si>
  <si>
    <t>Number of WTPs tested for total coliforms</t>
  </si>
  <si>
    <t>Number of WTPs where any samples exceed the compliance value</t>
  </si>
  <si>
    <t>Number of WTPs where &gt;= 25% of samples exceed 50% of the guideline value</t>
  </si>
  <si>
    <t>Number of WTPs where between 10 to 25% of samples exceed 50% of the guideline value</t>
  </si>
  <si>
    <t>Number of WTPs where &lt;10% of samples exceed 50% of the guideline value</t>
  </si>
  <si>
    <t>Number of WTPs where&gt;=25% of samples exceed 50% of the DWSNZ guideline value for aesthetic determinands</t>
  </si>
  <si>
    <t>Number of WTPs where between 10 to 25% of samples exceed 50% of the DWSNZ guideline value for aesthetic determinands</t>
  </si>
  <si>
    <t>Number of WTPs where &lt;10% of samples exceed 50% of the DWSNZ guideline value for aesthetic determinands</t>
  </si>
  <si>
    <t>Number of WTPs where&gt;=25% of samples exceed 50% of the DWSNZ maximum acceptable value</t>
  </si>
  <si>
    <t>Number of WTPs where between 10 to 25% of samples exceed 50% of the DWSNZ maximum acceptable value</t>
  </si>
  <si>
    <t>Number of WTPs where &lt;10% of samples exceed 50% of the DWSNZ maximum acceptable value</t>
  </si>
  <si>
    <t>Lead pcv (maximum level) = 0.025 mg/l</t>
  </si>
  <si>
    <t>Total number of water distribution zones subject to a lead requirement of 0.025 mg/l (maximum level)</t>
  </si>
  <si>
    <t xml:space="preserve">Volume of water delivered subject to a lead requirement of 0.025 mg/l (maximum level) </t>
  </si>
  <si>
    <t>% of water delivered subject to a lead requirement of 0.025 mg/l (maximum level)</t>
  </si>
  <si>
    <t>Lead pcv (maximum level) = 0.01 mg/l</t>
  </si>
  <si>
    <t xml:space="preserve">Total number of water distribution zones subject to a lead requirement of 0.01 mg/l (maximum level) </t>
  </si>
  <si>
    <t xml:space="preserve">Volume of water delivered subject to a lead requirement of 0.01 mg/l (maximum level) </t>
  </si>
  <si>
    <t xml:space="preserve">% of water delivered subject to a lead requirement of 0.01 mg/l (maximum level) </t>
  </si>
  <si>
    <t>Trihalomethane priority 2 determinand (maximum level) = final</t>
  </si>
  <si>
    <t>Biological Oxygen Demand (BOD)</t>
  </si>
  <si>
    <t>Number of wastewater plants where the sample mean &gt;62.5% of the compliance value based on the summer seasonal limit</t>
  </si>
  <si>
    <t>Number of wastewater treatment plants where the sample mean &gt;62.5% of the compliance value based on the summer seasonal limit</t>
  </si>
  <si>
    <t>Total number of new or enlarged sludge treatment facilities in improvement programme</t>
  </si>
  <si>
    <t>Total capacity of new or enlarged sludge treatment facilities in improvement programme</t>
  </si>
  <si>
    <t>Number of water distribution zones where a programme of works has been completed</t>
  </si>
  <si>
    <t>Number of wastewater drainage areas where programmes of works have been completed</t>
  </si>
  <si>
    <t>Number of stormwater areas where programmes of works have been completed</t>
  </si>
  <si>
    <t>Small Wastewater Treatment Plants with ammonia consents &lt;=5mg/l</t>
  </si>
  <si>
    <t>Suspended Solids (SS) of influent</t>
  </si>
  <si>
    <t>Suspended Solids consent</t>
  </si>
  <si>
    <t>Treated Water Pumping Stations</t>
  </si>
  <si>
    <t>Date (xx/xx/xxxx)</t>
  </si>
  <si>
    <t>Nr. years</t>
  </si>
  <si>
    <t>Standard meter</t>
  </si>
  <si>
    <t>A2.34b</t>
  </si>
  <si>
    <t>A2.34a</t>
  </si>
  <si>
    <t>A2.35a</t>
  </si>
  <si>
    <t>A2.35b</t>
  </si>
  <si>
    <t>Bulk supply imports - untreated</t>
  </si>
  <si>
    <t>Bulk supply exports - untreated</t>
  </si>
  <si>
    <t>B8.20</t>
  </si>
  <si>
    <t>B8.21</t>
  </si>
  <si>
    <t>B8.22</t>
  </si>
  <si>
    <t>B8.23</t>
  </si>
  <si>
    <t>B8.24</t>
  </si>
  <si>
    <t>Total number of stormwater sewer collapses</t>
  </si>
  <si>
    <t>Stormwater sewer collapses per 10 km</t>
  </si>
  <si>
    <t>Equivalent population served by other outfalls</t>
  </si>
  <si>
    <t>Number of unsatisfactory other outfalls</t>
  </si>
  <si>
    <t>Equivalent population served by unsatisfactory other outfalls</t>
  </si>
  <si>
    <t>A4.52</t>
  </si>
  <si>
    <t>A4.53</t>
  </si>
  <si>
    <t>A4.54</t>
  </si>
  <si>
    <t>Water Treatment Plant Costs</t>
  </si>
  <si>
    <t>Volume unmeasured wastewater</t>
  </si>
  <si>
    <t>Unmeasured Household - Properties</t>
  </si>
  <si>
    <t>Number of unmeasured connected household properties that are not charged</t>
  </si>
  <si>
    <t xml:space="preserve">Measured Household - Properties </t>
  </si>
  <si>
    <t>Number of measured connected household properties that are not charged</t>
  </si>
  <si>
    <t>Measured Non-Household – Properties</t>
  </si>
  <si>
    <t>Number of measured connected non-household properties that are not charged</t>
  </si>
  <si>
    <t>Measured Non-Household – Meter Sizes</t>
  </si>
  <si>
    <t>Unmeasured Non-Household - Properties</t>
  </si>
  <si>
    <t>Number of unmeasured connected non-household properties that are not charged</t>
  </si>
  <si>
    <t>Household – Population</t>
  </si>
  <si>
    <t>Population of unmeasured household properties</t>
  </si>
  <si>
    <t>Population of measured household properties</t>
  </si>
  <si>
    <t>Household population connected to the water service</t>
  </si>
  <si>
    <t>Unmeasured Household</t>
  </si>
  <si>
    <t>Per capita consumption (unmeasured household excluding supply pipe leakage)</t>
  </si>
  <si>
    <t>Measured Household</t>
  </si>
  <si>
    <t>Per capita consumption (measured household excluding supply pipe leakage)</t>
  </si>
  <si>
    <t>Measured Non-Household</t>
  </si>
  <si>
    <t>Unmeasured Non-Household</t>
  </si>
  <si>
    <t>Estimated water delivered per unmeasured non-household property</t>
  </si>
  <si>
    <t>Total potable water delivered to household &amp; non-household properties</t>
  </si>
  <si>
    <t>Bulk supply imports - treated</t>
  </si>
  <si>
    <t>Bulk supply exports - treated</t>
  </si>
  <si>
    <t>Unmeasured Household – Properties</t>
  </si>
  <si>
    <t>Measured Household – Properties</t>
  </si>
  <si>
    <t>Assumed percentage returned to wastewater system</t>
  </si>
  <si>
    <t>Volume unmeasured household wastewater</t>
  </si>
  <si>
    <t>Volume unmeasured non-household wastewater with charitable relief</t>
  </si>
  <si>
    <t>Volume unmeasured non-household wastewater with other relief of charges</t>
  </si>
  <si>
    <t>Volume unmeasured non-household wastewater with no charge</t>
  </si>
  <si>
    <t>Volume measured household wastewater</t>
  </si>
  <si>
    <t>Volume measured non-household wastewater</t>
  </si>
  <si>
    <t>Volume measured non-household wastewater – relief of charges</t>
  </si>
  <si>
    <t>Volume measured non-household wastewater – no charge</t>
  </si>
  <si>
    <t>Population with effluent receiving secondary or tertiary treatment</t>
  </si>
  <si>
    <t>Domestic load receiving secondary or tertiary treatment (BOD/yr)</t>
  </si>
  <si>
    <t>Non-domestic load receiving secondary or tertiary treatment (BOD/yr)</t>
  </si>
  <si>
    <t>Tradewaste load receiving secondary or tertiary treatment (BOD/yr)</t>
  </si>
  <si>
    <t>Tradewaste load receiving secondary or tertiary treatment (COD/yr)</t>
  </si>
  <si>
    <t>Private septic tank load receiving secondary or tertiary treatment (BOD/yr)</t>
  </si>
  <si>
    <t>Public septic tank load receiving secondary or tertiary treatment (BOD/yr)</t>
  </si>
  <si>
    <t>Other tanker load receiving secondary or tertiary treatment (COD/yr)</t>
  </si>
  <si>
    <t>Other tanker load receiving secondary or tertiary treatment (BOD/yr)</t>
  </si>
  <si>
    <t>Total load receiving secondary or tertiary treatment (BOD/yr)</t>
  </si>
  <si>
    <t>% population affected by water restriction orders</t>
  </si>
  <si>
    <t>Other flooding incidents (overloaded wastewater systems)</t>
  </si>
  <si>
    <t>Curtilage flooding incidents (within a private land boundary) in the year (overloaded wastewater systems)</t>
  </si>
  <si>
    <t>Road corridor flooding incidents (overloaded wastewater systems)</t>
  </si>
  <si>
    <t>(i) Overloaded wastewater systems</t>
  </si>
  <si>
    <t>Curtilage flooding incidents (within a private land boundary) in the year (overloaded stormwater systems)</t>
  </si>
  <si>
    <t>Road corridor flooding incidents (overloaded stormwater systems)</t>
  </si>
  <si>
    <t>Total calls received on customer contact lines as a percentage of all calls received</t>
  </si>
  <si>
    <t>Total number of non-compliant wastewater treatment plants failing to comply with any of the specified parameters in the licence</t>
  </si>
  <si>
    <t>Performance Of Wastewater and Stormwater Assets</t>
  </si>
  <si>
    <t>Table B8: Other Service Indicators - Water, Wastewater and Stormwater</t>
  </si>
  <si>
    <t>(I) Growth (Additional demand)</t>
  </si>
  <si>
    <t>(II) Quality Enhancement (Levels of Service Improvements)</t>
  </si>
  <si>
    <t>Growth (Additional demand)</t>
  </si>
  <si>
    <t>(ii) Wastewater Treatment Plants</t>
  </si>
  <si>
    <t>Commercial arrangements currently in place for the asset management and/or maintenance of water, wastewater and stormwater infrastructure</t>
  </si>
  <si>
    <t>AA1.14</t>
  </si>
  <si>
    <t>J1.30</t>
  </si>
  <si>
    <t>Stormwater only sewers</t>
  </si>
  <si>
    <t>Stormwater pumping mains</t>
  </si>
  <si>
    <t>Stormwater pumping stations</t>
  </si>
  <si>
    <t>Number of consents</t>
  </si>
  <si>
    <t>Please provide a high-level description of the water supply take consents/permits held (including the source of the take e.g. from a river, lake, spring, storage dam or groundwater bore), consent number, the duration of the consent/permit and the expiry date, Regulatory Authority and purpose.</t>
  </si>
  <si>
    <t>Can you please provide a description of the current charging arrangements for water and wastewater (including trade waste) and stormwater. Please describe how these arrangements vary across different user groups.</t>
  </si>
  <si>
    <t>Please provide a high level summary (if available) of the rate of expansion of the water, wastewater and stormwater network or any information on how much is being built by private development.</t>
  </si>
  <si>
    <t>Please provide a summary of material existing commercial arrangements/relationships that each Local Authority has including with neighbouring Local Authorities, regional Local Authorities and iwi with respect to water, wastewater and stormwater assets, supply and service delivery.</t>
  </si>
  <si>
    <t>Please provide an organisation chart, headcount, FTE details and any vacancies. (This can be provided in a separate document.)</t>
  </si>
  <si>
    <t xml:space="preserve">Please provide a high level summary of debt arrangements (and any hedging arrangement(s)) for the Local Authority as a whole. If actual figures are not known, please provide estimates and explain the underlying assumptions or rationale for the estimates.
</t>
  </si>
  <si>
    <t xml:space="preserve">Please provide a high level summary of debt arrangements (and any hedging arrangement(s)) for the Local Authority specifically relating to drinking water assets including details of value, tenor and pricing. If actual figures are not known, please provide estimates and explain the underlying assumptions or rationale for the estimates.
</t>
  </si>
  <si>
    <t xml:space="preserve">Please provide a high level summary of debt arrangements (and any hedging arrangement(s)) for the Local Authority specifically relating to wastewater assets including details of value, tenor and pricing. If actual figures are not known, please provide estimates and explain the underlying assumptions or rationale for the estimates.
</t>
  </si>
  <si>
    <t xml:space="preserve">Please provide a high level summary of debt arrangements (and any hedging arrangement(s)) for the Local Authority specifically relating to storm water assets including details of value, tenor and pricing. If actual figures are not known, please provide estimates and explain the underlying assumptions or rationale for the estimates.
</t>
  </si>
  <si>
    <t xml:space="preserve">Liabilities associated with Water, Wastewater and Stormwater Assets </t>
  </si>
  <si>
    <t>AA2.3</t>
  </si>
  <si>
    <t>AA2.4</t>
  </si>
  <si>
    <t>AA2.5</t>
  </si>
  <si>
    <t>AA2.6</t>
  </si>
  <si>
    <t>AA2.7</t>
  </si>
  <si>
    <t>AA2.8</t>
  </si>
  <si>
    <t>AA2.9</t>
  </si>
  <si>
    <t>AA2.10</t>
  </si>
  <si>
    <t>AA2.11</t>
  </si>
  <si>
    <t>AA2.12</t>
  </si>
  <si>
    <t>AA2.13</t>
  </si>
  <si>
    <t>AA2.14</t>
  </si>
  <si>
    <t>AA2.15</t>
  </si>
  <si>
    <t>AA2.16</t>
  </si>
  <si>
    <t>AA2.17</t>
  </si>
  <si>
    <t>AA2.18</t>
  </si>
  <si>
    <t>AA2.19</t>
  </si>
  <si>
    <t>AA2.20</t>
  </si>
  <si>
    <t>AA2.21</t>
  </si>
  <si>
    <t>AA2.22</t>
  </si>
  <si>
    <t>AA2.23</t>
  </si>
  <si>
    <t>AA2.24</t>
  </si>
  <si>
    <t>AA2.25</t>
  </si>
  <si>
    <t>AA2.26</t>
  </si>
  <si>
    <t>AA2.27</t>
  </si>
  <si>
    <t>AA2.28</t>
  </si>
  <si>
    <t>AA2.29</t>
  </si>
  <si>
    <t>AA2.30</t>
  </si>
  <si>
    <t xml:space="preserve">Current Charging Arrangements </t>
  </si>
  <si>
    <t xml:space="preserve">Method for Collection of Charges </t>
  </si>
  <si>
    <t xml:space="preserve">Current Insurance Arrangements  </t>
  </si>
  <si>
    <t xml:space="preserve">Existing Commercial Arrangements </t>
  </si>
  <si>
    <t>Borrowing Arrangements</t>
  </si>
  <si>
    <t>Stormwater Assets</t>
  </si>
  <si>
    <t>Water Mains Rehabilitation Under Agreed Programme of Works</t>
  </si>
  <si>
    <t>Water Resource Planning</t>
  </si>
  <si>
    <t>Ml</t>
  </si>
  <si>
    <t>Absolute Non-Sanitary Consents</t>
  </si>
  <si>
    <t>Total Projected Service Improvements Achieved through Operating Expenditure</t>
  </si>
  <si>
    <t>Water, Wastewater and Stormwater Assets as well as Land Assets associated with Three Waters Assets</t>
  </si>
  <si>
    <t>Please provide any readily available valuation documentation related to water, wastewater and stormwater assets as well as Land Assets associated with three waters assets from 30 June 2016 to current.</t>
  </si>
  <si>
    <t>Valuation reports have been provided?</t>
  </si>
  <si>
    <t>Please provide details in respect of financial liabilities (including contingent liabilities) as at 30 June 2020</t>
  </si>
  <si>
    <t>Yes / No</t>
  </si>
  <si>
    <t>Number of distribution zones that exceed the compliance value for total coliforms</t>
  </si>
  <si>
    <t>Number of distribution zones that exceed the compliance value for faecal coliforms</t>
  </si>
  <si>
    <t>Samples Taken from Water Leaving the Water Treatment Plants (WTPs)</t>
  </si>
  <si>
    <t>Number of samples that exceeded the compliance value for total coliforms</t>
  </si>
  <si>
    <t xml:space="preserve">Number of samples that exceeded the compliance value for faecal coliforms </t>
  </si>
  <si>
    <t>Infrastructure Strategy</t>
  </si>
  <si>
    <t>Driver: Service Resilience</t>
  </si>
  <si>
    <t>Wastewater System Upgrading</t>
  </si>
  <si>
    <t>Driver: Improvements to Poor or Seriously Polluted Waters (Swimmable Waters)</t>
  </si>
  <si>
    <t>Table C7: Water Quality Outputs - Water Mains Activities</t>
  </si>
  <si>
    <t>Table C8: Wastewater Quality Outputs - Sewer Activities</t>
  </si>
  <si>
    <t xml:space="preserve">Total Base Service capital expenditure (Renewals) </t>
  </si>
  <si>
    <t>AA1.7</t>
  </si>
  <si>
    <t>(III) Base Service (Renewals)</t>
  </si>
  <si>
    <t>Base Service 
(Renewals)</t>
  </si>
  <si>
    <t>Base Service (Renewals)</t>
  </si>
  <si>
    <t>Wastewater Infrastructure Standard Costs: Sewer Laying</t>
  </si>
  <si>
    <t>Operating activities</t>
  </si>
  <si>
    <t>Development and financial contributions</t>
  </si>
  <si>
    <t>General rates, uniform annual general charge, rates penalties</t>
  </si>
  <si>
    <t>Vested assets</t>
  </si>
  <si>
    <t>Finance revenue</t>
  </si>
  <si>
    <t>Grants and subsidies</t>
  </si>
  <si>
    <t>Targeted rates</t>
  </si>
  <si>
    <t>Tangible fixed assets - water</t>
  </si>
  <si>
    <t xml:space="preserve">Government loans </t>
  </si>
  <si>
    <t>Bank loans</t>
  </si>
  <si>
    <t>Table F3a: Analysis of Borrowing by Interest Rate and Date of Maturity</t>
  </si>
  <si>
    <t>Section F: Current and Forecast Financial Information</t>
  </si>
  <si>
    <t>Table F4:  Analysis of Receivables and Payables</t>
  </si>
  <si>
    <t>Net cashflow for returns on investments and servicing of finance</t>
  </si>
  <si>
    <t>Total water revenue</t>
  </si>
  <si>
    <t>Other wastewater</t>
  </si>
  <si>
    <t>Grant revenue related to water services</t>
  </si>
  <si>
    <t>Grant revenue related to wastewater services</t>
  </si>
  <si>
    <t>Grant revenue related to stormwater services</t>
  </si>
  <si>
    <t>Total grant revenue related to three water services</t>
  </si>
  <si>
    <t>Unmeasured water revenue</t>
  </si>
  <si>
    <t>Non-current / Fixed Assets</t>
  </si>
  <si>
    <t>Other current assets</t>
  </si>
  <si>
    <t>F2.1</t>
  </si>
  <si>
    <t>Investments in CCOs, CCTOs &amp; other entities</t>
  </si>
  <si>
    <t>Current liabilities</t>
  </si>
  <si>
    <t>Non-current liabilities</t>
  </si>
  <si>
    <t>Payables</t>
  </si>
  <si>
    <t>Other non-current assets</t>
  </si>
  <si>
    <t>Prepayments</t>
  </si>
  <si>
    <t>Non-current assets classified as held for sale</t>
  </si>
  <si>
    <t>Derivative financial assets</t>
  </si>
  <si>
    <t>Employee benefits liabilities and provisions</t>
  </si>
  <si>
    <t>F2.8a</t>
  </si>
  <si>
    <t>F2.8b</t>
  </si>
  <si>
    <t>F2.8c</t>
  </si>
  <si>
    <t>F2.8d</t>
  </si>
  <si>
    <t>F2.8e</t>
  </si>
  <si>
    <t>F2.20</t>
  </si>
  <si>
    <t>F2.21</t>
  </si>
  <si>
    <t>F2.22</t>
  </si>
  <si>
    <t>F2.23</t>
  </si>
  <si>
    <t>Total liabilities</t>
  </si>
  <si>
    <t>F2.24</t>
  </si>
  <si>
    <t>Total non-current liabilities</t>
  </si>
  <si>
    <t>Borrowings</t>
  </si>
  <si>
    <t>Other non-current liabilities</t>
  </si>
  <si>
    <t>F2.25</t>
  </si>
  <si>
    <t>Net assets</t>
  </si>
  <si>
    <t>F2.26</t>
  </si>
  <si>
    <t>Revaluation reserves</t>
  </si>
  <si>
    <t>Other reserves</t>
  </si>
  <si>
    <t>Restricted funds</t>
  </si>
  <si>
    <t>Accumulated funds</t>
  </si>
  <si>
    <t>Contributed equity</t>
  </si>
  <si>
    <t>Total equity</t>
  </si>
  <si>
    <t>F2.27</t>
  </si>
  <si>
    <t>F2.28</t>
  </si>
  <si>
    <t>F2.29</t>
  </si>
  <si>
    <t>F2.30</t>
  </si>
  <si>
    <t>F2.31</t>
  </si>
  <si>
    <t>F2.32</t>
  </si>
  <si>
    <t>F7a.17</t>
  </si>
  <si>
    <t>Opening cash and cash equivalents</t>
  </si>
  <si>
    <t>Closing cash and cash equivalents</t>
  </si>
  <si>
    <t>Tangible fixed assets - wastewater</t>
  </si>
  <si>
    <t>Tangible fixed assets - stormwater</t>
  </si>
  <si>
    <t>Tangible fixed assets - others</t>
  </si>
  <si>
    <t>Receivables and recoverables</t>
  </si>
  <si>
    <t>Cash and cash equivalents</t>
  </si>
  <si>
    <t>Intangible assets</t>
  </si>
  <si>
    <t>Total Non-current / fixed assets</t>
  </si>
  <si>
    <t>Total assets</t>
  </si>
  <si>
    <t>Return on investments and servicing of finance</t>
  </si>
  <si>
    <t>F7.15</t>
  </si>
  <si>
    <t>F7.16</t>
  </si>
  <si>
    <t>F7.17</t>
  </si>
  <si>
    <t>F7b.17</t>
  </si>
  <si>
    <t>F7c.17</t>
  </si>
  <si>
    <t>Provisions for other liabilities</t>
  </si>
  <si>
    <t>Other current liabilities</t>
  </si>
  <si>
    <t>Total current liabilities</t>
  </si>
  <si>
    <t>Derivative financial liabilities</t>
  </si>
  <si>
    <t>Measured water fixed revenue</t>
  </si>
  <si>
    <t>Measured water volumes</t>
  </si>
  <si>
    <t>Measured water volumetric charge</t>
  </si>
  <si>
    <t>Measured water volumetric revenue</t>
  </si>
  <si>
    <t xml:space="preserve">Measured water total revenue </t>
  </si>
  <si>
    <t>Unmeasured wastewater revenue</t>
  </si>
  <si>
    <t>Measured wastewater fixed revenue</t>
  </si>
  <si>
    <t>Measured wastewater volumes</t>
  </si>
  <si>
    <t>Measured wastewater volumetric charge</t>
  </si>
  <si>
    <t>Measured wastewater volumetric revenue</t>
  </si>
  <si>
    <t>Measured wastewater total revenue</t>
  </si>
  <si>
    <t>Stormwater revenue</t>
  </si>
  <si>
    <t>Number where headroom ≤5%</t>
  </si>
  <si>
    <t>Population in areas where headroom ≤5%</t>
  </si>
  <si>
    <t>Number of determinands taken – unique spot samples (manual monitoring)</t>
  </si>
  <si>
    <t>Number of determinands taken – continuous monitoring</t>
  </si>
  <si>
    <t>Sample determinands failing – unique spot samples (manual monitoring)</t>
  </si>
  <si>
    <t>Sample determinands failing – continuous monitoring</t>
  </si>
  <si>
    <t>Number of water distribution zones reporting determinand failures</t>
  </si>
  <si>
    <t>C5.7b</t>
  </si>
  <si>
    <t>Levels of service</t>
  </si>
  <si>
    <t>Section B: Levels of Service</t>
  </si>
  <si>
    <t>tonnes/year</t>
  </si>
  <si>
    <t>Yellow cells indicate data input fields that are also requested by the 2020 Water New Zealand, National Performance Review, for those local authorities who are participating in the NPR. If applicable, the NPR reference is provided in dark grey cells to the right hand side of the worksheet.</t>
  </si>
  <si>
    <t>Green cells indicate where local authorities should select from the dropdown menu.</t>
  </si>
  <si>
    <t>Light grey cells indicate where local authorities input the sources of the information provided. This will help with potential queries on specific line items in the quality assurance process, and any future process of a similar nature.</t>
  </si>
  <si>
    <t>Pink cells indicate calculations. Do not alter these cells.</t>
  </si>
  <si>
    <t>Worksheet and Template level error check cells, do not alter these cells.</t>
  </si>
  <si>
    <t>Local authorities must only input data or formulae into any cells shaded in orange, yellow, green or light grey. All orange, yellow and green highlighted cells must contain a response.</t>
  </si>
  <si>
    <t>Local authorities must select a response from the drop-down box in any cells shaded green.</t>
  </si>
  <si>
    <t>If there are insufficient rows within the RfI Response Template, it is expected that the local authorities will add rows as required, noting all changes, and ensuring that the totals and summary worksheets remain accurate.</t>
  </si>
  <si>
    <t>Local authorities should add supporting explanatory notes in the in the orange ‘comment’ and light grey ‘further notes’ cells provided to add explanatory comments and provide details on any assumptions used.</t>
  </si>
  <si>
    <t>Field Types described the purpose of each line item. A Field Type of 'C' denotes calculated fields and 'I' denotes where inputs are required. Additional detail on the Field Types is provided in the Supporting Guidance where relevant.</t>
  </si>
  <si>
    <t xml:space="preserve">Current structure for management of three waters assets and related infrastructure </t>
  </si>
  <si>
    <t>Discharges from Combined Sewer Overflow (CSOs) and Stormwater Systems Improvements</t>
  </si>
  <si>
    <t>Water / Wastewater / Stormwater / Multiple Allocations</t>
  </si>
  <si>
    <t>Properties affected by unplanned interruptions (include each incident)</t>
  </si>
  <si>
    <t>Properties affected by unplanned interruptions caused by third party (include each incident)</t>
  </si>
  <si>
    <t xml:space="preserve">Properties affected by unplanned overruns and unwarned (include each incident) </t>
  </si>
  <si>
    <t>Number of incidents of habitable floor flooding in the year</t>
  </si>
  <si>
    <t>Number of incidents of habitable floor flooding attributed to severe weather</t>
  </si>
  <si>
    <t>Number of incidents of habitable floor flooding due to equipment failure</t>
  </si>
  <si>
    <t>Number of incidents of habitable floor flooding due to blockages</t>
  </si>
  <si>
    <t>Number of incidents of habitable floor flooding due to wastewater system collapses</t>
  </si>
  <si>
    <t>Number of external flooding incidents (other causes - equipment failure)</t>
  </si>
  <si>
    <t>Number of external flooding incidents (other causes - blockages)</t>
  </si>
  <si>
    <t>Number of external flooding incidents (other causes - collapses)</t>
  </si>
  <si>
    <t>Total number of external flooding incidents (overloaded wastewater systems)</t>
  </si>
  <si>
    <t>Number of incidents of habitable floor flooding due to stormwater system collapses</t>
  </si>
  <si>
    <t>Total number of external flooding incidents (overloaded stormwater systems)</t>
  </si>
  <si>
    <t>Number of external flooding incidents (overloaded stormwater systems attributed to severe weather)</t>
  </si>
  <si>
    <t>Number of service reservoirs having &gt; 5% of total coliform samples exceed the compliance value</t>
  </si>
  <si>
    <t xml:space="preserve">Number of wastewater plants where the sample mean &lt;=62.5% of the compliance value based on the summer seasonal limit </t>
  </si>
  <si>
    <t>Number of wastewater plants where the sample mean &lt;=62.5% of the compliance value based on the winter seasonal limit (if different)</t>
  </si>
  <si>
    <t>Number of wastewater treatment plants where the sample mean &lt;=62.5% of the compliance value based on the summer seasonal limit</t>
  </si>
  <si>
    <t>Number of wastewater treatment plants where the sample mean &lt;=62.5% of the compliance value based on the winter seasonal limit (if different)</t>
  </si>
  <si>
    <t>Number of wastewater treatment plants where the sample mean &lt;= 62.5% of the compliance value</t>
  </si>
  <si>
    <t>CSO and Stormwater Discharges/ Industrial Zones</t>
  </si>
  <si>
    <t>Total number of wastewater treatment plants subject to improvement works in the Long Term Plan (annual average)</t>
  </si>
  <si>
    <t>Population equivalent subject to improvement works in the Long Term Plan (annual average)</t>
  </si>
  <si>
    <t>Total number of CSOs and stormwater systems subject to improvement works</t>
  </si>
  <si>
    <t>Inland Waters  - Discharges from CSOs and stormwater systems (intermittent)</t>
  </si>
  <si>
    <t>Total number of discharges from CSOs and stormwater systems subject to improvement works</t>
  </si>
  <si>
    <t>Coastal Waters  - Discharges from CSOs and stormwater systems (intermittent)</t>
  </si>
  <si>
    <t>Estuarial Waters  - Discharges from CSOs and stormwater systems (intermittent)</t>
  </si>
  <si>
    <t>Number of water distribution zones identified for a programme of works in the Long Term Plan (annual average)</t>
  </si>
  <si>
    <t>Length of mains for replacement as set out in the Long Term Plan (annual average)</t>
  </si>
  <si>
    <t>Length of mains for relining as set out in the Long Term Plan (annual average)</t>
  </si>
  <si>
    <t>Total number of metered areas in Local Authority supply area</t>
  </si>
  <si>
    <t>Number of wastewater drainage areas identified for a programme of works in the Long Term Plan (annual average)</t>
  </si>
  <si>
    <t>Length of sewers for replacement as identified for a programme of works in the Long Term Plan (annual average) (excluding combined sewers)</t>
  </si>
  <si>
    <t>Length of combined sewers for replacement as identified for a programme of works in the Long Term Plan (annual average)</t>
  </si>
  <si>
    <t>Table C8b: Stormwater Quality Outputs - Stormwater Only Sewer Activities</t>
  </si>
  <si>
    <t>Number of stormwater areas subject to a programme of work as identified in the Long Term Plan (annual average)</t>
  </si>
  <si>
    <t>Household unmeasured</t>
  </si>
  <si>
    <t>Household measured</t>
  </si>
  <si>
    <t>Non-household measured</t>
  </si>
  <si>
    <t>Non-household unmeasured</t>
  </si>
  <si>
    <t>Household water total</t>
  </si>
  <si>
    <t>Total Non-Household Water</t>
  </si>
  <si>
    <t>Household wastewater total</t>
  </si>
  <si>
    <t>Non-household measured total</t>
  </si>
  <si>
    <t>Non-household unmeasured total</t>
  </si>
  <si>
    <t>Non-household wastewater total</t>
  </si>
  <si>
    <t>Private septic tank emptying - household</t>
  </si>
  <si>
    <t>Private septic tank emptying - non-household</t>
  </si>
  <si>
    <t>Household: billed directly</t>
  </si>
  <si>
    <t>Household: billed through rates</t>
  </si>
  <si>
    <t>Non-household: billed directly</t>
  </si>
  <si>
    <t>Non-household: billed through rates</t>
  </si>
  <si>
    <t>Tradewaste (commercial and industrial waste) revenue</t>
  </si>
  <si>
    <t>Are the stormwater assets in roads recorded as part of roading assets or stormwater assets? (Select Roading, Stormwater or Other from the dropdown menu)</t>
  </si>
  <si>
    <t>Please provide the latest (draft or final) 30 year Infrastructure Strategy (2021-2051), if available. (Select Yes or No from the drop down menu to indicate whether this is available and has been provided via the Nominated DIA Inbox)</t>
  </si>
  <si>
    <t>How is revenue collected (e.g. through general rates, target rates, direct charges etc.). How do you communication revenue collection methods to customers?</t>
  </si>
  <si>
    <t>Table B1a: Water Availability</t>
  </si>
  <si>
    <t>B1.1a</t>
  </si>
  <si>
    <t>B1.2a</t>
  </si>
  <si>
    <t>B1.3a</t>
  </si>
  <si>
    <t>B1.4a</t>
  </si>
  <si>
    <t>B1.5a</t>
  </si>
  <si>
    <t>B1.6a</t>
  </si>
  <si>
    <t>B1a</t>
  </si>
  <si>
    <t>Resources and Treatment Operating Costs</t>
  </si>
  <si>
    <t xml:space="preserve">Length of Stormwater Sewers </t>
  </si>
  <si>
    <t>J2.15</t>
  </si>
  <si>
    <t>Diameter ≤100mm</t>
  </si>
  <si>
    <t>J2.16</t>
  </si>
  <si>
    <t>Diameter between 101mm and 150mm</t>
  </si>
  <si>
    <t>J2.17</t>
  </si>
  <si>
    <t>J2.18</t>
  </si>
  <si>
    <t>J2.19</t>
  </si>
  <si>
    <t>Diameter between 301mm and 375mm</t>
  </si>
  <si>
    <t>J2.20</t>
  </si>
  <si>
    <t>Diameter between 376mm and 450mm</t>
  </si>
  <si>
    <t>J2.21</t>
  </si>
  <si>
    <t>J2.22</t>
  </si>
  <si>
    <t>J2.23</t>
  </si>
  <si>
    <t>Stormwater Infrastructure Standard Costs: Stormwater Sewer Laying</t>
  </si>
  <si>
    <t>J3.13</t>
  </si>
  <si>
    <t>Diameter 100mm</t>
  </si>
  <si>
    <t>J3.14</t>
  </si>
  <si>
    <t>J3.15</t>
  </si>
  <si>
    <t>J3.16</t>
  </si>
  <si>
    <t>J3.17</t>
  </si>
  <si>
    <t>Diameter 375mm</t>
  </si>
  <si>
    <t>J3.18</t>
  </si>
  <si>
    <t>J3.19</t>
  </si>
  <si>
    <t>J3.20</t>
  </si>
  <si>
    <t>30/06/2031 (Forecast)</t>
  </si>
  <si>
    <t>Water Mains ≤300mm</t>
  </si>
  <si>
    <t>Number of external flooding incidents (overloaded wastewater systems attributed to severe weather)</t>
  </si>
  <si>
    <r>
      <t>Volume unmeasured non-household wastewater at standard tariff</t>
    </r>
    <r>
      <rPr>
        <sz val="11"/>
        <rFont val="Arial"/>
        <family val="2"/>
      </rPr>
      <t>s</t>
    </r>
  </si>
  <si>
    <t>Table B5: Customer Care - Contacts and Complaints (Three Waters)</t>
  </si>
  <si>
    <t>New Written Contacts and Complaints</t>
  </si>
  <si>
    <t>Total number of new written contacts and complaints received</t>
  </si>
  <si>
    <t>Total number of written contact and complaint correspondence</t>
  </si>
  <si>
    <t>New Telephone Contacts and Complaints</t>
  </si>
  <si>
    <t>Total number of new telephone contacts and complaints received</t>
  </si>
  <si>
    <t>W1: Simple disinfection and filtration</t>
  </si>
  <si>
    <t xml:space="preserve">W2: Single stage physical or chemical treatment </t>
  </si>
  <si>
    <t>W3: More than one stage of treatment excluding W4</t>
  </si>
  <si>
    <t xml:space="preserve">W4: Complex treatment including micro-filtration </t>
  </si>
  <si>
    <t>Stormwater Data</t>
  </si>
  <si>
    <t>Stormwater only sewer collapses</t>
  </si>
  <si>
    <t>This CG applies to forecast years 2022 - 2031</t>
  </si>
  <si>
    <t>G1.3b</t>
  </si>
  <si>
    <t>Additional properties connected in the year</t>
  </si>
  <si>
    <t>Volume wastewater returned</t>
  </si>
  <si>
    <t xml:space="preserve">Length of Sewers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</si>
</sst>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d\-mmm\-yyyy"/>
    <numFmt numFmtId="167" formatCode="h:mm\ AM/PM\ "/>
    <numFmt numFmtId="168" formatCode="[$$-C09]#,##0;[Red]\([$$-C09]#,##0\)"/>
    <numFmt numFmtId="169" formatCode="#."/>
    <numFmt numFmtId="170" formatCode="&quot;Please complete&quot;;;&quot;Ok&quot;"/>
    <numFmt numFmtId="171" formatCode="0.0%"/>
    <numFmt numFmtId="172" formatCode="0.000"/>
    <numFmt numFmtId="173" formatCode="General\ &quot;.&quot;"/>
    <numFmt numFmtId="174" formatCode="_ &quot;₹&quot;\ * #,##0.00_ ;_ &quot;₹&quot;\ * \-#,##0.00_ ;_ &quot;₹&quot;\ * &quot;-&quot;??_ ;_ @_ "/>
    <numFmt numFmtId="175" formatCode="_-[$$-409]* #,##0.00_ ;_-[$$-409]* \-#,##0.00\ ;_-[$$-409]* &quot;-&quot;??_ ;_-@_ "/>
    <numFmt numFmtId="176" formatCode="_(* #,##0_);_(* \(#,##0\);_(* &quot;-&quot;??_);_(@_)"/>
  </numFmts>
  <fonts count="72">
    <font>
      <sz val="11"/>
      <color theme="1"/>
      <name val="Calibri"/>
      <family val="2"/>
      <scheme val="minor"/>
    </font>
    <font>
      <sz val="10"/>
      <name val="Arial"/>
      <family val="2"/>
    </font>
    <font>
      <b/>
      <sz val="14"/>
      <color indexed="9"/>
      <name val="Arial"/>
      <family val="2"/>
    </font>
    <font>
      <sz val="11"/>
      <name val="Arial"/>
      <family val="2"/>
    </font>
    <font>
      <b/>
      <sz val="14"/>
      <name val="Arial"/>
      <family val="2"/>
    </font>
    <font>
      <b/>
      <sz val="11"/>
      <name val="Arial"/>
      <family val="2"/>
    </font>
    <font>
      <b/>
      <sz val="10"/>
      <name val="Arial"/>
      <family val="2"/>
    </font>
    <font>
      <b/>
      <sz val="10"/>
      <color theme="1"/>
      <name val="Arial"/>
      <family val="2"/>
    </font>
    <font>
      <sz val="10"/>
      <color theme="1"/>
      <name val="Arial"/>
      <family val="2"/>
    </font>
    <font>
      <i/>
      <sz val="10"/>
      <color theme="1"/>
      <name val="Arial"/>
      <family val="2"/>
    </font>
    <font>
      <sz val="10"/>
      <color indexed="12"/>
      <name val="Arial"/>
      <family val="2"/>
    </font>
    <font>
      <sz val="11"/>
      <color theme="1"/>
      <name val="Arial"/>
      <family val="2"/>
    </font>
    <font>
      <b/>
      <sz val="10"/>
      <color theme="0"/>
      <name val="Arial"/>
      <family val="2"/>
    </font>
    <font>
      <b/>
      <sz val="14"/>
      <color theme="0"/>
      <name val="Arial"/>
      <family val="2"/>
    </font>
    <font>
      <b/>
      <sz val="11"/>
      <color theme="1"/>
      <name val="Arial"/>
      <family val="2"/>
    </font>
    <font>
      <b/>
      <sz val="16"/>
      <color indexed="9"/>
      <name val="Arial"/>
      <family val="2"/>
    </font>
    <font>
      <b/>
      <sz val="11"/>
      <color theme="0"/>
      <name val="Calibri"/>
      <family val="2"/>
      <scheme val="minor"/>
    </font>
    <font>
      <sz val="8"/>
      <name val="Calibri"/>
      <family val="2"/>
      <scheme val="minor"/>
    </font>
    <font>
      <sz val="11"/>
      <color theme="1"/>
      <name val="Calibri"/>
      <family val="2"/>
      <scheme val="minor"/>
    </font>
    <font>
      <sz val="10"/>
      <color theme="0"/>
      <name val="Arial"/>
      <family val="2"/>
    </font>
    <font>
      <sz val="16"/>
      <color theme="1"/>
      <name val="Arial"/>
      <family val="2"/>
    </font>
    <font>
      <sz val="16"/>
      <name val="Arial"/>
      <family val="2"/>
    </font>
    <font>
      <b/>
      <sz val="16"/>
      <name val="Arial"/>
      <family val="2"/>
    </font>
    <font>
      <b/>
      <sz val="12"/>
      <name val="Arial"/>
      <family val="2"/>
    </font>
    <font>
      <b/>
      <sz val="12"/>
      <color theme="1"/>
      <name val="Arial"/>
      <family val="2"/>
    </font>
    <font>
      <b/>
      <sz val="16"/>
      <color theme="0"/>
      <name val="Arial"/>
      <family val="2"/>
    </font>
    <font>
      <sz val="10"/>
      <name val="CG Omega"/>
    </font>
    <font>
      <b/>
      <sz val="12"/>
      <color indexed="8"/>
      <name val="Arial"/>
      <family val="2"/>
    </font>
    <font>
      <sz val="9"/>
      <color theme="1"/>
      <name val="Arial"/>
      <family val="2"/>
    </font>
    <font>
      <b/>
      <sz val="9"/>
      <color indexed="9"/>
      <name val="Arial"/>
      <family val="2"/>
    </font>
    <font>
      <b/>
      <sz val="9"/>
      <name val="Arial"/>
      <family val="2"/>
    </font>
    <font>
      <b/>
      <sz val="11"/>
      <color rgb="FF182B46"/>
      <name val="Arial"/>
      <family val="2"/>
    </font>
    <font>
      <sz val="11"/>
      <color rgb="FF182B46"/>
      <name val="Arial"/>
      <family val="2"/>
    </font>
    <font>
      <vertAlign val="subscript"/>
      <sz val="11"/>
      <color theme="1"/>
      <name val="Arial"/>
      <family val="2"/>
    </font>
    <font>
      <b/>
      <vertAlign val="superscript"/>
      <sz val="11"/>
      <color theme="1"/>
      <name val="Arial"/>
      <family val="2"/>
    </font>
    <font>
      <b/>
      <sz val="9"/>
      <color rgb="FF182B46"/>
      <name val="Arial"/>
      <family val="2"/>
    </font>
    <font>
      <b/>
      <sz val="11"/>
      <color indexed="9"/>
      <name val="Arial"/>
      <family val="2"/>
    </font>
    <font>
      <i/>
      <sz val="11"/>
      <name val="Arial"/>
      <family val="2"/>
    </font>
    <font>
      <i/>
      <sz val="11"/>
      <color theme="1"/>
      <name val="Arial"/>
      <family val="2"/>
    </font>
    <font>
      <b/>
      <sz val="11"/>
      <color theme="0"/>
      <name val="Arial"/>
      <family val="2"/>
    </font>
    <font>
      <b/>
      <strike/>
      <sz val="11"/>
      <color theme="1"/>
      <name val="Arial"/>
      <family val="2"/>
    </font>
    <font>
      <sz val="11"/>
      <color rgb="FF000000"/>
      <name val="Arial"/>
      <family val="2"/>
    </font>
    <font>
      <b/>
      <sz val="11"/>
      <color rgb="FF000000"/>
      <name val="Arial"/>
      <family val="2"/>
    </font>
    <font>
      <b/>
      <vertAlign val="superscript"/>
      <sz val="10"/>
      <color theme="1"/>
      <name val="Arial"/>
      <family val="2"/>
    </font>
    <font>
      <sz val="11"/>
      <color theme="0"/>
      <name val="Arial"/>
      <family val="2"/>
    </font>
    <font>
      <sz val="9"/>
      <color theme="1"/>
      <name val="Calibri"/>
      <family val="2"/>
      <scheme val="minor"/>
    </font>
    <font>
      <sz val="16"/>
      <color theme="1"/>
      <name val="Calibri"/>
      <family val="2"/>
      <scheme val="minor"/>
    </font>
    <font>
      <sz val="16"/>
      <name val="Calibri"/>
      <family val="2"/>
      <scheme val="minor"/>
    </font>
    <font>
      <b/>
      <sz val="16"/>
      <color indexed="9"/>
      <name val="Calibri"/>
      <family val="2"/>
      <scheme val="minor"/>
    </font>
    <font>
      <b/>
      <sz val="9"/>
      <color indexed="9"/>
      <name val="Calibri"/>
      <family val="2"/>
      <scheme val="minor"/>
    </font>
    <font>
      <b/>
      <sz val="10"/>
      <color indexed="9"/>
      <name val="Arial"/>
      <family val="2"/>
    </font>
    <font>
      <i/>
      <sz val="11"/>
      <color rgb="FF182B46"/>
      <name val="Arial"/>
      <family val="2"/>
    </font>
    <font>
      <b/>
      <i/>
      <vertAlign val="superscript"/>
      <sz val="11"/>
      <color theme="1"/>
      <name val="Arial"/>
      <family val="2"/>
    </font>
    <font>
      <vertAlign val="superscript"/>
      <sz val="11"/>
      <color theme="1"/>
      <name val="Arial"/>
      <family val="2"/>
    </font>
    <font>
      <b/>
      <vertAlign val="superscript"/>
      <sz val="11"/>
      <color rgb="FF182B46"/>
      <name val="Arial"/>
      <family val="2"/>
    </font>
    <font>
      <b/>
      <u/>
      <sz val="11"/>
      <color theme="1"/>
      <name val="Arial"/>
      <family val="2"/>
    </font>
    <font>
      <b/>
      <i/>
      <u/>
      <sz val="11"/>
      <color theme="1"/>
      <name val="Arial"/>
      <family val="2"/>
    </font>
    <font>
      <i/>
      <sz val="10"/>
      <color rgb="FF182B46"/>
      <name val="Arial"/>
      <family val="2"/>
    </font>
    <font>
      <b/>
      <u/>
      <sz val="11"/>
      <color theme="1"/>
      <name val="Calibri"/>
      <family val="2"/>
      <scheme val="minor"/>
    </font>
    <font>
      <b/>
      <i/>
      <sz val="12"/>
      <name val="Arial"/>
      <family val="2"/>
    </font>
    <font>
      <b/>
      <u/>
      <sz val="11"/>
      <name val="Arial"/>
      <family val="2"/>
    </font>
    <font>
      <vertAlign val="superscript"/>
      <sz val="11"/>
      <name val="Arial"/>
      <family val="2"/>
    </font>
    <font>
      <b/>
      <i/>
      <vertAlign val="superscript"/>
      <sz val="14"/>
      <color theme="1"/>
      <name val="Arial"/>
      <family val="2"/>
    </font>
    <font>
      <b/>
      <sz val="11"/>
      <color rgb="FF182B46"/>
      <name val="Arial"/>
      <family val="2"/>
    </font>
    <font>
      <sz val="11"/>
      <color theme="1"/>
      <name val="Arial"/>
      <family val="2"/>
    </font>
    <font>
      <i/>
      <sz val="11"/>
      <color theme="1"/>
      <name val="Arial"/>
      <family val="2"/>
    </font>
    <font>
      <b/>
      <sz val="11"/>
      <color indexed="9"/>
      <name val="Arial"/>
      <family val="2"/>
    </font>
    <font>
      <sz val="11"/>
      <color rgb="FF182B46"/>
      <name val="Calibri"/>
      <family val="2"/>
      <scheme val="minor"/>
    </font>
    <font>
      <b/>
      <sz val="16"/>
      <color theme="1"/>
      <name val="Arial"/>
      <family val="2"/>
    </font>
    <font>
      <sz val="11"/>
      <name val="Calibri"/>
      <family val="2"/>
      <scheme val="minor"/>
    </font>
    <font>
      <vertAlign val="subscript"/>
      <sz val="11"/>
      <name val="Arial"/>
      <family val="2"/>
    </font>
    <font>
      <sz val="9"/>
      <name val="Arial"/>
      <family val="2"/>
    </font>
  </fonts>
  <fills count="31">
    <fill>
      <patternFill patternType="none"/>
    </fill>
    <fill>
      <patternFill patternType="gray125"/>
    </fill>
    <fill>
      <patternFill patternType="solid">
        <fgColor theme="1"/>
        <bgColor indexed="64"/>
      </patternFill>
    </fill>
    <fill>
      <patternFill patternType="solid">
        <fgColor indexed="31"/>
        <bgColor indexed="64"/>
      </patternFill>
    </fill>
    <fill>
      <patternFill patternType="solid">
        <fgColor rgb="FF339966"/>
        <bgColor indexed="64"/>
      </patternFill>
    </fill>
    <fill>
      <patternFill patternType="solid">
        <fgColor rgb="FF182B46"/>
        <bgColor indexed="64"/>
      </patternFill>
    </fill>
    <fill>
      <patternFill patternType="solid">
        <fgColor rgb="FF5F646A"/>
        <bgColor indexed="64"/>
      </patternFill>
    </fill>
    <fill>
      <patternFill patternType="solid">
        <fgColor rgb="FF03B2C4"/>
        <bgColor indexed="64"/>
      </patternFill>
    </fill>
    <fill>
      <patternFill patternType="solid">
        <fgColor rgb="FFF8B03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56F68B"/>
        <bgColor indexed="64"/>
      </patternFill>
    </fill>
    <fill>
      <patternFill patternType="solid">
        <fgColor theme="0"/>
        <bgColor indexed="64"/>
      </patternFill>
    </fill>
    <fill>
      <patternFill patternType="solid">
        <fgColor rgb="FFFF99CC"/>
        <bgColor indexed="64"/>
      </patternFill>
    </fill>
    <fill>
      <patternFill patternType="solid">
        <fgColor indexed="8"/>
        <bgColor indexed="64"/>
      </patternFill>
    </fill>
    <fill>
      <patternFill patternType="solid">
        <fgColor theme="3" tint="-0.249977111117893"/>
        <bgColor indexed="64"/>
      </patternFill>
    </fill>
    <fill>
      <patternFill patternType="lightUp">
        <fgColor theme="1" tint="0.24994659260841701"/>
        <bgColor theme="1" tint="0.499984740745262"/>
      </patternFill>
    </fill>
    <fill>
      <patternFill patternType="solid">
        <fgColor rgb="FFF7F5A9"/>
        <bgColor indexed="64"/>
      </patternFill>
    </fill>
    <fill>
      <patternFill patternType="solid">
        <fgColor rgb="FFBBD7EF"/>
        <bgColor indexed="64"/>
      </patternFill>
    </fill>
    <fill>
      <patternFill patternType="solid">
        <fgColor rgb="FFFF99CC"/>
        <bgColor indexed="9"/>
      </patternFill>
    </fill>
    <fill>
      <patternFill patternType="solid">
        <fgColor rgb="FFFF99CC"/>
        <bgColor indexed="8"/>
      </patternFill>
    </fill>
    <fill>
      <patternFill patternType="solid">
        <fgColor rgb="FFFF99CC"/>
        <bgColor indexed="40"/>
      </patternFill>
    </fill>
    <fill>
      <patternFill patternType="solid">
        <fgColor rgb="FFF8B03F"/>
        <bgColor indexed="9"/>
      </patternFill>
    </fill>
    <fill>
      <patternFill patternType="solid">
        <fgColor theme="6"/>
        <bgColor indexed="64"/>
      </patternFill>
    </fill>
    <fill>
      <patternFill patternType="solid">
        <fgColor theme="2" tint="-9.9948118533890809E-2"/>
        <bgColor indexed="64"/>
      </patternFill>
    </fill>
    <fill>
      <patternFill patternType="solid">
        <fgColor rgb="FF244062"/>
        <bgColor indexed="64"/>
      </patternFill>
    </fill>
    <fill>
      <patternFill patternType="solid">
        <fgColor rgb="FFFFFFFF"/>
        <bgColor rgb="FF000000"/>
      </patternFill>
    </fill>
    <fill>
      <patternFill patternType="solid">
        <fgColor rgb="FFF8B03F"/>
        <bgColor rgb="FF000000"/>
      </patternFill>
    </fill>
    <fill>
      <patternFill patternType="solid">
        <fgColor rgb="FFD0CECE"/>
        <bgColor rgb="FF000000"/>
      </patternFill>
    </fill>
    <fill>
      <patternFill patternType="solid">
        <fgColor rgb="FFFFFF00"/>
        <bgColor indexed="64"/>
      </patternFill>
    </fill>
  </fills>
  <borders count="263">
    <border>
      <left/>
      <right/>
      <top/>
      <bottom/>
      <diagonal/>
    </border>
    <border>
      <left style="thin">
        <color rgb="FF7F7E82"/>
      </left>
      <right/>
      <top style="thin">
        <color rgb="FF7F7E82"/>
      </top>
      <bottom style="thin">
        <color rgb="FF7F7E82"/>
      </bottom>
      <diagonal/>
    </border>
    <border>
      <left/>
      <right/>
      <top style="thin">
        <color rgb="FF7F7E82"/>
      </top>
      <bottom style="thin">
        <color rgb="FF7F7E8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bottom/>
      <diagonal/>
    </border>
    <border>
      <left/>
      <right/>
      <top/>
      <bottom style="thin">
        <color rgb="FF7F7E8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bottom style="medium">
        <color rgb="FF182B46"/>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theme="0" tint="-0.499984740745262"/>
      </left>
      <right style="thin">
        <color theme="0" tint="-0.499984740745262"/>
      </right>
      <top/>
      <bottom style="thin">
        <color theme="0" tint="-0.499984740745262"/>
      </bottom>
      <diagonal/>
    </border>
    <border>
      <left/>
      <right/>
      <top style="thin">
        <color theme="0" tint="-0.34998626667073579"/>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499984740745262"/>
      </left>
      <right/>
      <top/>
      <bottom style="thin">
        <color theme="0" tint="-0.499984740745262"/>
      </bottom>
      <diagonal/>
    </border>
    <border>
      <left/>
      <right/>
      <top style="thin">
        <color theme="1"/>
      </top>
      <bottom/>
      <diagonal/>
    </border>
    <border>
      <left style="thin">
        <color rgb="FF182B46"/>
      </left>
      <right style="thin">
        <color rgb="FF182B46"/>
      </right>
      <top style="thin">
        <color rgb="FF182B46"/>
      </top>
      <bottom style="thin">
        <color rgb="FF182B46"/>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theme="0" tint="-0.14996795556505021"/>
      </right>
      <top style="thin">
        <color theme="0" tint="-0.14999847407452621"/>
      </top>
      <bottom/>
      <diagonal/>
    </border>
    <border>
      <left/>
      <right style="thin">
        <color theme="0" tint="-0.14996795556505021"/>
      </right>
      <top/>
      <bottom/>
      <diagonal/>
    </border>
    <border>
      <left/>
      <right style="thin">
        <color theme="0" tint="-0.14996795556505021"/>
      </right>
      <top/>
      <bottom style="thin">
        <color theme="0" tint="-0.1499984740745262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thin">
        <color indexed="64"/>
      </right>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theme="4" tint="-0.499984740745262"/>
      </top>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indexed="64"/>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indexed="64"/>
      </left>
      <right style="thin">
        <color indexed="8"/>
      </right>
      <top style="thin">
        <color indexed="64"/>
      </top>
      <bottom style="thin">
        <color indexed="64"/>
      </bottom>
      <diagonal/>
    </border>
    <border>
      <left style="thin">
        <color indexed="64"/>
      </left>
      <right style="thin">
        <color rgb="FF182B46"/>
      </right>
      <top style="thin">
        <color indexed="64"/>
      </top>
      <bottom style="thin">
        <color indexed="64"/>
      </bottom>
      <diagonal/>
    </border>
    <border>
      <left/>
      <right/>
      <top style="thin">
        <color theme="2"/>
      </top>
      <bottom style="thin">
        <color theme="2"/>
      </bottom>
      <diagonal/>
    </border>
    <border>
      <left style="medium">
        <color indexed="64"/>
      </left>
      <right style="thin">
        <color indexed="64"/>
      </right>
      <top style="thin">
        <color indexed="64"/>
      </top>
      <bottom/>
      <diagonal/>
    </border>
    <border>
      <left style="thin">
        <color theme="1"/>
      </left>
      <right style="thin">
        <color theme="0" tint="-0.14996795556505021"/>
      </right>
      <top style="thin">
        <color theme="1"/>
      </top>
      <bottom style="thin">
        <color theme="1"/>
      </bottom>
      <diagonal/>
    </border>
    <border>
      <left style="thin">
        <color theme="2"/>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theme="0" tint="-0.14999847407452621"/>
      </right>
      <top/>
      <bottom style="medium">
        <color indexed="64"/>
      </bottom>
      <diagonal/>
    </border>
    <border>
      <left/>
      <right style="thin">
        <color theme="0" tint="-0.14999847407452621"/>
      </right>
      <top style="thin">
        <color theme="1"/>
      </top>
      <bottom/>
      <diagonal/>
    </border>
    <border>
      <left style="thin">
        <color rgb="FF182B46"/>
      </left>
      <right style="thin">
        <color rgb="FF182B46"/>
      </right>
      <top/>
      <bottom style="thin">
        <color rgb="FF182B46"/>
      </bottom>
      <diagonal/>
    </border>
    <border>
      <left/>
      <right/>
      <top style="thin">
        <color theme="0" tint="-0.14999847407452621"/>
      </top>
      <bottom style="thin">
        <color theme="0" tint="-0.14999847407452621"/>
      </bottom>
      <diagonal/>
    </border>
    <border>
      <left style="thin">
        <color rgb="FF182B46"/>
      </left>
      <right/>
      <top style="thin">
        <color rgb="FF182B46"/>
      </top>
      <bottom style="thin">
        <color rgb="FF182B46"/>
      </bottom>
      <diagonal/>
    </border>
    <border>
      <left style="thin">
        <color rgb="FF182B46"/>
      </left>
      <right style="thin">
        <color rgb="FF182B46"/>
      </right>
      <top style="thin">
        <color rgb="FF182B46"/>
      </top>
      <bottom/>
      <diagonal/>
    </border>
    <border>
      <left/>
      <right style="thin">
        <color rgb="FF182B46"/>
      </right>
      <top style="thin">
        <color rgb="FF182B46"/>
      </top>
      <bottom style="thin">
        <color rgb="FF182B46"/>
      </bottom>
      <diagonal/>
    </border>
    <border>
      <left/>
      <right style="thin">
        <color theme="0" tint="-0.14999847407452621"/>
      </right>
      <top style="thin">
        <color theme="0" tint="-0.14999847407452621"/>
      </top>
      <bottom style="thin">
        <color theme="0" tint="-0.14999847407452621"/>
      </bottom>
      <diagonal/>
    </border>
    <border>
      <left style="medium">
        <color rgb="FF182B46"/>
      </left>
      <right style="thin">
        <color indexed="64"/>
      </right>
      <top style="medium">
        <color rgb="FF182B46"/>
      </top>
      <bottom/>
      <diagonal/>
    </border>
    <border>
      <left style="thin">
        <color indexed="64"/>
      </left>
      <right style="thin">
        <color indexed="64"/>
      </right>
      <top style="medium">
        <color rgb="FF182B46"/>
      </top>
      <bottom/>
      <diagonal/>
    </border>
    <border>
      <left/>
      <right style="medium">
        <color rgb="FF182B46"/>
      </right>
      <top style="medium">
        <color rgb="FF182B46"/>
      </top>
      <bottom/>
      <diagonal/>
    </border>
    <border>
      <left style="medium">
        <color rgb="FF182B46"/>
      </left>
      <right style="thin">
        <color indexed="64"/>
      </right>
      <top/>
      <bottom/>
      <diagonal/>
    </border>
    <border>
      <left/>
      <right style="medium">
        <color rgb="FF182B46"/>
      </right>
      <top/>
      <bottom/>
      <diagonal/>
    </border>
    <border>
      <left style="medium">
        <color rgb="FF182B46"/>
      </left>
      <right style="thin">
        <color indexed="64"/>
      </right>
      <top/>
      <bottom style="medium">
        <color rgb="FF182B46"/>
      </bottom>
      <diagonal/>
    </border>
    <border>
      <left style="thin">
        <color indexed="64"/>
      </left>
      <right style="thin">
        <color indexed="64"/>
      </right>
      <top/>
      <bottom style="medium">
        <color rgb="FF182B46"/>
      </bottom>
      <diagonal/>
    </border>
    <border>
      <left/>
      <right style="medium">
        <color rgb="FF182B46"/>
      </right>
      <top/>
      <bottom style="medium">
        <color rgb="FF182B46"/>
      </bottom>
      <diagonal/>
    </border>
    <border>
      <left style="medium">
        <color rgb="FF182B46"/>
      </left>
      <right/>
      <top style="medium">
        <color rgb="FF182B46"/>
      </top>
      <bottom/>
      <diagonal/>
    </border>
    <border>
      <left/>
      <right/>
      <top style="medium">
        <color rgb="FF182B46"/>
      </top>
      <bottom/>
      <diagonal/>
    </border>
    <border>
      <left style="medium">
        <color rgb="FF182B46"/>
      </left>
      <right/>
      <top/>
      <bottom/>
      <diagonal/>
    </border>
    <border>
      <left style="medium">
        <color rgb="FF182B46"/>
      </left>
      <right/>
      <top/>
      <bottom style="medium">
        <color rgb="FF182B46"/>
      </bottom>
      <diagonal/>
    </border>
    <border>
      <left style="medium">
        <color rgb="FF182B46"/>
      </left>
      <right style="medium">
        <color indexed="64"/>
      </right>
      <top style="medium">
        <color rgb="FF182B46"/>
      </top>
      <bottom/>
      <diagonal/>
    </border>
    <border>
      <left style="medium">
        <color indexed="64"/>
      </left>
      <right style="medium">
        <color indexed="64"/>
      </right>
      <top style="medium">
        <color rgb="FF182B46"/>
      </top>
      <bottom/>
      <diagonal/>
    </border>
    <border>
      <left style="medium">
        <color rgb="FF182B46"/>
      </left>
      <right style="medium">
        <color indexed="64"/>
      </right>
      <top/>
      <bottom/>
      <diagonal/>
    </border>
    <border>
      <left style="medium">
        <color rgb="FF182B46"/>
      </left>
      <right style="medium">
        <color indexed="64"/>
      </right>
      <top/>
      <bottom style="medium">
        <color rgb="FF182B46"/>
      </bottom>
      <diagonal/>
    </border>
    <border>
      <left style="medium">
        <color indexed="64"/>
      </left>
      <right style="medium">
        <color indexed="64"/>
      </right>
      <top/>
      <bottom style="medium">
        <color rgb="FF182B46"/>
      </bottom>
      <diagonal/>
    </border>
    <border>
      <left style="medium">
        <color rgb="FF182B46"/>
      </left>
      <right style="medium">
        <color rgb="FF182B46"/>
      </right>
      <top style="medium">
        <color rgb="FF182B46"/>
      </top>
      <bottom/>
      <diagonal/>
    </border>
    <border>
      <left style="medium">
        <color rgb="FF182B46"/>
      </left>
      <right style="medium">
        <color rgb="FF182B46"/>
      </right>
      <top/>
      <bottom/>
      <diagonal/>
    </border>
    <border>
      <left style="medium">
        <color rgb="FF182B46"/>
      </left>
      <right style="medium">
        <color rgb="FF182B46"/>
      </right>
      <top/>
      <bottom style="medium">
        <color rgb="FF182B46"/>
      </bottom>
      <diagonal/>
    </border>
    <border>
      <left style="medium">
        <color rgb="FF182B46"/>
      </left>
      <right/>
      <top style="medium">
        <color rgb="FF182B46"/>
      </top>
      <bottom style="thin">
        <color indexed="64"/>
      </bottom>
      <diagonal/>
    </border>
    <border>
      <left/>
      <right style="medium">
        <color rgb="FF182B46"/>
      </right>
      <top style="medium">
        <color rgb="FF182B46"/>
      </top>
      <bottom style="thin">
        <color indexed="64"/>
      </bottom>
      <diagonal/>
    </border>
    <border>
      <left style="medium">
        <color rgb="FF182B46"/>
      </left>
      <right/>
      <top style="thin">
        <color indexed="64"/>
      </top>
      <bottom style="medium">
        <color rgb="FF182B46"/>
      </bottom>
      <diagonal/>
    </border>
    <border>
      <left style="thin">
        <color indexed="64"/>
      </left>
      <right style="medium">
        <color rgb="FF182B46"/>
      </right>
      <top style="thin">
        <color indexed="64"/>
      </top>
      <bottom style="medium">
        <color rgb="FF182B46"/>
      </bottom>
      <diagonal/>
    </border>
    <border>
      <left style="medium">
        <color rgb="FF182B46"/>
      </left>
      <right style="thin">
        <color indexed="64"/>
      </right>
      <top style="medium">
        <color rgb="FF182B46"/>
      </top>
      <bottom style="thin">
        <color indexed="64"/>
      </bottom>
      <diagonal/>
    </border>
    <border>
      <left style="thin">
        <color indexed="64"/>
      </left>
      <right style="medium">
        <color rgb="FF182B46"/>
      </right>
      <top style="medium">
        <color rgb="FF182B46"/>
      </top>
      <bottom style="thin">
        <color indexed="64"/>
      </bottom>
      <diagonal/>
    </border>
    <border>
      <left style="medium">
        <color rgb="FF182B46"/>
      </left>
      <right style="thin">
        <color indexed="64"/>
      </right>
      <top style="thin">
        <color indexed="64"/>
      </top>
      <bottom style="medium">
        <color rgb="FF182B46"/>
      </bottom>
      <diagonal/>
    </border>
    <border>
      <left/>
      <right style="medium">
        <color rgb="FF182B46"/>
      </right>
      <top style="thin">
        <color indexed="64"/>
      </top>
      <bottom style="medium">
        <color rgb="FF182B46"/>
      </bottom>
      <diagonal/>
    </border>
    <border>
      <left/>
      <right style="medium">
        <color rgb="FF182B46"/>
      </right>
      <top style="medium">
        <color rgb="FF182B46"/>
      </top>
      <bottom style="medium">
        <color rgb="FF182B46"/>
      </bottom>
      <diagonal/>
    </border>
    <border>
      <left style="medium">
        <color rgb="FF182B46"/>
      </left>
      <right style="thin">
        <color rgb="FF182B46"/>
      </right>
      <top style="medium">
        <color rgb="FF182B46"/>
      </top>
      <bottom style="thin">
        <color rgb="FF182B46"/>
      </bottom>
      <diagonal/>
    </border>
    <border>
      <left style="thin">
        <color rgb="FF182B46"/>
      </left>
      <right style="medium">
        <color rgb="FF182B46"/>
      </right>
      <top style="medium">
        <color rgb="FF182B46"/>
      </top>
      <bottom style="thin">
        <color rgb="FF182B46"/>
      </bottom>
      <diagonal/>
    </border>
    <border>
      <left style="medium">
        <color rgb="FF182B46"/>
      </left>
      <right style="thin">
        <color rgb="FF182B46"/>
      </right>
      <top style="thin">
        <color rgb="FF182B46"/>
      </top>
      <bottom style="medium">
        <color rgb="FF182B46"/>
      </bottom>
      <diagonal/>
    </border>
    <border>
      <left style="thin">
        <color rgb="FF182B46"/>
      </left>
      <right style="medium">
        <color rgb="FF182B46"/>
      </right>
      <top style="thin">
        <color rgb="FF182B46"/>
      </top>
      <bottom style="medium">
        <color rgb="FF182B46"/>
      </bottom>
      <diagonal/>
    </border>
    <border>
      <left style="medium">
        <color rgb="FF182B46"/>
      </left>
      <right style="medium">
        <color rgb="FF182B46"/>
      </right>
      <top style="medium">
        <color rgb="FF182B46"/>
      </top>
      <bottom style="thin">
        <color rgb="FF182B46"/>
      </bottom>
      <diagonal/>
    </border>
    <border>
      <left style="medium">
        <color rgb="FF182B46"/>
      </left>
      <right style="medium">
        <color rgb="FF182B46"/>
      </right>
      <top style="thin">
        <color rgb="FF182B46"/>
      </top>
      <bottom style="thin">
        <color rgb="FF182B46"/>
      </bottom>
      <diagonal/>
    </border>
    <border>
      <left style="medium">
        <color rgb="FF182B46"/>
      </left>
      <right style="medium">
        <color rgb="FF182B46"/>
      </right>
      <top style="thin">
        <color rgb="FF182B46"/>
      </top>
      <bottom style="medium">
        <color rgb="FF182B46"/>
      </bottom>
      <diagonal/>
    </border>
    <border>
      <left style="medium">
        <color rgb="FF182B46"/>
      </left>
      <right style="thin">
        <color rgb="FF182B46"/>
      </right>
      <top style="thin">
        <color rgb="FF182B46"/>
      </top>
      <bottom style="thin">
        <color rgb="FF182B46"/>
      </bottom>
      <diagonal/>
    </border>
    <border>
      <left style="thin">
        <color rgb="FF182B46"/>
      </left>
      <right style="medium">
        <color rgb="FF182B46"/>
      </right>
      <top style="thin">
        <color rgb="FF182B46"/>
      </top>
      <bottom style="thin">
        <color rgb="FF182B46"/>
      </bottom>
      <diagonal/>
    </border>
    <border>
      <left style="thin">
        <color rgb="FF182B46"/>
      </left>
      <right style="medium">
        <color rgb="FF182B46"/>
      </right>
      <top style="medium">
        <color rgb="FF182B46"/>
      </top>
      <bottom/>
      <diagonal/>
    </border>
    <border>
      <left style="thin">
        <color rgb="FF182B46"/>
      </left>
      <right style="medium">
        <color rgb="FF182B46"/>
      </right>
      <top/>
      <bottom style="medium">
        <color rgb="FF182B46"/>
      </bottom>
      <diagonal/>
    </border>
    <border>
      <left style="medium">
        <color rgb="FF182B46"/>
      </left>
      <right style="thin">
        <color rgb="FF182B46"/>
      </right>
      <top style="medium">
        <color rgb="FF182B46"/>
      </top>
      <bottom/>
      <diagonal/>
    </border>
    <border>
      <left style="medium">
        <color rgb="FF182B46"/>
      </left>
      <right style="thin">
        <color rgb="FF182B46"/>
      </right>
      <top/>
      <bottom style="medium">
        <color rgb="FF182B46"/>
      </bottom>
      <diagonal/>
    </border>
    <border>
      <left style="thin">
        <color rgb="FF182B46"/>
      </left>
      <right style="thin">
        <color rgb="FF182B46"/>
      </right>
      <top/>
      <bottom/>
      <diagonal/>
    </border>
    <border>
      <left style="thin">
        <color rgb="FF182B46"/>
      </left>
      <right style="thin">
        <color rgb="FF182B46"/>
      </right>
      <top style="medium">
        <color rgb="FF182B46"/>
      </top>
      <bottom style="thin">
        <color rgb="FF182B46"/>
      </bottom>
      <diagonal/>
    </border>
    <border>
      <left style="thin">
        <color rgb="FF182B46"/>
      </left>
      <right style="thin">
        <color rgb="FF182B46"/>
      </right>
      <top style="thin">
        <color rgb="FF182B46"/>
      </top>
      <bottom style="medium">
        <color rgb="FF182B46"/>
      </bottom>
      <diagonal/>
    </border>
    <border>
      <left style="medium">
        <color rgb="FF182B46"/>
      </left>
      <right style="thin">
        <color rgb="FF182B46"/>
      </right>
      <top/>
      <bottom/>
      <diagonal/>
    </border>
    <border>
      <left style="thin">
        <color rgb="FF182B46"/>
      </left>
      <right style="thin">
        <color rgb="FF182B46"/>
      </right>
      <top style="medium">
        <color rgb="FF182B46"/>
      </top>
      <bottom/>
      <diagonal/>
    </border>
    <border>
      <left style="thin">
        <color rgb="FF182B46"/>
      </left>
      <right style="thin">
        <color rgb="FF182B46"/>
      </right>
      <top/>
      <bottom style="medium">
        <color rgb="FF182B46"/>
      </bottom>
      <diagonal/>
    </border>
    <border>
      <left style="thin">
        <color indexed="64"/>
      </left>
      <right style="medium">
        <color rgb="FF182B46"/>
      </right>
      <top/>
      <bottom style="medium">
        <color rgb="FF182B46"/>
      </bottom>
      <diagonal/>
    </border>
    <border>
      <left style="thin">
        <color indexed="64"/>
      </left>
      <right style="medium">
        <color rgb="FF182B46"/>
      </right>
      <top/>
      <bottom/>
      <diagonal/>
    </border>
    <border>
      <left style="medium">
        <color rgb="FF182B46"/>
      </left>
      <right/>
      <top style="medium">
        <color rgb="FF182B46"/>
      </top>
      <bottom style="thin">
        <color rgb="FF182B46"/>
      </bottom>
      <diagonal/>
    </border>
    <border>
      <left/>
      <right style="thin">
        <color rgb="FF182B46"/>
      </right>
      <top style="medium">
        <color rgb="FF182B46"/>
      </top>
      <bottom style="thin">
        <color rgb="FF182B46"/>
      </bottom>
      <diagonal/>
    </border>
    <border>
      <left/>
      <right style="thin">
        <color rgb="FF182B46"/>
      </right>
      <top style="thin">
        <color rgb="FF182B46"/>
      </top>
      <bottom style="medium">
        <color rgb="FF182B46"/>
      </bottom>
      <diagonal/>
    </border>
    <border>
      <left style="medium">
        <color indexed="64"/>
      </left>
      <right style="medium">
        <color indexed="64"/>
      </right>
      <top style="medium">
        <color indexed="64"/>
      </top>
      <bottom style="thin">
        <color rgb="FF182B46"/>
      </bottom>
      <diagonal/>
    </border>
    <border>
      <left style="medium">
        <color indexed="64"/>
      </left>
      <right style="medium">
        <color indexed="64"/>
      </right>
      <top style="thin">
        <color rgb="FF182B46"/>
      </top>
      <bottom style="thin">
        <color rgb="FF182B46"/>
      </bottom>
      <diagonal/>
    </border>
    <border>
      <left style="medium">
        <color indexed="64"/>
      </left>
      <right style="medium">
        <color indexed="64"/>
      </right>
      <top style="thin">
        <color rgb="FF182B46"/>
      </top>
      <bottom style="medium">
        <color indexed="64"/>
      </bottom>
      <diagonal/>
    </border>
    <border>
      <left style="medium">
        <color rgb="FF182B46"/>
      </left>
      <right style="medium">
        <color rgb="FF182B46"/>
      </right>
      <top style="medium">
        <color rgb="FF182B46"/>
      </top>
      <bottom style="medium">
        <color rgb="FF182B46"/>
      </bottom>
      <diagonal/>
    </border>
    <border>
      <left/>
      <right/>
      <top style="medium">
        <color rgb="FF182B46"/>
      </top>
      <bottom style="thin">
        <color rgb="FF182B46"/>
      </bottom>
      <diagonal/>
    </border>
    <border>
      <left/>
      <right style="medium">
        <color rgb="FF182B46"/>
      </right>
      <top style="medium">
        <color rgb="FF182B46"/>
      </top>
      <bottom style="thin">
        <color rgb="FF182B46"/>
      </bottom>
      <diagonal/>
    </border>
    <border>
      <left style="thin">
        <color rgb="FF182B46"/>
      </left>
      <right/>
      <top style="thin">
        <color rgb="FF182B46"/>
      </top>
      <bottom/>
      <diagonal/>
    </border>
    <border>
      <left/>
      <right style="thin">
        <color rgb="FF182B46"/>
      </right>
      <top style="thin">
        <color rgb="FF182B46"/>
      </top>
      <bottom/>
      <diagonal/>
    </border>
    <border>
      <left style="thin">
        <color rgb="FF182B46"/>
      </left>
      <right/>
      <top/>
      <bottom/>
      <diagonal/>
    </border>
    <border>
      <left/>
      <right style="thin">
        <color rgb="FF182B46"/>
      </right>
      <top/>
      <bottom/>
      <diagonal/>
    </border>
    <border>
      <left style="medium">
        <color rgb="FF182B46"/>
      </left>
      <right/>
      <top style="medium">
        <color rgb="FF182B46"/>
      </top>
      <bottom style="medium">
        <color rgb="FF182B46"/>
      </bottom>
      <diagonal/>
    </border>
    <border>
      <left style="thin">
        <color rgb="FF182B46"/>
      </left>
      <right style="medium">
        <color rgb="FF182B46"/>
      </right>
      <top/>
      <bottom/>
      <diagonal/>
    </border>
    <border>
      <left/>
      <right style="medium">
        <color rgb="FF182B46"/>
      </right>
      <top style="thin">
        <color rgb="FF182B46"/>
      </top>
      <bottom/>
      <diagonal/>
    </border>
    <border>
      <left style="thin">
        <color rgb="FF182B46"/>
      </left>
      <right/>
      <top/>
      <bottom style="medium">
        <color rgb="FF182B46"/>
      </bottom>
      <diagonal/>
    </border>
    <border>
      <left style="medium">
        <color rgb="FF182B46"/>
      </left>
      <right style="thin">
        <color rgb="FF182B46"/>
      </right>
      <top style="thin">
        <color rgb="FF182B46"/>
      </top>
      <bottom/>
      <diagonal/>
    </border>
    <border>
      <left style="thin">
        <color rgb="FF182B46"/>
      </left>
      <right style="medium">
        <color rgb="FF182B46"/>
      </right>
      <top style="thin">
        <color rgb="FF182B46"/>
      </top>
      <bottom/>
      <diagonal/>
    </border>
    <border>
      <left/>
      <right/>
      <top/>
      <bottom style="thin">
        <color rgb="FF182B46"/>
      </bottom>
      <diagonal/>
    </border>
    <border>
      <left/>
      <right/>
      <top style="thin">
        <color rgb="FF182B46"/>
      </top>
      <bottom/>
      <diagonal/>
    </border>
    <border>
      <left style="medium">
        <color rgb="FF182B46"/>
      </left>
      <right/>
      <top style="thin">
        <color rgb="FF182B46"/>
      </top>
      <bottom/>
      <diagonal/>
    </border>
    <border>
      <left style="thin">
        <color rgb="FF182B46"/>
      </left>
      <right/>
      <top style="thin">
        <color rgb="FF182B46"/>
      </top>
      <bottom style="medium">
        <color rgb="FF182B46"/>
      </bottom>
      <diagonal/>
    </border>
    <border>
      <left style="thin">
        <color rgb="FF182B46"/>
      </left>
      <right/>
      <top style="medium">
        <color rgb="FF182B46"/>
      </top>
      <bottom style="thin">
        <color rgb="FF182B46"/>
      </bottom>
      <diagonal/>
    </border>
    <border>
      <left/>
      <right/>
      <top style="thin">
        <color theme="0" tint="-0.14999847407452621"/>
      </top>
      <bottom style="thin">
        <color theme="0"/>
      </bottom>
      <diagonal/>
    </border>
    <border>
      <left style="medium">
        <color rgb="FF182B46"/>
      </left>
      <right/>
      <top/>
      <bottom style="thin">
        <color rgb="FF182B46"/>
      </bottom>
      <diagonal/>
    </border>
    <border>
      <left/>
      <right style="medium">
        <color rgb="FF182B46"/>
      </right>
      <top/>
      <bottom style="thin">
        <color rgb="FF182B46"/>
      </bottom>
      <diagonal/>
    </border>
    <border>
      <left style="medium">
        <color theme="1"/>
      </left>
      <right style="medium">
        <color theme="1"/>
      </right>
      <top style="medium">
        <color theme="1"/>
      </top>
      <bottom style="thin">
        <color rgb="FF182B46"/>
      </bottom>
      <diagonal/>
    </border>
    <border>
      <left style="medium">
        <color theme="1"/>
      </left>
      <right style="medium">
        <color theme="1"/>
      </right>
      <top style="thin">
        <color rgb="FF182B46"/>
      </top>
      <bottom style="thin">
        <color rgb="FF182B46"/>
      </bottom>
      <diagonal/>
    </border>
    <border>
      <left style="medium">
        <color theme="1"/>
      </left>
      <right style="medium">
        <color theme="1"/>
      </right>
      <top style="thin">
        <color rgb="FF182B46"/>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right/>
      <top/>
      <bottom style="medium">
        <color indexed="64"/>
      </bottom>
      <diagonal/>
    </border>
    <border>
      <left style="medium">
        <color indexed="64"/>
      </left>
      <right/>
      <top style="medium">
        <color indexed="64"/>
      </top>
      <bottom style="thin">
        <color rgb="FF182B46"/>
      </bottom>
      <diagonal/>
    </border>
    <border>
      <left/>
      <right style="medium">
        <color indexed="64"/>
      </right>
      <top style="medium">
        <color indexed="64"/>
      </top>
      <bottom style="thin">
        <color rgb="FF182B46"/>
      </bottom>
      <diagonal/>
    </border>
    <border>
      <left style="medium">
        <color indexed="64"/>
      </left>
      <right/>
      <top/>
      <bottom/>
      <diagonal/>
    </border>
    <border>
      <left style="thin">
        <color rgb="FF182B46"/>
      </left>
      <right style="medium">
        <color indexed="64"/>
      </right>
      <top style="thin">
        <color rgb="FF182B46"/>
      </top>
      <bottom style="medium">
        <color indexed="64"/>
      </bottom>
      <diagonal/>
    </border>
    <border>
      <left/>
      <right style="thin">
        <color rgb="FFD9D9D9"/>
      </right>
      <top/>
      <bottom/>
      <diagonal/>
    </border>
    <border>
      <left style="thin">
        <color rgb="FF182B46"/>
      </left>
      <right/>
      <top/>
      <bottom style="thin">
        <color rgb="FF182B46"/>
      </bottom>
      <diagonal/>
    </border>
    <border>
      <left/>
      <right style="thin">
        <color theme="0" tint="-0.14999847407452621"/>
      </right>
      <top style="thin">
        <color theme="0"/>
      </top>
      <bottom/>
      <diagonal/>
    </border>
    <border>
      <left/>
      <right style="thin">
        <color rgb="FF182B46"/>
      </right>
      <top style="medium">
        <color rgb="FF182B46"/>
      </top>
      <bottom/>
      <diagonal/>
    </border>
    <border>
      <left/>
      <right style="thin">
        <color rgb="FF182B46"/>
      </right>
      <top/>
      <bottom style="medium">
        <color rgb="FF182B46"/>
      </bottom>
      <diagonal/>
    </border>
    <border>
      <left style="thin">
        <color rgb="FF182B46"/>
      </left>
      <right style="thin">
        <color indexed="64"/>
      </right>
      <top style="thin">
        <color indexed="64"/>
      </top>
      <bottom style="thin">
        <color rgb="FF182B46"/>
      </bottom>
      <diagonal/>
    </border>
    <border>
      <left style="thin">
        <color rgb="FF182B46"/>
      </left>
      <right style="thin">
        <color indexed="64"/>
      </right>
      <top style="thin">
        <color rgb="FF182B46"/>
      </top>
      <bottom style="thin">
        <color rgb="FF182B46"/>
      </bottom>
      <diagonal/>
    </border>
    <border>
      <left style="thin">
        <color rgb="FF182B46"/>
      </left>
      <right style="thin">
        <color indexed="64"/>
      </right>
      <top style="thin">
        <color rgb="FF182B46"/>
      </top>
      <bottom style="thin">
        <color indexed="64"/>
      </bottom>
      <diagonal/>
    </border>
    <border>
      <left style="thin">
        <color rgb="FF182B46"/>
      </left>
      <right style="thin">
        <color rgb="FF182B46"/>
      </right>
      <top style="thin">
        <color indexed="64"/>
      </top>
      <bottom style="thin">
        <color rgb="FF182B46"/>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indexed="64"/>
      </bottom>
      <diagonal/>
    </border>
    <border>
      <left style="medium">
        <color indexed="64"/>
      </left>
      <right style="medium">
        <color indexed="64"/>
      </right>
      <top/>
      <bottom style="medium">
        <color indexed="64"/>
      </bottom>
      <diagonal/>
    </border>
    <border>
      <left style="medium">
        <color theme="1"/>
      </left>
      <right style="thin">
        <color rgb="FF182B46"/>
      </right>
      <top style="thin">
        <color rgb="FF182B46"/>
      </top>
      <bottom style="thin">
        <color rgb="FF182B46"/>
      </bottom>
      <diagonal/>
    </border>
    <border>
      <left/>
      <right style="medium">
        <color theme="1"/>
      </right>
      <top/>
      <bottom style="thin">
        <color rgb="FF182B46"/>
      </bottom>
      <diagonal/>
    </border>
    <border>
      <left style="thin">
        <color rgb="FF182B46"/>
      </left>
      <right style="thin">
        <color rgb="FF182B46"/>
      </right>
      <top style="thin">
        <color rgb="FF182B46"/>
      </top>
      <bottom style="medium">
        <color theme="1"/>
      </bottom>
      <diagonal/>
    </border>
    <border>
      <left style="thin">
        <color rgb="FF182B46"/>
      </left>
      <right style="thin">
        <color rgb="FF182B46"/>
      </right>
      <top/>
      <bottom style="medium">
        <color theme="1"/>
      </bottom>
      <diagonal/>
    </border>
    <border>
      <left style="thin">
        <color rgb="FF182B46"/>
      </left>
      <right style="medium">
        <color theme="1"/>
      </right>
      <top/>
      <bottom style="medium">
        <color theme="1"/>
      </bottom>
      <diagonal/>
    </border>
    <border>
      <left style="thin">
        <color theme="1"/>
      </left>
      <right style="thin">
        <color theme="0" tint="-0.14996795556505021"/>
      </right>
      <top style="thin">
        <color theme="1"/>
      </top>
      <bottom/>
      <diagonal/>
    </border>
    <border>
      <left/>
      <right/>
      <top style="thin">
        <color theme="0"/>
      </top>
      <bottom/>
      <diagonal/>
    </border>
    <border>
      <left/>
      <right style="thin">
        <color theme="0" tint="-0.14999847407452621"/>
      </right>
      <top style="thin">
        <color theme="0" tint="-0.14999847407452621"/>
      </top>
      <bottom style="thin">
        <color theme="0"/>
      </bottom>
      <diagonal/>
    </border>
    <border>
      <left/>
      <right style="thin">
        <color theme="0" tint="-0.14999847407452621"/>
      </right>
      <top/>
      <bottom style="medium">
        <color rgb="FF182B46"/>
      </bottom>
      <diagonal/>
    </border>
    <border>
      <left/>
      <right style="thin">
        <color theme="0" tint="-0.14999847407452621"/>
      </right>
      <top style="thin">
        <color indexed="64"/>
      </top>
      <bottom/>
      <diagonal/>
    </border>
    <border>
      <left/>
      <right style="thin">
        <color indexed="64"/>
      </right>
      <top style="thin">
        <color rgb="FF182B46"/>
      </top>
      <bottom/>
      <diagonal/>
    </border>
    <border>
      <left style="thin">
        <color indexed="64"/>
      </left>
      <right/>
      <top style="thin">
        <color rgb="FF182B46"/>
      </top>
      <bottom/>
      <diagonal/>
    </border>
    <border>
      <left/>
      <right style="thin">
        <color theme="0" tint="-0.14999847407452621"/>
      </right>
      <top style="thin">
        <color indexed="64"/>
      </top>
      <bottom style="thin">
        <color indexed="64"/>
      </bottom>
      <diagonal/>
    </border>
    <border>
      <left/>
      <right/>
      <top style="thin">
        <color rgb="FF182B46"/>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rgb="FF182B46"/>
      </top>
      <bottom/>
      <diagonal/>
    </border>
    <border>
      <left/>
      <right style="medium">
        <color indexed="64"/>
      </right>
      <top style="medium">
        <color rgb="FF182B46"/>
      </top>
      <bottom/>
      <diagonal/>
    </border>
    <border>
      <left style="medium">
        <color indexed="64"/>
      </left>
      <right/>
      <top/>
      <bottom style="thin">
        <color rgb="FF182B46"/>
      </bottom>
      <diagonal/>
    </border>
    <border>
      <left/>
      <right style="medium">
        <color indexed="64"/>
      </right>
      <top/>
      <bottom style="thin">
        <color rgb="FF182B46"/>
      </bottom>
      <diagonal/>
    </border>
    <border>
      <left style="medium">
        <color indexed="64"/>
      </left>
      <right style="thin">
        <color rgb="FF182B46"/>
      </right>
      <top style="thin">
        <color rgb="FF182B46"/>
      </top>
      <bottom style="medium">
        <color indexed="64"/>
      </bottom>
      <diagonal/>
    </border>
    <border>
      <left style="medium">
        <color indexed="64"/>
      </left>
      <right style="medium">
        <color indexed="64"/>
      </right>
      <top/>
      <bottom style="thin">
        <color rgb="FF182B46"/>
      </bottom>
      <diagonal/>
    </border>
    <border>
      <left style="medium">
        <color indexed="64"/>
      </left>
      <right style="medium">
        <color indexed="64"/>
      </right>
      <top style="medium">
        <color rgb="FF182B46"/>
      </top>
      <bottom style="thin">
        <color rgb="FF182B46"/>
      </bottom>
      <diagonal/>
    </border>
    <border>
      <left style="thin">
        <color rgb="FF182B46"/>
      </left>
      <right/>
      <top style="thin">
        <color rgb="FF182B46"/>
      </top>
      <bottom style="medium">
        <color indexed="64"/>
      </bottom>
      <diagonal/>
    </border>
    <border>
      <left style="medium">
        <color rgb="FF182B46"/>
      </left>
      <right/>
      <top style="thin">
        <color rgb="FF182B46"/>
      </top>
      <bottom style="thin">
        <color rgb="FF182B46"/>
      </bottom>
      <diagonal/>
    </border>
    <border>
      <left style="medium">
        <color rgb="FF182B46"/>
      </left>
      <right/>
      <top style="thin">
        <color rgb="FF182B46"/>
      </top>
      <bottom style="medium">
        <color rgb="FF182B46"/>
      </bottom>
      <diagonal/>
    </border>
    <border>
      <left/>
      <right style="medium">
        <color rgb="FF182B46"/>
      </right>
      <top style="medium">
        <color indexed="64"/>
      </top>
      <bottom style="medium">
        <color indexed="64"/>
      </bottom>
      <diagonal/>
    </border>
    <border>
      <left style="medium">
        <color rgb="FF182B46"/>
      </left>
      <right/>
      <top style="medium">
        <color indexed="64"/>
      </top>
      <bottom style="medium">
        <color indexed="64"/>
      </bottom>
      <diagonal/>
    </border>
    <border>
      <left/>
      <right style="medium">
        <color indexed="64"/>
      </right>
      <top style="medium">
        <color rgb="FF182B46"/>
      </top>
      <bottom style="medium">
        <color rgb="FF182B46"/>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theme="1"/>
      </left>
      <right style="thin">
        <color rgb="FF182B46"/>
      </right>
      <top/>
      <bottom style="thin">
        <color rgb="FF182B46"/>
      </bottom>
      <diagonal/>
    </border>
    <border>
      <left style="thin">
        <color theme="1"/>
      </left>
      <right style="thin">
        <color rgb="FF182B46"/>
      </right>
      <top/>
      <bottom/>
      <diagonal/>
    </border>
    <border>
      <left style="thin">
        <color rgb="FF182B46"/>
      </left>
      <right style="thin">
        <color theme="1"/>
      </right>
      <top/>
      <bottom/>
      <diagonal/>
    </border>
    <border>
      <left style="thin">
        <color rgb="FF182B46"/>
      </left>
      <right style="medium">
        <color theme="1"/>
      </right>
      <top/>
      <bottom/>
      <diagonal/>
    </border>
    <border>
      <left style="medium">
        <color indexed="64"/>
      </left>
      <right style="thin">
        <color rgb="FF182B46"/>
      </right>
      <top style="medium">
        <color indexed="64"/>
      </top>
      <bottom style="medium">
        <color indexed="64"/>
      </bottom>
      <diagonal/>
    </border>
    <border>
      <left style="thin">
        <color rgb="FF182B46"/>
      </left>
      <right style="thin">
        <color rgb="FF182B46"/>
      </right>
      <top style="medium">
        <color indexed="64"/>
      </top>
      <bottom style="medium">
        <color indexed="64"/>
      </bottom>
      <diagonal/>
    </border>
    <border>
      <left style="thin">
        <color rgb="FF182B46"/>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rgb="FF182B46"/>
      </right>
      <top style="medium">
        <color rgb="FF182B46"/>
      </top>
      <bottom/>
      <diagonal/>
    </border>
    <border>
      <left style="medium">
        <color indexed="64"/>
      </left>
      <right style="medium">
        <color rgb="FF182B46"/>
      </right>
      <top/>
      <bottom/>
      <diagonal/>
    </border>
    <border>
      <left style="medium">
        <color indexed="64"/>
      </left>
      <right/>
      <top style="thin">
        <color rgb="FF182B46"/>
      </top>
      <bottom style="medium">
        <color indexed="64"/>
      </bottom>
      <diagonal/>
    </border>
    <border>
      <left/>
      <right style="medium">
        <color indexed="64"/>
      </right>
      <top style="thin">
        <color rgb="FF182B46"/>
      </top>
      <bottom style="medium">
        <color indexed="64"/>
      </bottom>
      <diagonal/>
    </border>
    <border>
      <left/>
      <right style="medium">
        <color rgb="FF182B46"/>
      </right>
      <top style="thin">
        <color rgb="FF182B46"/>
      </top>
      <bottom style="thin">
        <color rgb="FF182B46"/>
      </bottom>
      <diagonal/>
    </border>
    <border>
      <left style="medium">
        <color rgb="FF182B46"/>
      </left>
      <right style="medium">
        <color rgb="FF182B46"/>
      </right>
      <top style="thin">
        <color rgb="FF182B46"/>
      </top>
      <bottom/>
      <diagonal/>
    </border>
    <border>
      <left style="medium">
        <color indexed="64"/>
      </left>
      <right style="medium">
        <color indexed="64"/>
      </right>
      <top/>
      <bottom style="thin">
        <color indexed="64"/>
      </bottom>
      <diagonal/>
    </border>
  </borders>
  <cellStyleXfs count="21">
    <xf numFmtId="0" fontId="0" fillId="0" borderId="0"/>
    <xf numFmtId="0" fontId="1" fillId="0" borderId="0" applyNumberFormat="0"/>
    <xf numFmtId="0" fontId="1" fillId="0" borderId="0"/>
    <xf numFmtId="165" fontId="1" fillId="0" borderId="0" applyFont="0" applyFill="0" applyBorder="0" applyAlignment="0" applyProtection="0"/>
    <xf numFmtId="168" fontId="10" fillId="3" borderId="5" applyNumberFormat="0"/>
    <xf numFmtId="0" fontId="1" fillId="0" borderId="0"/>
    <xf numFmtId="165"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173" fontId="27" fillId="24" borderId="88" applyAlignment="0" applyProtection="0"/>
    <xf numFmtId="174" fontId="18" fillId="0" borderId="0" applyFont="0" applyFill="0" applyBorder="0" applyAlignment="0" applyProtection="0"/>
    <xf numFmtId="0" fontId="26"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cellStyleXfs>
  <cellXfs count="1726">
    <xf numFmtId="0" fontId="0" fillId="0" borderId="0" xfId="0"/>
    <xf numFmtId="0" fontId="3" fillId="0" borderId="0" xfId="1" applyFont="1" applyAlignment="1" applyProtection="1">
      <alignment horizontal="left"/>
      <protection hidden="1"/>
    </xf>
    <xf numFmtId="0" fontId="3" fillId="0" borderId="0" xfId="1" applyFont="1" applyProtection="1">
      <protection hidden="1"/>
    </xf>
    <xf numFmtId="0" fontId="3" fillId="0" borderId="0" xfId="1" applyFont="1" applyAlignment="1" applyProtection="1">
      <alignment wrapText="1"/>
      <protection hidden="1"/>
    </xf>
    <xf numFmtId="166" fontId="3" fillId="0" borderId="0" xfId="1" applyNumberFormat="1" applyFont="1" applyAlignment="1" applyProtection="1">
      <alignment wrapText="1"/>
      <protection hidden="1"/>
    </xf>
    <xf numFmtId="0" fontId="4" fillId="0" borderId="0" xfId="1" applyFont="1" applyAlignment="1" applyProtection="1">
      <alignment horizontal="left"/>
      <protection hidden="1"/>
    </xf>
    <xf numFmtId="0" fontId="5" fillId="0" borderId="0" xfId="1" applyFont="1" applyAlignment="1" applyProtection="1">
      <alignment horizontal="left"/>
      <protection hidden="1"/>
    </xf>
    <xf numFmtId="0" fontId="5" fillId="0" borderId="0" xfId="1" applyFont="1" applyProtection="1">
      <protection hidden="1"/>
    </xf>
    <xf numFmtId="0" fontId="6" fillId="0" borderId="0" xfId="1" applyFont="1" applyAlignment="1" applyProtection="1">
      <alignment horizontal="left"/>
      <protection hidden="1"/>
    </xf>
    <xf numFmtId="0" fontId="7" fillId="0" borderId="0" xfId="1" applyFont="1" applyAlignment="1" applyProtection="1">
      <alignment horizontal="left" vertical="center"/>
      <protection hidden="1"/>
    </xf>
    <xf numFmtId="0" fontId="8" fillId="0" borderId="0" xfId="1" quotePrefix="1" applyFont="1" applyAlignment="1" applyProtection="1">
      <alignment horizontal="center" vertical="top"/>
      <protection hidden="1"/>
    </xf>
    <xf numFmtId="0" fontId="8" fillId="2" borderId="3" xfId="1" applyFont="1" applyFill="1" applyBorder="1" applyAlignment="1" applyProtection="1">
      <alignment horizontal="center" vertical="center" wrapText="1"/>
      <protection hidden="1"/>
    </xf>
    <xf numFmtId="0" fontId="9" fillId="0" borderId="4" xfId="1" applyFont="1" applyBorder="1" applyAlignment="1" applyProtection="1">
      <alignment horizontal="left" vertical="center" indent="1"/>
      <protection hidden="1"/>
    </xf>
    <xf numFmtId="0" fontId="9" fillId="0" borderId="0" xfId="1" applyFont="1" applyAlignment="1" applyProtection="1">
      <alignment horizontal="left" vertical="center" indent="1"/>
      <protection hidden="1"/>
    </xf>
    <xf numFmtId="0" fontId="8" fillId="0" borderId="7" xfId="1" applyFont="1" applyBorder="1" applyAlignment="1" applyProtection="1">
      <alignment horizontal="left" vertical="top" wrapText="1"/>
      <protection hidden="1"/>
    </xf>
    <xf numFmtId="0" fontId="9" fillId="0" borderId="0" xfId="1" applyFont="1" applyBorder="1" applyAlignment="1" applyProtection="1">
      <alignment horizontal="left" vertical="center" indent="1"/>
      <protection hidden="1"/>
    </xf>
    <xf numFmtId="167" fontId="8" fillId="0" borderId="0" xfId="0" applyNumberFormat="1" applyFont="1" applyFill="1" applyAlignment="1" applyProtection="1">
      <alignment horizontal="right" vertical="center"/>
      <protection hidden="1"/>
    </xf>
    <xf numFmtId="0" fontId="9" fillId="0" borderId="0" xfId="1" applyFont="1" applyFill="1" applyBorder="1" applyAlignment="1" applyProtection="1">
      <alignment horizontal="left" vertical="center" indent="1"/>
      <protection hidden="1"/>
    </xf>
    <xf numFmtId="0" fontId="9" fillId="0" borderId="0" xfId="1" applyFont="1" applyFill="1" applyAlignment="1" applyProtection="1">
      <alignment horizontal="left" vertical="center" wrapText="1" indent="1"/>
      <protection hidden="1"/>
    </xf>
    <xf numFmtId="0" fontId="2" fillId="5" borderId="1" xfId="1" applyFont="1" applyFill="1" applyBorder="1" applyAlignment="1" applyProtection="1">
      <alignment horizontal="left" vertical="center"/>
      <protection hidden="1"/>
    </xf>
    <xf numFmtId="0" fontId="2" fillId="5" borderId="2" xfId="1" applyFont="1" applyFill="1" applyBorder="1" applyAlignment="1" applyProtection="1">
      <alignment horizontal="left"/>
      <protection hidden="1"/>
    </xf>
    <xf numFmtId="0" fontId="12" fillId="6" borderId="2" xfId="1" applyFont="1" applyFill="1" applyBorder="1" applyAlignment="1" applyProtection="1">
      <alignment horizontal="left" vertical="center"/>
      <protection hidden="1"/>
    </xf>
    <xf numFmtId="0" fontId="13" fillId="6" borderId="2" xfId="1" applyFont="1" applyFill="1" applyBorder="1" applyAlignment="1" applyProtection="1">
      <alignment horizontal="left"/>
      <protection hidden="1"/>
    </xf>
    <xf numFmtId="0" fontId="16" fillId="16" borderId="0" xfId="0" applyFont="1" applyFill="1"/>
    <xf numFmtId="0" fontId="9" fillId="0" borderId="9" xfId="1" applyFont="1" applyBorder="1" applyAlignment="1" applyProtection="1">
      <alignment horizontal="left" vertical="center" wrapText="1" indent="1"/>
      <protection hidden="1"/>
    </xf>
    <xf numFmtId="14" fontId="19" fillId="17" borderId="6" xfId="4" applyNumberFormat="1" applyFont="1" applyFill="1" applyBorder="1" applyProtection="1">
      <protection hidden="1"/>
    </xf>
    <xf numFmtId="14" fontId="19" fillId="17" borderId="0" xfId="4" applyNumberFormat="1" applyFont="1" applyFill="1" applyBorder="1" applyProtection="1">
      <protection hidden="1"/>
    </xf>
    <xf numFmtId="167" fontId="8" fillId="8" borderId="5" xfId="0" applyNumberFormat="1" applyFont="1" applyFill="1" applyBorder="1" applyAlignment="1" applyProtection="1">
      <alignment horizontal="right" vertical="center"/>
      <protection hidden="1"/>
    </xf>
    <xf numFmtId="0" fontId="8" fillId="12" borderId="5" xfId="2" applyFont="1" applyFill="1" applyBorder="1" applyAlignment="1" applyProtection="1">
      <alignment horizontal="center" vertical="center"/>
      <protection locked="0"/>
    </xf>
    <xf numFmtId="0" fontId="8" fillId="19" borderId="5" xfId="2" applyFont="1" applyFill="1" applyBorder="1" applyAlignment="1" applyProtection="1">
      <alignment horizontal="center" vertical="center"/>
      <protection locked="0"/>
    </xf>
    <xf numFmtId="0" fontId="8" fillId="14" borderId="5" xfId="2" applyFont="1" applyFill="1" applyBorder="1" applyAlignment="1" applyProtection="1">
      <alignment horizontal="center" vertical="center"/>
      <protection locked="0"/>
    </xf>
    <xf numFmtId="168" fontId="19" fillId="17" borderId="5" xfId="4" applyFont="1" applyFill="1" applyBorder="1" applyProtection="1">
      <protection hidden="1"/>
    </xf>
    <xf numFmtId="0" fontId="11" fillId="13" borderId="0" xfId="0" applyFont="1" applyFill="1"/>
    <xf numFmtId="0" fontId="3" fillId="13" borderId="0" xfId="0" applyFont="1" applyFill="1"/>
    <xf numFmtId="0" fontId="11" fillId="0" borderId="0" xfId="0" applyFont="1"/>
    <xf numFmtId="0" fontId="20" fillId="13" borderId="0" xfId="0" applyFont="1" applyFill="1"/>
    <xf numFmtId="0" fontId="15" fillId="5" borderId="33" xfId="1" applyFont="1" applyFill="1" applyBorder="1" applyAlignment="1" applyProtection="1">
      <alignment horizontal="left" vertical="center"/>
      <protection hidden="1"/>
    </xf>
    <xf numFmtId="0" fontId="15" fillId="5" borderId="15" xfId="1" applyFont="1" applyFill="1" applyBorder="1" applyAlignment="1" applyProtection="1">
      <alignment horizontal="left"/>
      <protection hidden="1"/>
    </xf>
    <xf numFmtId="0" fontId="20" fillId="0" borderId="0" xfId="0" applyFont="1"/>
    <xf numFmtId="0" fontId="20" fillId="13" borderId="35" xfId="0" applyFont="1" applyFill="1" applyBorder="1"/>
    <xf numFmtId="0" fontId="21" fillId="13" borderId="0" xfId="0" applyFont="1" applyFill="1"/>
    <xf numFmtId="0" fontId="11" fillId="13" borderId="0" xfId="0" applyFont="1" applyFill="1" applyAlignment="1">
      <alignment vertical="center"/>
    </xf>
    <xf numFmtId="0" fontId="20" fillId="13" borderId="0" xfId="0" applyFont="1" applyFill="1" applyAlignment="1">
      <alignment vertical="center"/>
    </xf>
    <xf numFmtId="0" fontId="22" fillId="0" borderId="0" xfId="1" applyFont="1" applyAlignment="1" applyProtection="1">
      <alignment horizontal="right" vertical="center"/>
      <protection hidden="1"/>
    </xf>
    <xf numFmtId="0" fontId="11" fillId="0" borderId="0" xfId="0" applyFont="1" applyAlignment="1">
      <alignment vertical="center"/>
    </xf>
    <xf numFmtId="0" fontId="11" fillId="13" borderId="37" xfId="0" applyFont="1" applyFill="1" applyBorder="1"/>
    <xf numFmtId="0" fontId="11" fillId="0" borderId="9" xfId="0" applyFont="1" applyBorder="1"/>
    <xf numFmtId="0" fontId="11" fillId="13" borderId="9" xfId="0" applyFont="1" applyFill="1" applyBorder="1"/>
    <xf numFmtId="0" fontId="11" fillId="13" borderId="33" xfId="0" applyFont="1" applyFill="1" applyBorder="1"/>
    <xf numFmtId="0" fontId="5" fillId="13" borderId="15" xfId="0" applyFont="1" applyFill="1" applyBorder="1"/>
    <xf numFmtId="0" fontId="11" fillId="13" borderId="15" xfId="0" applyFont="1" applyFill="1" applyBorder="1"/>
    <xf numFmtId="0" fontId="11" fillId="0" borderId="15" xfId="0" applyFont="1" applyBorder="1"/>
    <xf numFmtId="0" fontId="11" fillId="13" borderId="35" xfId="0" applyFont="1" applyFill="1" applyBorder="1"/>
    <xf numFmtId="0" fontId="5" fillId="0" borderId="0" xfId="0" applyFont="1" applyAlignment="1">
      <alignment horizontal="center" vertical="center" wrapText="1"/>
    </xf>
    <xf numFmtId="0" fontId="5" fillId="0" borderId="0" xfId="0" applyFont="1" applyAlignment="1">
      <alignment horizontal="center"/>
    </xf>
    <xf numFmtId="14" fontId="25" fillId="5" borderId="35" xfId="0" applyNumberFormat="1" applyFont="1" applyFill="1" applyBorder="1" applyAlignment="1">
      <alignment vertical="center"/>
    </xf>
    <xf numFmtId="0" fontId="11" fillId="5" borderId="0" xfId="0" applyFont="1" applyFill="1" applyAlignment="1">
      <alignment vertical="center"/>
    </xf>
    <xf numFmtId="0" fontId="11" fillId="0" borderId="41" xfId="0" applyFont="1" applyBorder="1"/>
    <xf numFmtId="0" fontId="14" fillId="0" borderId="41" xfId="0" applyFont="1" applyBorder="1"/>
    <xf numFmtId="0" fontId="11" fillId="0" borderId="41" xfId="0" applyFont="1" applyBorder="1" applyAlignment="1">
      <alignment horizontal="center" vertical="center"/>
    </xf>
    <xf numFmtId="0" fontId="11" fillId="0" borderId="5" xfId="0" applyFont="1" applyBorder="1"/>
    <xf numFmtId="0" fontId="11" fillId="0" borderId="5" xfId="0" applyFont="1" applyBorder="1" applyAlignment="1">
      <alignment horizontal="center" vertical="center"/>
    </xf>
    <xf numFmtId="0" fontId="11" fillId="14" borderId="5" xfId="0" applyFont="1" applyFill="1" applyBorder="1"/>
    <xf numFmtId="0" fontId="14" fillId="0" borderId="5" xfId="0" applyFont="1" applyBorder="1"/>
    <xf numFmtId="0" fontId="11" fillId="8" borderId="5" xfId="0" applyFont="1" applyFill="1" applyBorder="1"/>
    <xf numFmtId="0" fontId="11" fillId="0" borderId="0" xfId="0" applyFont="1" applyAlignment="1">
      <alignment horizontal="center" vertical="center"/>
    </xf>
    <xf numFmtId="0" fontId="11" fillId="13" borderId="41" xfId="0" applyFont="1" applyFill="1" applyBorder="1"/>
    <xf numFmtId="0" fontId="11" fillId="13" borderId="41" xfId="0" applyFont="1" applyFill="1" applyBorder="1" applyAlignment="1">
      <alignment horizontal="center" vertical="center"/>
    </xf>
    <xf numFmtId="0" fontId="11" fillId="0" borderId="35" xfId="0" applyFont="1" applyBorder="1"/>
    <xf numFmtId="0" fontId="11" fillId="8" borderId="51" xfId="0" applyFont="1" applyFill="1" applyBorder="1"/>
    <xf numFmtId="0" fontId="5" fillId="0" borderId="0" xfId="0" applyFont="1" applyAlignment="1">
      <alignment horizontal="center" vertical="center"/>
    </xf>
    <xf numFmtId="0" fontId="11" fillId="8" borderId="49" xfId="0" applyFont="1" applyFill="1" applyBorder="1"/>
    <xf numFmtId="0" fontId="11" fillId="8" borderId="56" xfId="0" applyFont="1" applyFill="1" applyBorder="1"/>
    <xf numFmtId="0" fontId="11" fillId="8" borderId="57" xfId="0" applyFont="1" applyFill="1" applyBorder="1"/>
    <xf numFmtId="0" fontId="11" fillId="8" borderId="44" xfId="0" applyFont="1" applyFill="1" applyBorder="1"/>
    <xf numFmtId="164" fontId="11" fillId="13" borderId="0" xfId="8" applyFont="1" applyFill="1"/>
    <xf numFmtId="164" fontId="11" fillId="8" borderId="5" xfId="8" applyFont="1" applyFill="1" applyBorder="1"/>
    <xf numFmtId="164" fontId="11" fillId="0" borderId="0" xfId="8" applyFont="1"/>
    <xf numFmtId="164" fontId="11" fillId="8" borderId="51" xfId="8" applyFont="1" applyFill="1" applyBorder="1"/>
    <xf numFmtId="164" fontId="11" fillId="8" borderId="49" xfId="8" applyFont="1" applyFill="1" applyBorder="1"/>
    <xf numFmtId="164" fontId="11" fillId="8" borderId="56" xfId="8" applyFont="1" applyFill="1" applyBorder="1"/>
    <xf numFmtId="164" fontId="11" fillId="8" borderId="50" xfId="8" applyFont="1" applyFill="1" applyBorder="1"/>
    <xf numFmtId="10" fontId="11" fillId="8" borderId="51" xfId="7" applyNumberFormat="1" applyFont="1" applyFill="1" applyBorder="1"/>
    <xf numFmtId="0" fontId="11" fillId="0" borderId="0" xfId="0" applyFont="1" applyBorder="1"/>
    <xf numFmtId="0" fontId="11" fillId="13" borderId="0" xfId="0" applyFont="1" applyFill="1" applyBorder="1"/>
    <xf numFmtId="0" fontId="11" fillId="13" borderId="46" xfId="0" applyFont="1" applyFill="1" applyBorder="1"/>
    <xf numFmtId="0" fontId="11" fillId="13" borderId="47" xfId="0" applyFont="1" applyFill="1" applyBorder="1"/>
    <xf numFmtId="0" fontId="11" fillId="5" borderId="47" xfId="0" applyFont="1" applyFill="1" applyBorder="1" applyAlignment="1">
      <alignment vertical="center"/>
    </xf>
    <xf numFmtId="0" fontId="11" fillId="0" borderId="47" xfId="0" applyFont="1" applyBorder="1"/>
    <xf numFmtId="0" fontId="28" fillId="13" borderId="0" xfId="0" applyFont="1" applyFill="1"/>
    <xf numFmtId="0" fontId="29" fillId="5" borderId="15" xfId="1" applyFont="1" applyFill="1" applyBorder="1" applyAlignment="1" applyProtection="1">
      <alignment horizontal="right" vertical="center"/>
      <protection hidden="1"/>
    </xf>
    <xf numFmtId="0" fontId="29" fillId="0" borderId="0" xfId="1" applyFont="1" applyBorder="1" applyAlignment="1" applyProtection="1">
      <alignment horizontal="right" vertical="center"/>
      <protection hidden="1"/>
    </xf>
    <xf numFmtId="170" fontId="30" fillId="15" borderId="0" xfId="0" applyNumberFormat="1" applyFont="1" applyFill="1" applyBorder="1" applyAlignment="1" applyProtection="1">
      <alignment horizontal="center" vertical="center"/>
      <protection hidden="1"/>
    </xf>
    <xf numFmtId="0" fontId="28" fillId="13" borderId="15" xfId="0" applyFont="1" applyFill="1" applyBorder="1"/>
    <xf numFmtId="0" fontId="28" fillId="13" borderId="0" xfId="0" applyFont="1" applyFill="1" applyBorder="1"/>
    <xf numFmtId="0" fontId="28" fillId="5" borderId="0" xfId="0" applyFont="1" applyFill="1" applyBorder="1" applyAlignment="1">
      <alignment vertical="center"/>
    </xf>
    <xf numFmtId="0" fontId="28" fillId="0" borderId="0" xfId="0" applyFont="1"/>
    <xf numFmtId="0" fontId="8" fillId="8" borderId="5" xfId="2" applyFont="1" applyFill="1" applyBorder="1" applyAlignment="1" applyProtection="1">
      <alignment horizontal="center" vertical="center"/>
      <protection locked="0"/>
    </xf>
    <xf numFmtId="167" fontId="8" fillId="7" borderId="8" xfId="0" applyNumberFormat="1" applyFont="1" applyFill="1" applyBorder="1" applyAlignment="1" applyProtection="1">
      <alignment horizontal="right" vertical="center"/>
      <protection hidden="1"/>
    </xf>
    <xf numFmtId="0" fontId="11" fillId="0" borderId="0" xfId="0" applyFont="1" applyBorder="1" applyAlignment="1">
      <alignment horizontal="center" vertical="center"/>
    </xf>
    <xf numFmtId="0" fontId="8" fillId="8" borderId="5" xfId="2" applyFont="1" applyFill="1" applyBorder="1" applyAlignment="1" applyProtection="1">
      <alignment horizontal="left" vertical="center"/>
      <protection locked="0"/>
    </xf>
    <xf numFmtId="0" fontId="8" fillId="25" borderId="5" xfId="2" applyFont="1" applyFill="1" applyBorder="1" applyAlignment="1" applyProtection="1">
      <alignment horizontal="center" vertical="center"/>
      <protection locked="0"/>
    </xf>
    <xf numFmtId="0" fontId="11" fillId="8" borderId="5" xfId="8" applyNumberFormat="1" applyFont="1" applyFill="1" applyBorder="1"/>
    <xf numFmtId="0" fontId="11" fillId="0" borderId="0" xfId="8" applyNumberFormat="1" applyFont="1"/>
    <xf numFmtId="0" fontId="11" fillId="13" borderId="0" xfId="8" applyNumberFormat="1" applyFont="1" applyFill="1"/>
    <xf numFmtId="0" fontId="11" fillId="14" borderId="5" xfId="8" applyNumberFormat="1" applyFont="1" applyFill="1" applyBorder="1"/>
    <xf numFmtId="0" fontId="11" fillId="8" borderId="51" xfId="8" applyNumberFormat="1" applyFont="1" applyFill="1" applyBorder="1"/>
    <xf numFmtId="0" fontId="11" fillId="13" borderId="0" xfId="0" applyNumberFormat="1" applyFont="1" applyFill="1"/>
    <xf numFmtId="0" fontId="11" fillId="0" borderId="0" xfId="0" applyNumberFormat="1" applyFont="1"/>
    <xf numFmtId="0" fontId="11" fillId="8" borderId="5" xfId="0" applyNumberFormat="1" applyFont="1" applyFill="1" applyBorder="1"/>
    <xf numFmtId="0" fontId="11" fillId="19" borderId="5" xfId="0" applyNumberFormat="1" applyFont="1" applyFill="1" applyBorder="1"/>
    <xf numFmtId="0" fontId="14" fillId="0" borderId="0" xfId="0" applyFont="1"/>
    <xf numFmtId="14" fontId="19" fillId="17" borderId="29" xfId="4" applyNumberFormat="1" applyFont="1" applyFill="1" applyBorder="1" applyAlignment="1" applyProtection="1">
      <alignment horizontal="right"/>
      <protection hidden="1"/>
    </xf>
    <xf numFmtId="0" fontId="0" fillId="13" borderId="0" xfId="0" applyFill="1"/>
    <xf numFmtId="0" fontId="3" fillId="0" borderId="0" xfId="0" applyFont="1" applyBorder="1"/>
    <xf numFmtId="0" fontId="15" fillId="5" borderId="51" xfId="1" applyFont="1" applyFill="1" applyBorder="1" applyAlignment="1" applyProtection="1">
      <alignment horizontal="left" vertical="center"/>
      <protection hidden="1"/>
    </xf>
    <xf numFmtId="0" fontId="15" fillId="5" borderId="58" xfId="1" applyFont="1" applyFill="1" applyBorder="1" applyAlignment="1" applyProtection="1">
      <alignment horizontal="left"/>
      <protection hidden="1"/>
    </xf>
    <xf numFmtId="0" fontId="29" fillId="5" borderId="58" xfId="1" applyFont="1" applyFill="1" applyBorder="1" applyAlignment="1" applyProtection="1">
      <alignment horizontal="right" vertical="center"/>
      <protection hidden="1"/>
    </xf>
    <xf numFmtId="0" fontId="15" fillId="5" borderId="44" xfId="1" applyFont="1" applyFill="1" applyBorder="1" applyAlignment="1" applyProtection="1">
      <alignment horizontal="left"/>
      <protection hidden="1"/>
    </xf>
    <xf numFmtId="0" fontId="11" fillId="0" borderId="0" xfId="0" applyFont="1" applyFill="1"/>
    <xf numFmtId="0" fontId="11" fillId="0" borderId="0" xfId="0" applyFont="1" applyFill="1" applyAlignment="1">
      <alignment vertical="center"/>
    </xf>
    <xf numFmtId="0" fontId="29" fillId="0" borderId="0" xfId="1" applyFont="1" applyAlignment="1" applyProtection="1">
      <alignment horizontal="right" vertical="center"/>
      <protection hidden="1"/>
    </xf>
    <xf numFmtId="0" fontId="31" fillId="0" borderId="124" xfId="0" applyFont="1" applyBorder="1"/>
    <xf numFmtId="0" fontId="32" fillId="0" borderId="118" xfId="0" applyFont="1" applyBorder="1"/>
    <xf numFmtId="0" fontId="31" fillId="0" borderId="127" xfId="0" applyFont="1" applyBorder="1"/>
    <xf numFmtId="0" fontId="32" fillId="0" borderId="123" xfId="0" applyFont="1" applyBorder="1"/>
    <xf numFmtId="0" fontId="11" fillId="0" borderId="118" xfId="0" applyFont="1" applyBorder="1"/>
    <xf numFmtId="0" fontId="11" fillId="0" borderId="123" xfId="0" applyFont="1" applyBorder="1"/>
    <xf numFmtId="0" fontId="33" fillId="0" borderId="0" xfId="0" applyFont="1"/>
    <xf numFmtId="0" fontId="32" fillId="0" borderId="155" xfId="0" applyFont="1" applyFill="1" applyBorder="1"/>
    <xf numFmtId="0" fontId="32" fillId="0" borderId="154" xfId="0" applyFont="1" applyFill="1" applyBorder="1"/>
    <xf numFmtId="0" fontId="31" fillId="0" borderId="157" xfId="0" applyFont="1" applyFill="1" applyBorder="1"/>
    <xf numFmtId="0" fontId="31" fillId="0" borderId="156" xfId="0" applyFont="1" applyFill="1" applyBorder="1"/>
    <xf numFmtId="0" fontId="31" fillId="0" borderId="118" xfId="0" applyFont="1" applyBorder="1"/>
    <xf numFmtId="0" fontId="31" fillId="0" borderId="120" xfId="0" applyFont="1" applyBorder="1"/>
    <xf numFmtId="0" fontId="31" fillId="0" borderId="123" xfId="0" applyFont="1" applyBorder="1"/>
    <xf numFmtId="0" fontId="31" fillId="0" borderId="158" xfId="0" applyFont="1" applyBorder="1"/>
    <xf numFmtId="0" fontId="31" fillId="0" borderId="162" xfId="0" applyFont="1" applyBorder="1"/>
    <xf numFmtId="0" fontId="31" fillId="0" borderId="163" xfId="0" applyFont="1" applyBorder="1"/>
    <xf numFmtId="0" fontId="32" fillId="0" borderId="147" xfId="0" applyFont="1" applyBorder="1" applyAlignment="1">
      <alignment horizontal="center" vertical="center"/>
    </xf>
    <xf numFmtId="0" fontId="32" fillId="0" borderId="160" xfId="0" applyFont="1" applyBorder="1" applyAlignment="1">
      <alignment horizontal="center" vertical="center"/>
    </xf>
    <xf numFmtId="0" fontId="11" fillId="0" borderId="126" xfId="0" applyFont="1" applyBorder="1"/>
    <xf numFmtId="0" fontId="11" fillId="0" borderId="120" xfId="0" applyFont="1" applyBorder="1"/>
    <xf numFmtId="0" fontId="3" fillId="0" borderId="11" xfId="0" applyFont="1" applyBorder="1"/>
    <xf numFmtId="0" fontId="32" fillId="0" borderId="182" xfId="0" applyFont="1" applyBorder="1" applyAlignment="1">
      <alignment horizontal="center" vertical="center"/>
    </xf>
    <xf numFmtId="0" fontId="31" fillId="0" borderId="123" xfId="0" applyFont="1" applyBorder="1" applyAlignment="1">
      <alignment horizontal="center" vertical="center"/>
    </xf>
    <xf numFmtId="0" fontId="32" fillId="0" borderId="126" xfId="0" applyFont="1" applyBorder="1"/>
    <xf numFmtId="0" fontId="32" fillId="0" borderId="0" xfId="0" applyFont="1" applyBorder="1"/>
    <xf numFmtId="0" fontId="32" fillId="0" borderId="120" xfId="0" applyFont="1" applyBorder="1"/>
    <xf numFmtId="0" fontId="32" fillId="0" borderId="11" xfId="0" applyFont="1" applyBorder="1"/>
    <xf numFmtId="0" fontId="32" fillId="0" borderId="155" xfId="0" applyFont="1" applyBorder="1" applyAlignment="1">
      <alignment horizontal="center" vertical="center"/>
    </xf>
    <xf numFmtId="0" fontId="32" fillId="0" borderId="123" xfId="0" applyFont="1" applyBorder="1" applyAlignment="1">
      <alignment horizontal="center" vertical="center"/>
    </xf>
    <xf numFmtId="0" fontId="31" fillId="0" borderId="11" xfId="0" applyFont="1" applyBorder="1" applyAlignment="1">
      <alignment horizontal="center"/>
    </xf>
    <xf numFmtId="0" fontId="31" fillId="0" borderId="127" xfId="0" applyFont="1" applyBorder="1" applyAlignment="1">
      <alignment horizontal="center"/>
    </xf>
    <xf numFmtId="0" fontId="31" fillId="0" borderId="11" xfId="0" applyNumberFormat="1" applyFont="1" applyBorder="1" applyAlignment="1">
      <alignment horizontal="center"/>
    </xf>
    <xf numFmtId="0" fontId="32" fillId="13" borderId="118" xfId="0" applyFont="1" applyFill="1" applyBorder="1"/>
    <xf numFmtId="0" fontId="31" fillId="13" borderId="127" xfId="0" applyFont="1" applyFill="1" applyBorder="1"/>
    <xf numFmtId="0" fontId="32" fillId="13" borderId="123" xfId="0" applyFont="1" applyFill="1" applyBorder="1"/>
    <xf numFmtId="0" fontId="11" fillId="13" borderId="0" xfId="0" applyFont="1" applyFill="1" applyBorder="1" applyAlignment="1">
      <alignment horizontal="center" vertical="center"/>
    </xf>
    <xf numFmtId="0" fontId="11" fillId="0" borderId="5" xfId="0" applyFont="1" applyFill="1" applyBorder="1"/>
    <xf numFmtId="0" fontId="11" fillId="0" borderId="110" xfId="0" applyFont="1" applyBorder="1"/>
    <xf numFmtId="0" fontId="11" fillId="0" borderId="49" xfId="0" applyFont="1" applyBorder="1"/>
    <xf numFmtId="0" fontId="3" fillId="0" borderId="41" xfId="0" applyFont="1" applyBorder="1"/>
    <xf numFmtId="0" fontId="3" fillId="0" borderId="5" xfId="0" applyFont="1" applyBorder="1"/>
    <xf numFmtId="0" fontId="3" fillId="0" borderId="5" xfId="0" applyFont="1" applyBorder="1" applyAlignment="1">
      <alignment horizontal="center" vertical="center"/>
    </xf>
    <xf numFmtId="0" fontId="11" fillId="14" borderId="41" xfId="8" applyNumberFormat="1" applyFont="1" applyFill="1" applyBorder="1"/>
    <xf numFmtId="0" fontId="15" fillId="5" borderId="58" xfId="1" applyFont="1" applyFill="1" applyBorder="1" applyAlignment="1" applyProtection="1">
      <alignment horizontal="center"/>
      <protection hidden="1"/>
    </xf>
    <xf numFmtId="0" fontId="20" fillId="13" borderId="0" xfId="0" applyFont="1" applyFill="1" applyAlignment="1">
      <alignment horizontal="center"/>
    </xf>
    <xf numFmtId="0" fontId="11" fillId="13" borderId="0" xfId="0" applyFont="1" applyFill="1" applyAlignment="1">
      <alignment horizontal="center"/>
    </xf>
    <xf numFmtId="0" fontId="11" fillId="13" borderId="15" xfId="0" applyFont="1" applyFill="1" applyBorder="1" applyAlignment="1">
      <alignment horizontal="center"/>
    </xf>
    <xf numFmtId="0" fontId="31" fillId="0" borderId="162" xfId="0" applyFont="1" applyBorder="1" applyAlignment="1">
      <alignment horizontal="center"/>
    </xf>
    <xf numFmtId="0" fontId="31" fillId="0" borderId="158" xfId="0" applyFont="1" applyBorder="1" applyAlignment="1">
      <alignment horizontal="center"/>
    </xf>
    <xf numFmtId="0" fontId="31" fillId="0" borderId="163" xfId="0" applyFont="1" applyBorder="1" applyAlignment="1">
      <alignment horizontal="center"/>
    </xf>
    <xf numFmtId="0" fontId="11" fillId="0" borderId="5" xfId="0" applyFont="1" applyBorder="1" applyAlignment="1">
      <alignment horizontal="center"/>
    </xf>
    <xf numFmtId="0" fontId="3" fillId="13" borderId="0" xfId="0" applyFont="1" applyFill="1" applyAlignment="1">
      <alignment horizontal="center"/>
    </xf>
    <xf numFmtId="0" fontId="11" fillId="5" borderId="0" xfId="0" applyFont="1" applyFill="1" applyAlignment="1">
      <alignment horizontal="center" vertical="center"/>
    </xf>
    <xf numFmtId="170" fontId="30" fillId="15" borderId="0" xfId="0" applyNumberFormat="1" applyFont="1" applyFill="1" applyAlignment="1" applyProtection="1">
      <alignment horizontal="center" vertical="center"/>
      <protection hidden="1"/>
    </xf>
    <xf numFmtId="0" fontId="32" fillId="0" borderId="0" xfId="0" applyFont="1"/>
    <xf numFmtId="0" fontId="31" fillId="0" borderId="17" xfId="0" applyFont="1" applyBorder="1" applyAlignment="1">
      <alignment vertical="top"/>
    </xf>
    <xf numFmtId="0" fontId="32" fillId="0" borderId="18" xfId="0" applyFont="1" applyBorder="1" applyAlignment="1">
      <alignment vertical="top"/>
    </xf>
    <xf numFmtId="0" fontId="31" fillId="0" borderId="19" xfId="0" applyFont="1" applyBorder="1" applyAlignment="1">
      <alignment vertical="top"/>
    </xf>
    <xf numFmtId="0" fontId="32" fillId="0" borderId="20" xfId="0" applyFont="1" applyBorder="1" applyAlignment="1">
      <alignment vertical="top"/>
    </xf>
    <xf numFmtId="0" fontId="11" fillId="0" borderId="0" xfId="0" applyFont="1" applyAlignment="1">
      <alignment vertical="top"/>
    </xf>
    <xf numFmtId="0" fontId="11" fillId="8" borderId="102" xfId="2" applyFont="1" applyFill="1" applyBorder="1" applyAlignment="1" applyProtection="1">
      <alignment horizontal="center" vertical="center"/>
      <protection locked="0"/>
    </xf>
    <xf numFmtId="0" fontId="11" fillId="12" borderId="41" xfId="0" applyFont="1" applyFill="1" applyBorder="1"/>
    <xf numFmtId="0" fontId="11" fillId="8" borderId="5" xfId="2" applyNumberFormat="1" applyFont="1" applyFill="1" applyBorder="1" applyAlignment="1" applyProtection="1">
      <alignment horizontal="center" vertical="center"/>
      <protection locked="0"/>
    </xf>
    <xf numFmtId="0" fontId="11" fillId="13" borderId="78" xfId="8" applyNumberFormat="1" applyFont="1" applyFill="1" applyBorder="1"/>
    <xf numFmtId="1" fontId="11" fillId="8" borderId="5" xfId="0" applyNumberFormat="1" applyFont="1" applyFill="1" applyBorder="1"/>
    <xf numFmtId="0" fontId="11" fillId="8" borderId="5" xfId="2" applyFont="1" applyFill="1" applyBorder="1" applyAlignment="1" applyProtection="1">
      <alignment horizontal="center" vertical="center"/>
      <protection locked="0"/>
    </xf>
    <xf numFmtId="0" fontId="20" fillId="13" borderId="0" xfId="0" applyFont="1" applyFill="1" applyBorder="1"/>
    <xf numFmtId="0" fontId="11" fillId="13" borderId="36" xfId="0" applyFont="1" applyFill="1" applyBorder="1"/>
    <xf numFmtId="0" fontId="23" fillId="0" borderId="47" xfId="1" applyFont="1" applyBorder="1" applyAlignment="1" applyProtection="1">
      <alignment horizontal="right" vertical="center"/>
      <protection hidden="1"/>
    </xf>
    <xf numFmtId="0" fontId="11" fillId="13" borderId="0" xfId="0" applyFont="1" applyFill="1" applyBorder="1" applyAlignment="1">
      <alignment vertical="center"/>
    </xf>
    <xf numFmtId="0" fontId="31" fillId="13" borderId="124" xfId="0" applyFont="1" applyFill="1" applyBorder="1"/>
    <xf numFmtId="0" fontId="31" fillId="13" borderId="162" xfId="0" applyFont="1" applyFill="1" applyBorder="1"/>
    <xf numFmtId="0" fontId="31" fillId="13" borderId="118" xfId="0" applyFont="1" applyFill="1" applyBorder="1"/>
    <xf numFmtId="0" fontId="5" fillId="13" borderId="0" xfId="0" applyFont="1" applyFill="1" applyBorder="1" applyAlignment="1">
      <alignment horizontal="center" vertical="center"/>
    </xf>
    <xf numFmtId="0" fontId="31" fillId="13" borderId="126" xfId="0" applyFont="1" applyFill="1" applyBorder="1"/>
    <xf numFmtId="0" fontId="31" fillId="13" borderId="158" xfId="0" applyFont="1" applyFill="1" applyBorder="1"/>
    <xf numFmtId="0" fontId="31" fillId="13" borderId="120" xfId="0" applyFont="1" applyFill="1" applyBorder="1"/>
    <xf numFmtId="0" fontId="11" fillId="13" borderId="0" xfId="0" applyFont="1" applyFill="1" applyAlignment="1"/>
    <xf numFmtId="0" fontId="31" fillId="13" borderId="163" xfId="0" applyFont="1" applyFill="1" applyBorder="1"/>
    <xf numFmtId="0" fontId="31" fillId="13" borderId="123" xfId="0" applyFont="1" applyFill="1" applyBorder="1"/>
    <xf numFmtId="0" fontId="11" fillId="13" borderId="35" xfId="0" applyFont="1" applyFill="1" applyBorder="1" applyAlignment="1">
      <alignment horizontal="center"/>
    </xf>
    <xf numFmtId="0" fontId="11" fillId="13" borderId="5" xfId="0" applyFont="1" applyFill="1" applyBorder="1"/>
    <xf numFmtId="0" fontId="11" fillId="13" borderId="0" xfId="0" applyFont="1" applyFill="1" applyAlignment="1">
      <alignment horizontal="center" vertical="center"/>
    </xf>
    <xf numFmtId="0" fontId="11" fillId="13" borderId="5" xfId="0" applyFont="1" applyFill="1" applyBorder="1" applyAlignment="1">
      <alignment horizontal="center" vertical="center"/>
    </xf>
    <xf numFmtId="0" fontId="11" fillId="13" borderId="5" xfId="0" applyFont="1" applyFill="1" applyBorder="1" applyAlignment="1">
      <alignment horizontal="center"/>
    </xf>
    <xf numFmtId="175" fontId="11" fillId="13" borderId="0" xfId="10" applyNumberFormat="1" applyFont="1" applyFill="1" applyBorder="1"/>
    <xf numFmtId="0" fontId="14" fillId="13" borderId="15" xfId="0" applyFont="1" applyFill="1" applyBorder="1"/>
    <xf numFmtId="0" fontId="11" fillId="13" borderId="0" xfId="2" applyFont="1" applyFill="1" applyBorder="1" applyAlignment="1" applyProtection="1">
      <alignment horizontal="center" vertical="center"/>
      <protection locked="0"/>
    </xf>
    <xf numFmtId="0" fontId="15" fillId="5" borderId="15" xfId="1" applyFont="1" applyFill="1" applyBorder="1" applyAlignment="1" applyProtection="1">
      <alignment horizontal="center"/>
      <protection hidden="1"/>
    </xf>
    <xf numFmtId="0" fontId="20" fillId="13" borderId="0" xfId="0" applyFont="1" applyFill="1" applyAlignment="1">
      <alignment horizontal="center" vertical="center"/>
    </xf>
    <xf numFmtId="0" fontId="31" fillId="13" borderId="162" xfId="0" applyFont="1" applyFill="1" applyBorder="1" applyAlignment="1">
      <alignment horizontal="center"/>
    </xf>
    <xf numFmtId="0" fontId="31" fillId="13" borderId="158" xfId="0" applyFont="1" applyFill="1" applyBorder="1" applyAlignment="1">
      <alignment horizontal="center"/>
    </xf>
    <xf numFmtId="0" fontId="31" fillId="13" borderId="163" xfId="0" applyFont="1" applyFill="1" applyBorder="1" applyAlignment="1">
      <alignment horizontal="center"/>
    </xf>
    <xf numFmtId="0" fontId="14" fillId="13" borderId="5" xfId="0" applyFont="1" applyFill="1" applyBorder="1"/>
    <xf numFmtId="0" fontId="14" fillId="13" borderId="5" xfId="0" applyFont="1" applyFill="1" applyBorder="1" applyAlignment="1">
      <alignment horizontal="center"/>
    </xf>
    <xf numFmtId="0" fontId="11" fillId="13" borderId="0" xfId="0" applyFont="1" applyFill="1" applyBorder="1" applyAlignment="1">
      <alignment horizontal="center"/>
    </xf>
    <xf numFmtId="0" fontId="20" fillId="0" borderId="35" xfId="0" applyFont="1" applyBorder="1"/>
    <xf numFmtId="0" fontId="11" fillId="0" borderId="35" xfId="0" applyFont="1" applyBorder="1" applyAlignment="1">
      <alignment vertical="center"/>
    </xf>
    <xf numFmtId="0" fontId="11" fillId="13" borderId="0" xfId="0" applyFont="1" applyFill="1" applyAlignment="1">
      <alignment horizontal="left"/>
    </xf>
    <xf numFmtId="0" fontId="11" fillId="0" borderId="0" xfId="0" applyFont="1" applyAlignment="1">
      <alignment vertical="center" wrapText="1"/>
    </xf>
    <xf numFmtId="0" fontId="31" fillId="0" borderId="126" xfId="0" applyFont="1" applyBorder="1"/>
    <xf numFmtId="0" fontId="11" fillId="8" borderId="89" xfId="2" applyFont="1" applyFill="1" applyBorder="1" applyAlignment="1" applyProtection="1">
      <alignment horizontal="center" vertical="center"/>
      <protection locked="0"/>
    </xf>
    <xf numFmtId="0" fontId="11" fillId="8" borderId="5" xfId="0" applyFont="1" applyFill="1" applyBorder="1" applyAlignment="1">
      <alignment horizontal="center"/>
    </xf>
    <xf numFmtId="0" fontId="14" fillId="0" borderId="5" xfId="0" applyFont="1" applyFill="1" applyBorder="1"/>
    <xf numFmtId="0" fontId="14" fillId="0" borderId="0" xfId="0" applyFont="1" applyBorder="1" applyAlignment="1"/>
    <xf numFmtId="0" fontId="28" fillId="5" borderId="0" xfId="0" applyFont="1" applyFill="1" applyAlignment="1">
      <alignment vertical="center"/>
    </xf>
    <xf numFmtId="0" fontId="29" fillId="5" borderId="15" xfId="1" applyFont="1" applyFill="1" applyBorder="1" applyAlignment="1" applyProtection="1">
      <alignment horizontal="left"/>
      <protection hidden="1"/>
    </xf>
    <xf numFmtId="0" fontId="15" fillId="5" borderId="34" xfId="1" applyFont="1" applyFill="1" applyBorder="1" applyAlignment="1" applyProtection="1">
      <alignment horizontal="right" vertical="center"/>
      <protection hidden="1"/>
    </xf>
    <xf numFmtId="0" fontId="11" fillId="13" borderId="34" xfId="0" applyFont="1" applyFill="1" applyBorder="1"/>
    <xf numFmtId="0" fontId="14" fillId="13" borderId="0" xfId="0" applyFont="1" applyFill="1"/>
    <xf numFmtId="0" fontId="14" fillId="13" borderId="35" xfId="0" applyFont="1" applyFill="1" applyBorder="1"/>
    <xf numFmtId="0" fontId="14" fillId="0" borderId="134" xfId="0" applyFont="1" applyBorder="1" applyAlignment="1">
      <alignment horizontal="center" vertical="center"/>
    </xf>
    <xf numFmtId="0" fontId="31" fillId="0" borderId="147" xfId="0" applyFont="1" applyBorder="1"/>
    <xf numFmtId="0" fontId="14" fillId="0" borderId="147" xfId="0" applyFont="1" applyBorder="1" applyAlignment="1">
      <alignment horizontal="center"/>
    </xf>
    <xf numFmtId="0" fontId="14" fillId="0" borderId="188" xfId="0" applyFont="1" applyBorder="1" applyAlignment="1">
      <alignment horizontal="center"/>
    </xf>
    <xf numFmtId="0" fontId="14" fillId="0" borderId="148" xfId="0" applyFont="1" applyBorder="1" applyAlignment="1">
      <alignment horizontal="center"/>
    </xf>
    <xf numFmtId="0" fontId="14" fillId="0" borderId="11" xfId="0" applyFont="1" applyBorder="1" applyAlignment="1">
      <alignment horizontal="center"/>
    </xf>
    <xf numFmtId="0" fontId="11" fillId="0" borderId="84" xfId="0" applyFont="1" applyBorder="1"/>
    <xf numFmtId="0" fontId="11" fillId="0" borderId="83" xfId="0" applyFont="1" applyBorder="1" applyAlignment="1">
      <alignment horizontal="center" vertical="center"/>
    </xf>
    <xf numFmtId="0" fontId="11" fillId="0" borderId="82" xfId="0" applyFont="1" applyBorder="1" applyAlignment="1">
      <alignment horizontal="center" vertical="center"/>
    </xf>
    <xf numFmtId="0" fontId="11" fillId="0" borderId="86" xfId="0" applyFont="1" applyBorder="1"/>
    <xf numFmtId="0" fontId="11" fillId="0" borderId="49" xfId="0" applyFont="1" applyBorder="1" applyAlignment="1">
      <alignment horizontal="center" vertical="center"/>
    </xf>
    <xf numFmtId="0" fontId="11" fillId="0" borderId="81" xfId="0" applyFont="1" applyBorder="1" applyAlignment="1">
      <alignment horizontal="center" vertical="center"/>
    </xf>
    <xf numFmtId="0" fontId="11" fillId="14" borderId="5" xfId="0" applyNumberFormat="1" applyFont="1" applyFill="1" applyBorder="1"/>
    <xf numFmtId="9" fontId="11" fillId="8" borderId="5" xfId="7" applyFont="1" applyFill="1" applyBorder="1"/>
    <xf numFmtId="0" fontId="11" fillId="0" borderId="60" xfId="0" applyFont="1" applyBorder="1"/>
    <xf numFmtId="0" fontId="11" fillId="0" borderId="59" xfId="0" applyFont="1" applyBorder="1" applyAlignment="1">
      <alignment horizontal="center" vertical="center"/>
    </xf>
    <xf numFmtId="0" fontId="11" fillId="0" borderId="101" xfId="0" applyFont="1" applyBorder="1"/>
    <xf numFmtId="0" fontId="11" fillId="0" borderId="50" xfId="0" applyFont="1" applyBorder="1"/>
    <xf numFmtId="0" fontId="11" fillId="0" borderId="53" xfId="0" applyFont="1" applyBorder="1" applyAlignment="1">
      <alignment horizontal="center" vertical="center"/>
    </xf>
    <xf numFmtId="0" fontId="11" fillId="0" borderId="107" xfId="0" applyFont="1" applyBorder="1" applyAlignment="1">
      <alignment horizontal="center" vertical="center"/>
    </xf>
    <xf numFmtId="0" fontId="11" fillId="8" borderId="49" xfId="0" applyNumberFormat="1" applyFont="1" applyFill="1" applyBorder="1"/>
    <xf numFmtId="0" fontId="11" fillId="0" borderId="61" xfId="0" applyFont="1" applyBorder="1"/>
    <xf numFmtId="0" fontId="11" fillId="0" borderId="80" xfId="0" applyFont="1" applyBorder="1"/>
    <xf numFmtId="0" fontId="11" fillId="0" borderId="87" xfId="0" applyFont="1" applyBorder="1" applyAlignment="1">
      <alignment horizontal="center" vertical="center"/>
    </xf>
    <xf numFmtId="0" fontId="11" fillId="0" borderId="62" xfId="0" applyFont="1" applyBorder="1" applyAlignment="1">
      <alignment horizontal="center" vertical="center"/>
    </xf>
    <xf numFmtId="0" fontId="11" fillId="14" borderId="49" xfId="0" applyNumberFormat="1" applyFont="1" applyFill="1" applyBorder="1"/>
    <xf numFmtId="0" fontId="11" fillId="5" borderId="36" xfId="0" applyFont="1" applyFill="1" applyBorder="1" applyAlignment="1">
      <alignment vertical="center"/>
    </xf>
    <xf numFmtId="0" fontId="31" fillId="0" borderId="124" xfId="0" applyFont="1" applyFill="1" applyBorder="1"/>
    <xf numFmtId="0" fontId="31" fillId="0" borderId="123" xfId="0" applyFont="1" applyBorder="1" applyAlignment="1">
      <alignment horizontal="center"/>
    </xf>
    <xf numFmtId="0" fontId="29" fillId="5" borderId="58" xfId="1" applyFont="1" applyFill="1" applyBorder="1" applyAlignment="1" applyProtection="1">
      <alignment horizontal="left"/>
      <protection hidden="1"/>
    </xf>
    <xf numFmtId="0" fontId="15" fillId="5" borderId="44" xfId="1" applyFont="1" applyFill="1" applyBorder="1" applyAlignment="1" applyProtection="1">
      <alignment horizontal="right" vertical="center"/>
      <protection hidden="1"/>
    </xf>
    <xf numFmtId="0" fontId="15" fillId="0" borderId="36" xfId="1" applyFont="1" applyBorder="1" applyAlignment="1" applyProtection="1">
      <alignment horizontal="right" vertical="center"/>
      <protection hidden="1"/>
    </xf>
    <xf numFmtId="0" fontId="11" fillId="13" borderId="48" xfId="0" applyFont="1" applyFill="1" applyBorder="1"/>
    <xf numFmtId="0" fontId="31" fillId="0" borderId="147" xfId="0" applyFont="1" applyBorder="1" applyAlignment="1">
      <alignment horizontal="center"/>
    </xf>
    <xf numFmtId="0" fontId="31" fillId="0" borderId="160" xfId="0" applyFont="1" applyBorder="1" applyAlignment="1">
      <alignment horizontal="center"/>
    </xf>
    <xf numFmtId="0" fontId="11" fillId="0" borderId="28" xfId="0" applyFont="1" applyBorder="1" applyAlignment="1">
      <alignment horizontal="center" vertical="center"/>
    </xf>
    <xf numFmtId="0" fontId="11" fillId="0" borderId="18" xfId="0" applyFont="1" applyBorder="1" applyAlignment="1">
      <alignment horizontal="center" vertical="center"/>
    </xf>
    <xf numFmtId="0" fontId="11" fillId="0" borderId="79" xfId="0" applyFont="1" applyBorder="1" applyAlignment="1">
      <alignment horizontal="center" vertical="center"/>
    </xf>
    <xf numFmtId="0" fontId="11" fillId="0" borderId="85" xfId="0" applyFont="1" applyBorder="1" applyAlignment="1">
      <alignment horizontal="center" vertical="center"/>
    </xf>
    <xf numFmtId="0" fontId="11" fillId="0" borderId="80" xfId="0" applyFont="1" applyBorder="1" applyAlignment="1">
      <alignment horizontal="center" vertical="center"/>
    </xf>
    <xf numFmtId="0" fontId="15" fillId="5" borderId="15" xfId="1" applyFont="1" applyFill="1" applyBorder="1" applyAlignment="1" applyProtection="1">
      <alignment horizontal="right" vertical="center"/>
      <protection hidden="1"/>
    </xf>
    <xf numFmtId="0" fontId="20" fillId="13" borderId="33" xfId="0" applyFont="1" applyFill="1" applyBorder="1"/>
    <xf numFmtId="0" fontId="21" fillId="13" borderId="15" xfId="0" applyFont="1" applyFill="1" applyBorder="1"/>
    <xf numFmtId="0" fontId="20" fillId="13" borderId="15" xfId="0" applyFont="1" applyFill="1" applyBorder="1"/>
    <xf numFmtId="0" fontId="20" fillId="0" borderId="15" xfId="0" applyFont="1" applyBorder="1"/>
    <xf numFmtId="0" fontId="15" fillId="0" borderId="15" xfId="1" applyFont="1" applyBorder="1" applyAlignment="1" applyProtection="1">
      <alignment horizontal="right" vertical="center"/>
      <protection hidden="1"/>
    </xf>
    <xf numFmtId="0" fontId="3" fillId="13" borderId="15" xfId="0" applyFont="1" applyFill="1" applyBorder="1"/>
    <xf numFmtId="0" fontId="11" fillId="0" borderId="0" xfId="0" applyFont="1" applyFill="1" applyBorder="1"/>
    <xf numFmtId="0" fontId="14" fillId="0" borderId="0" xfId="0" applyFont="1" applyFill="1" applyBorder="1" applyAlignment="1">
      <alignment horizontal="left"/>
    </xf>
    <xf numFmtId="0" fontId="14" fillId="0" borderId="0" xfId="0" applyFont="1" applyBorder="1"/>
    <xf numFmtId="0" fontId="14" fillId="13" borderId="0" xfId="0" applyFont="1" applyFill="1" applyBorder="1"/>
    <xf numFmtId="0" fontId="14" fillId="13" borderId="0" xfId="0" applyFont="1" applyFill="1" applyAlignment="1">
      <alignment horizontal="center"/>
    </xf>
    <xf numFmtId="0" fontId="31" fillId="13" borderId="166" xfId="0" applyFont="1" applyFill="1" applyBorder="1" applyAlignment="1">
      <alignment horizontal="center"/>
    </xf>
    <xf numFmtId="0" fontId="31" fillId="13" borderId="173" xfId="0" applyFont="1" applyFill="1" applyBorder="1" applyAlignment="1">
      <alignment horizontal="center"/>
    </xf>
    <xf numFmtId="0" fontId="31" fillId="13" borderId="174" xfId="0" applyFont="1" applyFill="1" applyBorder="1" applyAlignment="1">
      <alignment horizontal="center"/>
    </xf>
    <xf numFmtId="0" fontId="11" fillId="13" borderId="0" xfId="0" applyFont="1" applyFill="1" applyAlignment="1">
      <alignment horizontal="center" vertical="center" wrapText="1"/>
    </xf>
    <xf numFmtId="0" fontId="32" fillId="13" borderId="187" xfId="0" applyFont="1" applyFill="1" applyBorder="1" applyAlignment="1">
      <alignment horizontal="center" vertical="center" wrapText="1"/>
    </xf>
    <xf numFmtId="0" fontId="32" fillId="13" borderId="186" xfId="0" applyFont="1" applyFill="1" applyBorder="1" applyAlignment="1">
      <alignment horizontal="center" vertical="center" wrapText="1"/>
    </xf>
    <xf numFmtId="0" fontId="32" fillId="0" borderId="186" xfId="0" applyFont="1" applyBorder="1" applyAlignment="1">
      <alignment horizontal="center" vertical="center" wrapText="1"/>
    </xf>
    <xf numFmtId="0" fontId="11" fillId="13" borderId="0"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11" fillId="0" borderId="5" xfId="0" applyFont="1" applyFill="1" applyBorder="1" applyAlignment="1">
      <alignment horizontal="center"/>
    </xf>
    <xf numFmtId="0" fontId="11" fillId="0" borderId="5" xfId="8" applyNumberFormat="1" applyFont="1" applyFill="1" applyBorder="1"/>
    <xf numFmtId="0" fontId="15" fillId="5" borderId="34" xfId="1" applyFont="1" applyFill="1" applyBorder="1" applyAlignment="1" applyProtection="1">
      <alignment horizontal="left"/>
      <protection hidden="1"/>
    </xf>
    <xf numFmtId="0" fontId="21" fillId="13" borderId="0" xfId="0" applyFont="1" applyFill="1" applyBorder="1"/>
    <xf numFmtId="0" fontId="20" fillId="13" borderId="36" xfId="0" applyFont="1" applyFill="1" applyBorder="1"/>
    <xf numFmtId="0" fontId="20" fillId="0" borderId="0" xfId="0" applyFont="1" applyBorder="1" applyAlignment="1">
      <alignment vertical="center"/>
    </xf>
    <xf numFmtId="0" fontId="20" fillId="0" borderId="0" xfId="0" applyFont="1" applyBorder="1"/>
    <xf numFmtId="0" fontId="11" fillId="0" borderId="0" xfId="0" applyFont="1" applyBorder="1" applyAlignment="1">
      <alignment vertical="center"/>
    </xf>
    <xf numFmtId="0" fontId="11" fillId="0" borderId="36" xfId="0" applyFont="1" applyBorder="1" applyAlignment="1">
      <alignment vertical="center"/>
    </xf>
    <xf numFmtId="0" fontId="11" fillId="0" borderId="38" xfId="0" applyFont="1" applyBorder="1"/>
    <xf numFmtId="0" fontId="11" fillId="13" borderId="0" xfId="0" applyFont="1" applyFill="1" applyAlignment="1">
      <alignment wrapText="1"/>
    </xf>
    <xf numFmtId="0" fontId="11" fillId="0" borderId="36" xfId="0" applyFont="1" applyBorder="1"/>
    <xf numFmtId="0" fontId="11" fillId="13" borderId="0" xfId="0" applyNumberFormat="1" applyFont="1" applyFill="1" applyBorder="1"/>
    <xf numFmtId="0" fontId="11" fillId="0" borderId="0" xfId="0" applyNumberFormat="1" applyFont="1" applyBorder="1"/>
    <xf numFmtId="0" fontId="11" fillId="0" borderId="49" xfId="0" applyFont="1" applyBorder="1" applyAlignment="1">
      <alignment horizontal="center"/>
    </xf>
    <xf numFmtId="0" fontId="11" fillId="12" borderId="5" xfId="0" applyFont="1" applyFill="1" applyBorder="1"/>
    <xf numFmtId="0" fontId="11" fillId="12" borderId="110" xfId="0" applyFont="1" applyFill="1" applyBorder="1"/>
    <xf numFmtId="0" fontId="11" fillId="5" borderId="0" xfId="0" applyFont="1" applyFill="1" applyBorder="1" applyAlignment="1">
      <alignment vertical="center"/>
    </xf>
    <xf numFmtId="0" fontId="15" fillId="5" borderId="190" xfId="1" applyFont="1" applyFill="1" applyBorder="1" applyAlignment="1" applyProtection="1">
      <alignment horizontal="left"/>
      <protection hidden="1"/>
    </xf>
    <xf numFmtId="0" fontId="5" fillId="0" borderId="0" xfId="0" applyFont="1" applyBorder="1" applyAlignment="1">
      <alignment horizontal="center" vertical="center" wrapText="1"/>
    </xf>
    <xf numFmtId="0" fontId="14" fillId="0" borderId="163" xfId="0" applyFont="1" applyBorder="1"/>
    <xf numFmtId="0" fontId="31" fillId="0" borderId="147" xfId="0" applyFont="1" applyBorder="1" applyAlignment="1">
      <alignment vertical="center" wrapText="1"/>
    </xf>
    <xf numFmtId="0" fontId="31" fillId="0" borderId="160" xfId="0" applyFont="1" applyBorder="1" applyAlignment="1">
      <alignment vertical="center"/>
    </xf>
    <xf numFmtId="0" fontId="31" fillId="0" borderId="160" xfId="0" applyFont="1" applyBorder="1" applyAlignment="1">
      <alignment vertical="center" wrapText="1"/>
    </xf>
    <xf numFmtId="0" fontId="31" fillId="0" borderId="172" xfId="0" applyFont="1" applyBorder="1" applyAlignment="1">
      <alignment horizontal="center" vertical="center" wrapText="1"/>
    </xf>
    <xf numFmtId="0" fontId="31" fillId="0" borderId="172" xfId="0" applyFont="1" applyBorder="1" applyAlignment="1">
      <alignment horizontal="center" vertical="center"/>
    </xf>
    <xf numFmtId="0" fontId="3" fillId="13" borderId="9" xfId="0" applyFont="1" applyFill="1" applyBorder="1"/>
    <xf numFmtId="0" fontId="11" fillId="13" borderId="38" xfId="0" applyFont="1" applyFill="1" applyBorder="1"/>
    <xf numFmtId="0" fontId="36" fillId="5" borderId="15" xfId="1" applyFont="1" applyFill="1" applyBorder="1" applyAlignment="1" applyProtection="1">
      <alignment horizontal="left"/>
      <protection hidden="1"/>
    </xf>
    <xf numFmtId="0" fontId="36" fillId="5" borderId="34" xfId="1" applyFont="1" applyFill="1" applyBorder="1" applyAlignment="1" applyProtection="1">
      <alignment horizontal="left"/>
      <protection hidden="1"/>
    </xf>
    <xf numFmtId="0" fontId="35" fillId="0" borderId="0" xfId="1" applyFont="1" applyBorder="1" applyAlignment="1" applyProtection="1">
      <alignment horizontal="right" vertical="center"/>
      <protection hidden="1"/>
    </xf>
    <xf numFmtId="0" fontId="5" fillId="0" borderId="0" xfId="1" applyFont="1" applyBorder="1" applyAlignment="1" applyProtection="1">
      <alignment horizontal="right" vertical="center"/>
      <protection hidden="1"/>
    </xf>
    <xf numFmtId="0" fontId="37" fillId="0" borderId="9" xfId="0" applyFont="1" applyBorder="1" applyAlignment="1" applyProtection="1">
      <alignment horizontal="center" vertical="center"/>
      <protection hidden="1"/>
    </xf>
    <xf numFmtId="0" fontId="38" fillId="0" borderId="9" xfId="1" applyFont="1" applyBorder="1" applyAlignment="1" applyProtection="1">
      <alignment horizontal="left" vertical="center" indent="1"/>
      <protection hidden="1"/>
    </xf>
    <xf numFmtId="0" fontId="38" fillId="0" borderId="9" xfId="1" applyFont="1" applyBorder="1" applyAlignment="1" applyProtection="1">
      <alignment horizontal="left" vertical="center" wrapText="1" indent="1"/>
      <protection hidden="1"/>
    </xf>
    <xf numFmtId="0" fontId="11" fillId="0" borderId="9" xfId="0" applyFont="1" applyBorder="1" applyAlignment="1">
      <alignment horizontal="center"/>
    </xf>
    <xf numFmtId="0" fontId="11" fillId="8" borderId="49" xfId="8" applyNumberFormat="1" applyFont="1" applyFill="1" applyBorder="1"/>
    <xf numFmtId="0" fontId="1" fillId="14" borderId="5" xfId="0" applyNumberFormat="1" applyFont="1" applyFill="1" applyBorder="1"/>
    <xf numFmtId="0" fontId="11" fillId="13" borderId="0" xfId="0" applyFont="1" applyFill="1" applyBorder="1" applyAlignment="1">
      <alignment horizontal="left"/>
    </xf>
    <xf numFmtId="0" fontId="3" fillId="13" borderId="0" xfId="0" applyFont="1" applyFill="1" applyBorder="1"/>
    <xf numFmtId="14" fontId="39" fillId="5" borderId="35" xfId="0" applyNumberFormat="1" applyFont="1" applyFill="1" applyBorder="1" applyAlignment="1">
      <alignment vertical="center"/>
    </xf>
    <xf numFmtId="0" fontId="11" fillId="0" borderId="111" xfId="0" applyFont="1" applyBorder="1"/>
    <xf numFmtId="0" fontId="11" fillId="0" borderId="9" xfId="0" applyFont="1" applyBorder="1" applyAlignment="1">
      <alignment vertical="center"/>
    </xf>
    <xf numFmtId="0" fontId="11" fillId="0" borderId="15" xfId="0" applyFont="1" applyBorder="1" applyAlignment="1">
      <alignment vertical="center"/>
    </xf>
    <xf numFmtId="0" fontId="1" fillId="14" borderId="98" xfId="0" applyNumberFormat="1" applyFont="1" applyFill="1" applyBorder="1"/>
    <xf numFmtId="14" fontId="39" fillId="5" borderId="10" xfId="0" applyNumberFormat="1" applyFont="1" applyFill="1" applyBorder="1" applyAlignment="1">
      <alignment vertical="center"/>
    </xf>
    <xf numFmtId="0" fontId="11" fillId="5" borderId="111" xfId="0" applyFont="1" applyFill="1" applyBorder="1" applyAlignment="1">
      <alignment vertical="center"/>
    </xf>
    <xf numFmtId="0" fontId="28" fillId="5" borderId="111" xfId="0" applyFont="1" applyFill="1" applyBorder="1" applyAlignment="1">
      <alignment vertical="center"/>
    </xf>
    <xf numFmtId="0" fontId="11" fillId="5" borderId="115" xfId="0" applyFont="1" applyFill="1" applyBorder="1" applyAlignment="1">
      <alignment vertical="center"/>
    </xf>
    <xf numFmtId="0" fontId="5" fillId="0" borderId="0" xfId="1" applyFont="1" applyAlignment="1" applyProtection="1">
      <alignment horizontal="right" vertical="center"/>
      <protection hidden="1"/>
    </xf>
    <xf numFmtId="0" fontId="11" fillId="13" borderId="108" xfId="0" applyFont="1" applyFill="1" applyBorder="1"/>
    <xf numFmtId="0" fontId="11" fillId="0" borderId="0" xfId="0" applyFont="1" applyAlignment="1">
      <alignment horizontal="left"/>
    </xf>
    <xf numFmtId="0" fontId="11" fillId="0" borderId="34" xfId="0" applyFont="1" applyBorder="1"/>
    <xf numFmtId="0" fontId="11" fillId="13" borderId="0" xfId="8" applyNumberFormat="1" applyFont="1" applyFill="1" applyBorder="1"/>
    <xf numFmtId="0" fontId="11" fillId="0" borderId="0" xfId="8" applyNumberFormat="1" applyFont="1" applyBorder="1"/>
    <xf numFmtId="0" fontId="11" fillId="0" borderId="0" xfId="0" applyFont="1" applyBorder="1" applyAlignment="1">
      <alignment horizontal="left"/>
    </xf>
    <xf numFmtId="14" fontId="39" fillId="5" borderId="37" xfId="0" applyNumberFormat="1" applyFont="1" applyFill="1" applyBorder="1" applyAlignment="1">
      <alignment vertical="center"/>
    </xf>
    <xf numFmtId="0" fontId="11" fillId="5" borderId="9" xfId="0" applyFont="1" applyFill="1" applyBorder="1" applyAlignment="1">
      <alignment vertical="center"/>
    </xf>
    <xf numFmtId="0" fontId="28" fillId="5" borderId="9" xfId="0" applyFont="1" applyFill="1" applyBorder="1" applyAlignment="1">
      <alignment vertical="center"/>
    </xf>
    <xf numFmtId="0" fontId="11" fillId="5" borderId="38" xfId="0" applyFont="1" applyFill="1" applyBorder="1" applyAlignment="1">
      <alignment vertical="center"/>
    </xf>
    <xf numFmtId="0" fontId="38" fillId="0" borderId="0" xfId="1" applyFont="1" applyAlignment="1" applyProtection="1">
      <alignment horizontal="left" vertical="center" wrapText="1" indent="1"/>
      <protection hidden="1"/>
    </xf>
    <xf numFmtId="0" fontId="14" fillId="13" borderId="0" xfId="0" applyFont="1" applyFill="1" applyAlignment="1">
      <alignment horizontal="right"/>
    </xf>
    <xf numFmtId="0" fontId="11" fillId="0" borderId="100" xfId="0" applyFont="1" applyBorder="1"/>
    <xf numFmtId="0" fontId="11" fillId="13" borderId="100" xfId="0" applyFont="1" applyFill="1" applyBorder="1"/>
    <xf numFmtId="0" fontId="5" fillId="0" borderId="0" xfId="0" applyNumberFormat="1" applyFont="1" applyAlignment="1">
      <alignment horizontal="center" vertical="center" wrapText="1"/>
    </xf>
    <xf numFmtId="0" fontId="5" fillId="0" borderId="0" xfId="0" applyNumberFormat="1" applyFont="1" applyAlignment="1">
      <alignment horizontal="center"/>
    </xf>
    <xf numFmtId="0" fontId="11" fillId="13" borderId="47" xfId="0" applyNumberFormat="1" applyFont="1" applyFill="1" applyBorder="1"/>
    <xf numFmtId="0" fontId="11" fillId="11" borderId="5" xfId="2" applyNumberFormat="1" applyFont="1" applyFill="1" applyBorder="1" applyAlignment="1" applyProtection="1">
      <alignment horizontal="center" vertical="center"/>
      <protection locked="0"/>
    </xf>
    <xf numFmtId="0" fontId="11" fillId="8" borderId="89" xfId="2" applyNumberFormat="1" applyFont="1" applyFill="1" applyBorder="1" applyAlignment="1" applyProtection="1">
      <alignment horizontal="center" vertical="center"/>
      <protection locked="0"/>
    </xf>
    <xf numFmtId="0" fontId="11" fillId="0" borderId="47" xfId="0" applyNumberFormat="1" applyFont="1" applyBorder="1"/>
    <xf numFmtId="0" fontId="5" fillId="0" borderId="36" xfId="1" applyFont="1" applyBorder="1" applyAlignment="1" applyProtection="1">
      <alignment horizontal="right" vertical="center"/>
      <protection hidden="1"/>
    </xf>
    <xf numFmtId="0" fontId="14" fillId="13" borderId="38" xfId="0" applyFont="1" applyFill="1" applyBorder="1" applyAlignment="1">
      <alignment horizontal="right"/>
    </xf>
    <xf numFmtId="0" fontId="14" fillId="13" borderId="9" xfId="0" applyFont="1" applyFill="1" applyBorder="1" applyAlignment="1">
      <alignment horizontal="right"/>
    </xf>
    <xf numFmtId="0" fontId="32" fillId="0" borderId="127" xfId="0" applyFont="1" applyBorder="1"/>
    <xf numFmtId="0" fontId="11" fillId="13" borderId="24" xfId="0" applyFont="1" applyFill="1" applyBorder="1"/>
    <xf numFmtId="0" fontId="3" fillId="13" borderId="0" xfId="0" applyNumberFormat="1" applyFont="1" applyFill="1"/>
    <xf numFmtId="0" fontId="3" fillId="13" borderId="0" xfId="8" applyNumberFormat="1" applyFont="1" applyFill="1"/>
    <xf numFmtId="0" fontId="3" fillId="13" borderId="0" xfId="0" applyFont="1" applyFill="1" applyAlignment="1">
      <alignment vertical="center"/>
    </xf>
    <xf numFmtId="0" fontId="32" fillId="0" borderId="120" xfId="0" applyFont="1" applyBorder="1" applyAlignment="1">
      <alignment horizontal="center"/>
    </xf>
    <xf numFmtId="0" fontId="11" fillId="0" borderId="0" xfId="0" applyFont="1" applyAlignment="1">
      <alignment wrapText="1"/>
    </xf>
    <xf numFmtId="0" fontId="11" fillId="12" borderId="112" xfId="0" applyFont="1" applyFill="1" applyBorder="1"/>
    <xf numFmtId="0" fontId="11" fillId="12" borderId="114" xfId="0" applyFont="1" applyFill="1" applyBorder="1"/>
    <xf numFmtId="0" fontId="11" fillId="12" borderId="113" xfId="0" applyFont="1" applyFill="1" applyBorder="1"/>
    <xf numFmtId="0" fontId="15" fillId="5" borderId="46" xfId="1" applyFont="1" applyFill="1" applyBorder="1" applyAlignment="1" applyProtection="1">
      <alignment horizontal="left"/>
      <protection hidden="1"/>
    </xf>
    <xf numFmtId="0" fontId="24" fillId="13" borderId="48" xfId="0" applyFont="1" applyFill="1" applyBorder="1" applyAlignment="1">
      <alignment horizontal="right"/>
    </xf>
    <xf numFmtId="0" fontId="31" fillId="0" borderId="168" xfId="0" applyFont="1" applyBorder="1" applyAlignment="1">
      <alignment horizontal="center"/>
    </xf>
    <xf numFmtId="0" fontId="31" fillId="0" borderId="117" xfId="0" applyFont="1" applyBorder="1"/>
    <xf numFmtId="0" fontId="31" fillId="0" borderId="24" xfId="0" applyFont="1" applyBorder="1"/>
    <xf numFmtId="0" fontId="31" fillId="0" borderId="122" xfId="0" applyFont="1" applyBorder="1"/>
    <xf numFmtId="10" fontId="11" fillId="14" borderId="5" xfId="7" applyNumberFormat="1" applyFont="1" applyFill="1" applyBorder="1"/>
    <xf numFmtId="10" fontId="11" fillId="8" borderId="5" xfId="7" applyNumberFormat="1" applyFont="1" applyFill="1" applyBorder="1"/>
    <xf numFmtId="0" fontId="11" fillId="5" borderId="58" xfId="0" applyFont="1" applyFill="1" applyBorder="1" applyAlignment="1">
      <alignment vertical="center"/>
    </xf>
    <xf numFmtId="0" fontId="11" fillId="5" borderId="44" xfId="0" applyFont="1" applyFill="1" applyBorder="1" applyAlignment="1">
      <alignment vertical="center"/>
    </xf>
    <xf numFmtId="0" fontId="15" fillId="5" borderId="0" xfId="1" applyFont="1" applyFill="1" applyBorder="1" applyAlignment="1" applyProtection="1">
      <alignment horizontal="left"/>
      <protection hidden="1"/>
    </xf>
    <xf numFmtId="0" fontId="15" fillId="5" borderId="105" xfId="1" applyFont="1" applyFill="1" applyBorder="1" applyAlignment="1" applyProtection="1">
      <alignment horizontal="left"/>
      <protection hidden="1"/>
    </xf>
    <xf numFmtId="0" fontId="29" fillId="5" borderId="0" xfId="1" applyFont="1" applyFill="1" applyBorder="1" applyAlignment="1" applyProtection="1">
      <alignment horizontal="right" vertical="center"/>
      <protection hidden="1"/>
    </xf>
    <xf numFmtId="0" fontId="29" fillId="0" borderId="104" xfId="1" applyFont="1" applyBorder="1" applyAlignment="1" applyProtection="1">
      <alignment horizontal="right" vertical="center"/>
      <protection hidden="1"/>
    </xf>
    <xf numFmtId="0" fontId="11" fillId="0" borderId="206" xfId="0" applyFont="1" applyBorder="1"/>
    <xf numFmtId="0" fontId="31" fillId="0" borderId="154" xfId="0" applyFont="1" applyBorder="1"/>
    <xf numFmtId="0" fontId="31" fillId="0" borderId="161" xfId="0" applyFont="1" applyBorder="1"/>
    <xf numFmtId="0" fontId="31" fillId="0" borderId="180" xfId="0" applyFont="1" applyBorder="1"/>
    <xf numFmtId="0" fontId="31" fillId="0" borderId="155" xfId="0" applyFont="1" applyBorder="1"/>
    <xf numFmtId="0" fontId="11" fillId="19" borderId="5" xfId="2" applyFont="1" applyFill="1" applyBorder="1" applyAlignment="1" applyProtection="1">
      <alignment horizontal="right" vertical="center"/>
      <protection locked="0"/>
    </xf>
    <xf numFmtId="0" fontId="11" fillId="5" borderId="48" xfId="0" applyFont="1" applyFill="1" applyBorder="1" applyAlignment="1">
      <alignment vertical="center"/>
    </xf>
    <xf numFmtId="0" fontId="15" fillId="0" borderId="33" xfId="1" applyFont="1" applyBorder="1" applyAlignment="1" applyProtection="1">
      <alignment horizontal="left" vertical="center"/>
      <protection hidden="1"/>
    </xf>
    <xf numFmtId="0" fontId="15" fillId="0" borderId="15" xfId="1" applyFont="1" applyBorder="1" applyAlignment="1" applyProtection="1">
      <alignment horizontal="left"/>
      <protection hidden="1"/>
    </xf>
    <xf numFmtId="0" fontId="29" fillId="0" borderId="15" xfId="1" applyFont="1" applyBorder="1" applyAlignment="1" applyProtection="1">
      <alignment horizontal="right" vertical="center"/>
      <protection hidden="1"/>
    </xf>
    <xf numFmtId="0" fontId="15" fillId="0" borderId="46" xfId="1" applyFont="1" applyBorder="1" applyAlignment="1" applyProtection="1">
      <alignment horizontal="left"/>
      <protection hidden="1"/>
    </xf>
    <xf numFmtId="0" fontId="31" fillId="0" borderId="207" xfId="0" applyFont="1" applyBorder="1"/>
    <xf numFmtId="0" fontId="31" fillId="0" borderId="178" xfId="0" applyFont="1" applyBorder="1"/>
    <xf numFmtId="0" fontId="11" fillId="13" borderId="163" xfId="0" applyFont="1" applyFill="1" applyBorder="1"/>
    <xf numFmtId="0" fontId="31" fillId="0" borderId="208" xfId="0" applyFont="1" applyBorder="1"/>
    <xf numFmtId="10" fontId="11" fillId="8" borderId="5" xfId="0" applyNumberFormat="1" applyFont="1" applyFill="1" applyBorder="1"/>
    <xf numFmtId="0" fontId="31" fillId="0" borderId="157" xfId="0" applyFont="1" applyBorder="1"/>
    <xf numFmtId="0" fontId="11" fillId="13" borderId="5" xfId="0" applyFont="1" applyFill="1" applyBorder="1" applyAlignment="1">
      <alignment vertical="center"/>
    </xf>
    <xf numFmtId="0" fontId="11" fillId="13" borderId="5" xfId="0" applyFont="1" applyFill="1" applyBorder="1" applyAlignment="1">
      <alignment vertical="center" wrapText="1"/>
    </xf>
    <xf numFmtId="0" fontId="11" fillId="13" borderId="35" xfId="0" applyFont="1" applyFill="1" applyBorder="1" applyAlignment="1">
      <alignment horizontal="center" vertical="center"/>
    </xf>
    <xf numFmtId="0" fontId="31" fillId="0" borderId="119" xfId="0" applyFont="1" applyBorder="1"/>
    <xf numFmtId="0" fontId="31" fillId="0" borderId="121" xfId="0" applyFont="1" applyBorder="1"/>
    <xf numFmtId="0" fontId="5" fillId="0" borderId="5" xfId="0" applyFont="1" applyBorder="1"/>
    <xf numFmtId="0" fontId="3" fillId="13" borderId="5" xfId="0" applyFont="1" applyFill="1" applyBorder="1"/>
    <xf numFmtId="1" fontId="11" fillId="8" borderId="5" xfId="8" applyNumberFormat="1" applyFont="1" applyFill="1" applyBorder="1"/>
    <xf numFmtId="2" fontId="11" fillId="14" borderId="5" xfId="0" applyNumberFormat="1" applyFont="1" applyFill="1" applyBorder="1"/>
    <xf numFmtId="165" fontId="11" fillId="18" borderId="41" xfId="6" applyFont="1" applyFill="1" applyBorder="1"/>
    <xf numFmtId="0" fontId="3" fillId="12" borderId="41" xfId="0" applyFont="1" applyFill="1" applyBorder="1"/>
    <xf numFmtId="0" fontId="3" fillId="0" borderId="0" xfId="0" applyFont="1"/>
    <xf numFmtId="0" fontId="11" fillId="5" borderId="43" xfId="0" applyFont="1" applyFill="1" applyBorder="1" applyAlignment="1">
      <alignment vertical="center"/>
    </xf>
    <xf numFmtId="165" fontId="11" fillId="18" borderId="5" xfId="6" applyFont="1" applyFill="1" applyBorder="1"/>
    <xf numFmtId="0" fontId="31" fillId="0" borderId="116" xfId="0" applyFont="1" applyFill="1" applyBorder="1"/>
    <xf numFmtId="0" fontId="31" fillId="0" borderId="23" xfId="0" applyFont="1" applyBorder="1"/>
    <xf numFmtId="0" fontId="31" fillId="0" borderId="106" xfId="0" applyFont="1" applyBorder="1"/>
    <xf numFmtId="0" fontId="31" fillId="0" borderId="26" xfId="0" applyFont="1" applyBorder="1"/>
    <xf numFmtId="0" fontId="31" fillId="0" borderId="27" xfId="0" applyFont="1" applyBorder="1"/>
    <xf numFmtId="0" fontId="31" fillId="0" borderId="20" xfId="0" applyFont="1" applyBorder="1"/>
    <xf numFmtId="0" fontId="31" fillId="0" borderId="121" xfId="0" applyFont="1" applyBorder="1" applyAlignment="1">
      <alignment horizontal="center"/>
    </xf>
    <xf numFmtId="0" fontId="31" fillId="0" borderId="164" xfId="0" applyFont="1" applyBorder="1" applyAlignment="1">
      <alignment horizontal="center"/>
    </xf>
    <xf numFmtId="43" fontId="11" fillId="14" borderId="5" xfId="0" applyNumberFormat="1" applyFont="1" applyFill="1" applyBorder="1"/>
    <xf numFmtId="0" fontId="3" fillId="13" borderId="5" xfId="0" applyFont="1" applyFill="1" applyBorder="1" applyAlignment="1">
      <alignment horizontal="center" vertical="center"/>
    </xf>
    <xf numFmtId="49" fontId="11" fillId="13" borderId="5" xfId="0" applyNumberFormat="1" applyFont="1" applyFill="1" applyBorder="1" applyAlignment="1">
      <alignment horizontal="center" vertical="center"/>
    </xf>
    <xf numFmtId="0" fontId="11" fillId="8" borderId="5" xfId="0" applyFont="1" applyFill="1" applyBorder="1" applyAlignment="1">
      <alignment horizontal="right"/>
    </xf>
    <xf numFmtId="0" fontId="11" fillId="14" borderId="5" xfId="0" applyFont="1" applyFill="1" applyBorder="1" applyAlignment="1">
      <alignment horizontal="right"/>
    </xf>
    <xf numFmtId="0" fontId="3" fillId="13" borderId="35" xfId="0" applyFont="1" applyFill="1" applyBorder="1" applyAlignment="1">
      <alignment horizontal="center"/>
    </xf>
    <xf numFmtId="49" fontId="3" fillId="13" borderId="5" xfId="0" applyNumberFormat="1" applyFont="1" applyFill="1" applyBorder="1" applyAlignment="1">
      <alignment horizontal="center" vertical="center"/>
    </xf>
    <xf numFmtId="0" fontId="3" fillId="8" borderId="5" xfId="0" applyFont="1" applyFill="1" applyBorder="1"/>
    <xf numFmtId="0" fontId="5" fillId="0" borderId="0" xfId="0" applyFont="1" applyBorder="1" applyAlignment="1">
      <alignment horizontal="center"/>
    </xf>
    <xf numFmtId="0" fontId="11" fillId="12" borderId="209" xfId="0" applyFont="1" applyFill="1" applyBorder="1"/>
    <xf numFmtId="0" fontId="11" fillId="12" borderId="210" xfId="0" applyFont="1" applyFill="1" applyBorder="1"/>
    <xf numFmtId="0" fontId="11" fillId="12" borderId="211" xfId="0" applyFont="1" applyFill="1" applyBorder="1"/>
    <xf numFmtId="0" fontId="31" fillId="0" borderId="162" xfId="0" applyFont="1" applyFill="1" applyBorder="1"/>
    <xf numFmtId="0" fontId="31" fillId="0" borderId="118" xfId="0" applyFont="1" applyFill="1" applyBorder="1"/>
    <xf numFmtId="0" fontId="5" fillId="0" borderId="0" xfId="0" applyFont="1" applyFill="1" applyBorder="1" applyAlignment="1">
      <alignment horizontal="center" vertical="center" wrapText="1"/>
    </xf>
    <xf numFmtId="0" fontId="31" fillId="0" borderId="158" xfId="0" applyFont="1" applyFill="1" applyBorder="1"/>
    <xf numFmtId="0" fontId="31" fillId="0" borderId="120" xfId="0" applyFont="1" applyFill="1" applyBorder="1"/>
    <xf numFmtId="0" fontId="31" fillId="0" borderId="163" xfId="0" applyFont="1" applyFill="1" applyBorder="1"/>
    <xf numFmtId="0" fontId="31" fillId="0" borderId="123" xfId="0" applyFont="1" applyFill="1" applyBorder="1"/>
    <xf numFmtId="0" fontId="11" fillId="0" borderId="9" xfId="0" applyFont="1" applyFill="1" applyBorder="1"/>
    <xf numFmtId="0" fontId="31" fillId="0" borderId="147" xfId="0" applyFont="1" applyFill="1" applyBorder="1" applyAlignment="1">
      <alignment horizontal="center"/>
    </xf>
    <xf numFmtId="0" fontId="31" fillId="0" borderId="148" xfId="0" applyFont="1" applyFill="1" applyBorder="1" applyAlignment="1">
      <alignment horizontal="center"/>
    </xf>
    <xf numFmtId="0" fontId="5" fillId="0" borderId="9" xfId="0" applyFont="1" applyFill="1" applyBorder="1" applyAlignment="1">
      <alignment horizontal="center"/>
    </xf>
    <xf numFmtId="0" fontId="5" fillId="0" borderId="0" xfId="0" applyFont="1" applyFill="1" applyBorder="1" applyAlignment="1">
      <alignment horizontal="center"/>
    </xf>
    <xf numFmtId="0" fontId="11" fillId="0" borderId="41" xfId="0" applyFont="1" applyFill="1" applyBorder="1"/>
    <xf numFmtId="0" fontId="14" fillId="0" borderId="41" xfId="0" applyFont="1" applyFill="1" applyBorder="1"/>
    <xf numFmtId="0" fontId="11" fillId="0" borderId="41" xfId="0" applyFont="1" applyFill="1" applyBorder="1" applyAlignment="1">
      <alignment horizontal="center" vertical="center"/>
    </xf>
    <xf numFmtId="0" fontId="11" fillId="0" borderId="5" xfId="0" applyFont="1" applyFill="1" applyBorder="1" applyAlignment="1">
      <alignment horizontal="center" vertical="center"/>
    </xf>
    <xf numFmtId="0" fontId="3" fillId="13" borderId="41" xfId="0" applyFont="1" applyFill="1" applyBorder="1" applyAlignment="1">
      <alignment horizontal="center" vertical="center"/>
    </xf>
    <xf numFmtId="0" fontId="11" fillId="13" borderId="42" xfId="0" applyFont="1" applyFill="1" applyBorder="1"/>
    <xf numFmtId="0" fontId="11" fillId="0" borderId="43" xfId="0" applyFont="1" applyFill="1" applyBorder="1"/>
    <xf numFmtId="0" fontId="3" fillId="0" borderId="5" xfId="0" applyFont="1" applyFill="1" applyBorder="1"/>
    <xf numFmtId="0" fontId="3" fillId="0" borderId="0" xfId="0" applyFont="1" applyFill="1" applyBorder="1"/>
    <xf numFmtId="0" fontId="11" fillId="13" borderId="43" xfId="0" applyFont="1" applyFill="1" applyBorder="1"/>
    <xf numFmtId="0" fontId="11" fillId="0" borderId="5" xfId="0" applyFont="1" applyFill="1" applyBorder="1" applyAlignment="1">
      <alignment vertical="center"/>
    </xf>
    <xf numFmtId="165" fontId="11" fillId="0" borderId="0" xfId="6" applyFont="1" applyFill="1" applyBorder="1"/>
    <xf numFmtId="0" fontId="31" fillId="0" borderId="21" xfId="0" applyFont="1" applyBorder="1"/>
    <xf numFmtId="0" fontId="31" fillId="0" borderId="22" xfId="0" applyFont="1" applyBorder="1"/>
    <xf numFmtId="0" fontId="5" fillId="0" borderId="23" xfId="0" applyFont="1" applyBorder="1"/>
    <xf numFmtId="0" fontId="5" fillId="0" borderId="24" xfId="0" applyFont="1" applyBorder="1"/>
    <xf numFmtId="0" fontId="5" fillId="0" borderId="26" xfId="0" applyFont="1" applyBorder="1"/>
    <xf numFmtId="0" fontId="5" fillId="0" borderId="27" xfId="0" applyFont="1" applyBorder="1"/>
    <xf numFmtId="0" fontId="11" fillId="13" borderId="30" xfId="0" applyFont="1" applyFill="1" applyBorder="1"/>
    <xf numFmtId="0" fontId="11" fillId="0" borderId="35" xfId="0" applyFont="1" applyBorder="1" applyAlignment="1">
      <alignment vertical="center" wrapText="1"/>
    </xf>
    <xf numFmtId="0" fontId="14" fillId="0" borderId="0" xfId="0" applyFont="1" applyAlignment="1">
      <alignment vertical="center"/>
    </xf>
    <xf numFmtId="43" fontId="11" fillId="0" borderId="0" xfId="12" applyFont="1" applyAlignment="1">
      <alignment vertical="center" wrapText="1"/>
    </xf>
    <xf numFmtId="0" fontId="11" fillId="0" borderId="36" xfId="0" applyFont="1" applyBorder="1" applyAlignment="1">
      <alignment vertical="center" wrapText="1"/>
    </xf>
    <xf numFmtId="0" fontId="11" fillId="0" borderId="58" xfId="0" applyFont="1" applyBorder="1"/>
    <xf numFmtId="0" fontId="11" fillId="0" borderId="58" xfId="0" applyFont="1" applyBorder="1" applyAlignment="1">
      <alignment vertical="center" wrapText="1"/>
    </xf>
    <xf numFmtId="43" fontId="11" fillId="0" borderId="58" xfId="12" applyFont="1" applyBorder="1" applyAlignment="1">
      <alignment vertical="center" wrapText="1"/>
    </xf>
    <xf numFmtId="0" fontId="11" fillId="0" borderId="44" xfId="0" applyFont="1" applyBorder="1" applyAlignment="1">
      <alignment vertical="center" wrapText="1"/>
    </xf>
    <xf numFmtId="0" fontId="11" fillId="0" borderId="5" xfId="0" applyFont="1" applyBorder="1" applyAlignment="1">
      <alignment vertical="center" wrapText="1"/>
    </xf>
    <xf numFmtId="0" fontId="11" fillId="0" borderId="0" xfId="0" applyFont="1" applyAlignment="1">
      <alignment horizontal="center" vertical="center" wrapText="1"/>
    </xf>
    <xf numFmtId="0" fontId="14" fillId="0" borderId="58" xfId="0" applyFont="1" applyBorder="1"/>
    <xf numFmtId="0" fontId="20" fillId="13" borderId="0" xfId="0" applyFont="1" applyFill="1" applyAlignment="1">
      <alignment vertical="top"/>
    </xf>
    <xf numFmtId="0" fontId="11" fillId="13" borderId="0" xfId="0" applyFont="1" applyFill="1" applyAlignment="1">
      <alignment vertical="top"/>
    </xf>
    <xf numFmtId="0" fontId="20" fillId="13" borderId="35" xfId="0" applyFont="1" applyFill="1" applyBorder="1" applyAlignment="1">
      <alignment vertical="top"/>
    </xf>
    <xf numFmtId="0" fontId="21" fillId="13" borderId="0" xfId="0" applyFont="1" applyFill="1" applyAlignment="1">
      <alignment vertical="top"/>
    </xf>
    <xf numFmtId="0" fontId="11" fillId="0" borderId="37" xfId="0" applyFont="1" applyFill="1" applyBorder="1" applyAlignment="1">
      <alignment vertical="top"/>
    </xf>
    <xf numFmtId="0" fontId="11" fillId="13" borderId="9" xfId="0" applyFont="1" applyFill="1" applyBorder="1" applyAlignment="1">
      <alignment vertical="top"/>
    </xf>
    <xf numFmtId="0" fontId="11" fillId="0" borderId="9" xfId="0" applyFont="1" applyBorder="1" applyAlignment="1">
      <alignment vertical="top"/>
    </xf>
    <xf numFmtId="0" fontId="3" fillId="13" borderId="0" xfId="0" applyFont="1" applyFill="1" applyAlignment="1">
      <alignment vertical="top"/>
    </xf>
    <xf numFmtId="0" fontId="11" fillId="13" borderId="33" xfId="0" applyFont="1" applyFill="1" applyBorder="1" applyAlignment="1">
      <alignment vertical="top"/>
    </xf>
    <xf numFmtId="0" fontId="5" fillId="13" borderId="15" xfId="0" applyFont="1" applyFill="1" applyBorder="1" applyAlignment="1">
      <alignment vertical="top"/>
    </xf>
    <xf numFmtId="0" fontId="11" fillId="13" borderId="15" xfId="0" applyFont="1" applyFill="1" applyBorder="1" applyAlignment="1">
      <alignment vertical="top"/>
    </xf>
    <xf numFmtId="0" fontId="11" fillId="0" borderId="15" xfId="0" applyFont="1" applyBorder="1" applyAlignment="1">
      <alignment vertical="top"/>
    </xf>
    <xf numFmtId="0" fontId="11" fillId="13" borderId="46" xfId="0" applyFont="1" applyFill="1" applyBorder="1" applyAlignment="1">
      <alignment vertical="top"/>
    </xf>
    <xf numFmtId="0" fontId="11" fillId="13" borderId="35" xfId="0" applyFont="1" applyFill="1" applyBorder="1" applyAlignment="1">
      <alignment vertical="top"/>
    </xf>
    <xf numFmtId="0" fontId="11" fillId="13" borderId="47" xfId="0" applyFont="1" applyFill="1" applyBorder="1" applyAlignment="1">
      <alignment vertical="top"/>
    </xf>
    <xf numFmtId="0" fontId="31" fillId="0" borderId="116" xfId="0" applyFont="1" applyBorder="1" applyAlignment="1">
      <alignment vertical="top"/>
    </xf>
    <xf numFmtId="0" fontId="31" fillId="0" borderId="0" xfId="0" applyFont="1" applyAlignment="1">
      <alignment vertical="top"/>
    </xf>
    <xf numFmtId="0" fontId="31" fillId="0" borderId="0" xfId="0" applyFont="1" applyAlignment="1">
      <alignment horizontal="center" vertical="top" wrapText="1"/>
    </xf>
    <xf numFmtId="0" fontId="31" fillId="0" borderId="119" xfId="0" applyFont="1" applyBorder="1" applyAlignment="1">
      <alignment vertical="top"/>
    </xf>
    <xf numFmtId="0" fontId="31" fillId="0" borderId="121" xfId="0" applyFont="1" applyBorder="1" applyAlignment="1">
      <alignment vertical="top"/>
    </xf>
    <xf numFmtId="0" fontId="31" fillId="0" borderId="0" xfId="0" applyFont="1" applyAlignment="1">
      <alignment horizontal="center" vertical="top"/>
    </xf>
    <xf numFmtId="0" fontId="14" fillId="13" borderId="124" xfId="0" applyFont="1" applyFill="1" applyBorder="1" applyAlignment="1">
      <alignment vertical="top"/>
    </xf>
    <xf numFmtId="0" fontId="11" fillId="13" borderId="125" xfId="0" applyFont="1" applyFill="1" applyBorder="1" applyAlignment="1">
      <alignment vertical="top"/>
    </xf>
    <xf numFmtId="0" fontId="11" fillId="13" borderId="126" xfId="0" applyFont="1" applyFill="1" applyBorder="1" applyAlignment="1">
      <alignment horizontal="left" vertical="top"/>
    </xf>
    <xf numFmtId="0" fontId="11" fillId="13" borderId="0" xfId="0" applyFont="1" applyFill="1" applyBorder="1" applyAlignment="1">
      <alignment vertical="top"/>
    </xf>
    <xf numFmtId="0" fontId="11" fillId="13" borderId="127" xfId="0" applyFont="1" applyFill="1" applyBorder="1" applyAlignment="1">
      <alignment vertical="top"/>
    </xf>
    <xf numFmtId="0" fontId="11" fillId="13" borderId="11" xfId="0" applyFont="1" applyFill="1" applyBorder="1" applyAlignment="1">
      <alignment vertical="top"/>
    </xf>
    <xf numFmtId="0" fontId="11" fillId="13" borderId="36" xfId="0" applyFont="1" applyFill="1" applyBorder="1" applyAlignment="1">
      <alignment vertical="top"/>
    </xf>
    <xf numFmtId="0" fontId="41" fillId="27" borderId="41" xfId="0" applyFont="1" applyFill="1" applyBorder="1" applyAlignment="1">
      <alignment vertical="top"/>
    </xf>
    <xf numFmtId="0" fontId="42" fillId="27" borderId="176" xfId="0" applyFont="1" applyFill="1" applyBorder="1" applyAlignment="1">
      <alignment vertical="top"/>
    </xf>
    <xf numFmtId="0" fontId="41" fillId="27" borderId="0" xfId="0" applyFont="1" applyFill="1" applyAlignment="1">
      <alignment vertical="top"/>
    </xf>
    <xf numFmtId="0" fontId="41" fillId="27" borderId="204" xfId="0" applyFont="1" applyFill="1" applyBorder="1" applyAlignment="1">
      <alignment vertical="top"/>
    </xf>
    <xf numFmtId="0" fontId="11" fillId="0" borderId="112" xfId="0" applyFont="1" applyBorder="1" applyAlignment="1">
      <alignment vertical="top"/>
    </xf>
    <xf numFmtId="0" fontId="11" fillId="13" borderId="5" xfId="0" applyFont="1" applyFill="1" applyBorder="1" applyAlignment="1">
      <alignment vertical="top" wrapText="1"/>
    </xf>
    <xf numFmtId="0" fontId="11" fillId="13" borderId="5" xfId="0" applyFont="1" applyFill="1" applyBorder="1" applyAlignment="1">
      <alignment horizontal="center" vertical="top"/>
    </xf>
    <xf numFmtId="0" fontId="41" fillId="0" borderId="0" xfId="0" applyFont="1" applyFill="1" applyAlignment="1">
      <alignment vertical="top"/>
    </xf>
    <xf numFmtId="0" fontId="11" fillId="13" borderId="5" xfId="0" applyFont="1" applyFill="1" applyBorder="1" applyAlignment="1">
      <alignment vertical="top"/>
    </xf>
    <xf numFmtId="0" fontId="11" fillId="0" borderId="41" xfId="0" applyFont="1" applyBorder="1" applyAlignment="1">
      <alignment vertical="top"/>
    </xf>
    <xf numFmtId="0" fontId="14" fillId="13" borderId="113" xfId="0" applyFont="1" applyFill="1" applyBorder="1" applyAlignment="1">
      <alignment vertical="top"/>
    </xf>
    <xf numFmtId="0" fontId="14" fillId="13" borderId="113" xfId="0" applyFont="1" applyFill="1" applyBorder="1" applyAlignment="1">
      <alignment vertical="top" wrapText="1"/>
    </xf>
    <xf numFmtId="0" fontId="11" fillId="0" borderId="5" xfId="0" applyFont="1" applyBorder="1" applyAlignment="1">
      <alignment vertical="top" wrapText="1"/>
    </xf>
    <xf numFmtId="0" fontId="11" fillId="27" borderId="0" xfId="0" applyFont="1" applyFill="1" applyAlignment="1">
      <alignment vertical="top"/>
    </xf>
    <xf numFmtId="0" fontId="11" fillId="0" borderId="113" xfId="0" applyFont="1" applyBorder="1" applyAlignment="1">
      <alignment vertical="top"/>
    </xf>
    <xf numFmtId="0" fontId="11" fillId="13" borderId="50" xfId="0" applyFont="1" applyFill="1" applyBorder="1" applyAlignment="1">
      <alignment horizontal="center" vertical="top"/>
    </xf>
    <xf numFmtId="0" fontId="11" fillId="0" borderId="5" xfId="0" applyFont="1" applyBorder="1" applyAlignment="1">
      <alignment vertical="top"/>
    </xf>
    <xf numFmtId="0" fontId="11" fillId="13" borderId="0" xfId="0" applyFont="1" applyFill="1" applyAlignment="1">
      <alignment vertical="top" wrapText="1"/>
    </xf>
    <xf numFmtId="0" fontId="11" fillId="13" borderId="0" xfId="0" applyFont="1" applyFill="1" applyAlignment="1">
      <alignment horizontal="center" vertical="top"/>
    </xf>
    <xf numFmtId="0" fontId="14" fillId="13" borderId="5" xfId="0" applyFont="1" applyFill="1" applyBorder="1" applyAlignment="1">
      <alignment vertical="top" wrapText="1"/>
    </xf>
    <xf numFmtId="0" fontId="11" fillId="12" borderId="41" xfId="0" applyFont="1" applyFill="1" applyBorder="1" applyAlignment="1">
      <alignment vertical="top"/>
    </xf>
    <xf numFmtId="0" fontId="11" fillId="13" borderId="5" xfId="0" applyFont="1" applyFill="1" applyBorder="1" applyAlignment="1">
      <alignment horizontal="left" vertical="top" wrapText="1"/>
    </xf>
    <xf numFmtId="0" fontId="11" fillId="0" borderId="0" xfId="0" applyFont="1" applyBorder="1" applyAlignment="1">
      <alignment vertical="top"/>
    </xf>
    <xf numFmtId="0" fontId="11" fillId="13" borderId="0" xfId="0" applyFont="1" applyFill="1" applyBorder="1" applyAlignment="1">
      <alignment horizontal="left" vertical="top" wrapText="1"/>
    </xf>
    <xf numFmtId="0" fontId="11" fillId="13" borderId="0" xfId="0" applyFont="1" applyFill="1" applyBorder="1" applyAlignment="1">
      <alignment horizontal="center" vertical="top"/>
    </xf>
    <xf numFmtId="0" fontId="11" fillId="0" borderId="47" xfId="0" applyFont="1" applyBorder="1" applyAlignment="1">
      <alignment vertical="top"/>
    </xf>
    <xf numFmtId="0" fontId="11" fillId="5" borderId="0" xfId="0" applyFont="1" applyFill="1" applyAlignment="1">
      <alignment vertical="top"/>
    </xf>
    <xf numFmtId="0" fontId="11" fillId="5" borderId="47" xfId="0" applyFont="1" applyFill="1" applyBorder="1" applyAlignment="1">
      <alignment vertical="top"/>
    </xf>
    <xf numFmtId="0" fontId="1" fillId="0" borderId="0" xfId="1" applyFont="1" applyProtection="1">
      <protection hidden="1"/>
    </xf>
    <xf numFmtId="166" fontId="1" fillId="0" borderId="0" xfId="1" applyNumberFormat="1" applyFont="1" applyProtection="1">
      <protection hidden="1"/>
    </xf>
    <xf numFmtId="15" fontId="1" fillId="0" borderId="0" xfId="1" applyNumberFormat="1" applyFont="1" applyProtection="1">
      <protection hidden="1"/>
    </xf>
    <xf numFmtId="0" fontId="1" fillId="0" borderId="0" xfId="1" applyFont="1" applyAlignment="1" applyProtection="1">
      <alignment wrapText="1"/>
      <protection hidden="1"/>
    </xf>
    <xf numFmtId="166" fontId="1" fillId="0" borderId="0" xfId="1" applyNumberFormat="1" applyFont="1" applyAlignment="1" applyProtection="1">
      <alignment wrapText="1"/>
      <protection hidden="1"/>
    </xf>
    <xf numFmtId="0" fontId="1" fillId="9" borderId="0" xfId="1" quotePrefix="1" applyFont="1" applyFill="1" applyAlignment="1" applyProtection="1">
      <alignment horizontal="center" wrapText="1"/>
      <protection hidden="1"/>
    </xf>
    <xf numFmtId="0" fontId="1" fillId="0" borderId="0" xfId="1" applyFont="1" applyAlignment="1" applyProtection="1">
      <alignment horizontal="left"/>
      <protection hidden="1"/>
    </xf>
    <xf numFmtId="0" fontId="1" fillId="0" borderId="0" xfId="1" applyFont="1" applyAlignment="1" applyProtection="1">
      <alignment horizontal="left" vertical="top" wrapText="1"/>
      <protection hidden="1"/>
    </xf>
    <xf numFmtId="0" fontId="1" fillId="0" borderId="0" xfId="1" quotePrefix="1" applyFont="1" applyAlignment="1" applyProtection="1">
      <alignment horizontal="center" vertical="top" wrapText="1"/>
      <protection hidden="1"/>
    </xf>
    <xf numFmtId="0" fontId="1" fillId="0" borderId="0" xfId="2" applyFont="1" applyProtection="1">
      <protection hidden="1"/>
    </xf>
    <xf numFmtId="0" fontId="1" fillId="0" borderId="0" xfId="1" quotePrefix="1" applyFont="1" applyFill="1" applyAlignment="1" applyProtection="1">
      <alignment horizontal="center" vertical="top" wrapText="1"/>
      <protection hidden="1"/>
    </xf>
    <xf numFmtId="169" fontId="1" fillId="10" borderId="0" xfId="1" quotePrefix="1" applyNumberFormat="1" applyFont="1" applyFill="1" applyAlignment="1" applyProtection="1">
      <alignment horizontal="center" vertical="center" wrapText="1"/>
      <protection hidden="1"/>
    </xf>
    <xf numFmtId="169" fontId="1" fillId="9" borderId="0" xfId="1" quotePrefix="1" applyNumberFormat="1" applyFont="1" applyFill="1" applyAlignment="1" applyProtection="1">
      <alignment horizontal="center" vertical="center" wrapText="1"/>
      <protection hidden="1"/>
    </xf>
    <xf numFmtId="0" fontId="1" fillId="0" borderId="7" xfId="1" quotePrefix="1" applyFont="1" applyBorder="1" applyAlignment="1" applyProtection="1">
      <alignment vertical="center" wrapText="1"/>
      <protection hidden="1"/>
    </xf>
    <xf numFmtId="0" fontId="11" fillId="0" borderId="0" xfId="0" applyFont="1" applyProtection="1">
      <protection hidden="1"/>
    </xf>
    <xf numFmtId="0" fontId="11" fillId="0" borderId="0" xfId="0" applyFont="1" applyAlignment="1" applyProtection="1">
      <alignment horizontal="left"/>
      <protection hidden="1"/>
    </xf>
    <xf numFmtId="0" fontId="8" fillId="8" borderId="8" xfId="2" applyFont="1" applyFill="1" applyBorder="1" applyAlignment="1" applyProtection="1">
      <alignment horizontal="right" vertical="center"/>
      <protection locked="0"/>
    </xf>
    <xf numFmtId="0" fontId="8" fillId="8" borderId="8" xfId="2" applyFont="1" applyFill="1" applyBorder="1" applyAlignment="1" applyProtection="1">
      <alignment vertical="center"/>
      <protection locked="0"/>
    </xf>
    <xf numFmtId="0" fontId="8" fillId="0" borderId="0" xfId="1" applyFont="1" applyAlignment="1" applyProtection="1">
      <alignment horizontal="left" vertical="top"/>
      <protection hidden="1"/>
    </xf>
    <xf numFmtId="0" fontId="7" fillId="0" borderId="11" xfId="1" applyFont="1" applyFill="1" applyBorder="1" applyAlignment="1" applyProtection="1">
      <alignment horizontal="left" vertical="center"/>
      <protection hidden="1"/>
    </xf>
    <xf numFmtId="0" fontId="7" fillId="0" borderId="0" xfId="1" applyFont="1" applyFill="1" applyBorder="1" applyAlignment="1" applyProtection="1">
      <alignment horizontal="left" vertical="center"/>
      <protection hidden="1"/>
    </xf>
    <xf numFmtId="0" fontId="7" fillId="0" borderId="0" xfId="1" applyFont="1" applyFill="1" applyBorder="1" applyAlignment="1" applyProtection="1">
      <alignment horizontal="left" vertical="center" indent="1"/>
      <protection hidden="1"/>
    </xf>
    <xf numFmtId="0" fontId="12" fillId="0" borderId="0" xfId="1" applyFont="1" applyFill="1" applyBorder="1" applyAlignment="1" applyProtection="1">
      <alignment horizontal="left" vertical="center"/>
      <protection hidden="1"/>
    </xf>
    <xf numFmtId="0" fontId="7" fillId="0" borderId="10" xfId="1" applyFont="1" applyFill="1" applyBorder="1" applyAlignment="1" applyProtection="1">
      <alignment horizontal="left" vertical="center"/>
      <protection hidden="1"/>
    </xf>
    <xf numFmtId="0" fontId="7" fillId="0" borderId="8" xfId="1" applyFont="1" applyFill="1" applyBorder="1" applyAlignment="1" applyProtection="1">
      <alignment horizontal="left" vertical="center"/>
      <protection hidden="1"/>
    </xf>
    <xf numFmtId="0" fontId="7" fillId="0" borderId="35" xfId="1" applyFont="1" applyBorder="1" applyAlignment="1" applyProtection="1">
      <alignment horizontal="center" vertical="center"/>
      <protection hidden="1"/>
    </xf>
    <xf numFmtId="0" fontId="8" fillId="0" borderId="14" xfId="0" applyFont="1" applyFill="1" applyBorder="1" applyAlignment="1">
      <alignment horizontal="center" vertical="top"/>
    </xf>
    <xf numFmtId="0" fontId="8" fillId="0" borderId="0" xfId="1" applyFont="1" applyFill="1" applyBorder="1" applyAlignment="1" applyProtection="1">
      <alignment horizontal="left" vertical="center"/>
      <protection hidden="1"/>
    </xf>
    <xf numFmtId="0" fontId="8" fillId="0" borderId="12" xfId="0" applyFont="1" applyFill="1" applyBorder="1" applyAlignment="1">
      <alignment horizontal="center" vertical="top"/>
    </xf>
    <xf numFmtId="0" fontId="8" fillId="0" borderId="0" xfId="0" applyFont="1" applyFill="1" applyBorder="1" applyAlignment="1">
      <alignment vertical="top"/>
    </xf>
    <xf numFmtId="0" fontId="8" fillId="0" borderId="35" xfId="0" applyFont="1" applyBorder="1"/>
    <xf numFmtId="0" fontId="1" fillId="0" borderId="0" xfId="1" applyFont="1" applyBorder="1" applyAlignment="1" applyProtection="1">
      <alignment vertical="top"/>
      <protection hidden="1"/>
    </xf>
    <xf numFmtId="0" fontId="43" fillId="0" borderId="0" xfId="1" applyFont="1" applyFill="1" applyBorder="1" applyAlignment="1" applyProtection="1">
      <alignment horizontal="left" vertical="center"/>
      <protection hidden="1"/>
    </xf>
    <xf numFmtId="0" fontId="7" fillId="0" borderId="11" xfId="1" applyFont="1" applyBorder="1" applyAlignment="1" applyProtection="1">
      <alignment horizontal="left" vertical="center"/>
      <protection hidden="1"/>
    </xf>
    <xf numFmtId="0" fontId="11" fillId="0" borderId="5" xfId="0" applyFont="1" applyFill="1" applyBorder="1" applyAlignment="1">
      <alignment horizontal="left"/>
    </xf>
    <xf numFmtId="0" fontId="11" fillId="12" borderId="41" xfId="0" applyFont="1" applyFill="1" applyBorder="1" applyAlignment="1">
      <alignment horizontal="right"/>
    </xf>
    <xf numFmtId="0" fontId="11" fillId="0" borderId="0" xfId="0" applyFont="1" applyAlignment="1">
      <alignment horizontal="right"/>
    </xf>
    <xf numFmtId="0" fontId="11" fillId="14" borderId="5" xfId="0" applyFont="1" applyFill="1" applyBorder="1" applyAlignment="1"/>
    <xf numFmtId="0" fontId="11" fillId="12" borderId="41" xfId="0" applyFont="1" applyFill="1" applyBorder="1" applyAlignment="1"/>
    <xf numFmtId="0" fontId="11" fillId="0" borderId="0" xfId="0" applyFont="1" applyAlignment="1"/>
    <xf numFmtId="0" fontId="11" fillId="8" borderId="5" xfId="0" applyFont="1" applyFill="1" applyBorder="1" applyAlignment="1"/>
    <xf numFmtId="171" fontId="11" fillId="8" borderId="5" xfId="7" applyNumberFormat="1" applyFont="1" applyFill="1" applyBorder="1" applyAlignment="1"/>
    <xf numFmtId="0" fontId="11" fillId="19" borderId="5" xfId="2" applyFont="1" applyFill="1" applyBorder="1" applyAlignment="1" applyProtection="1">
      <alignment vertical="center"/>
      <protection locked="0"/>
    </xf>
    <xf numFmtId="0" fontId="31" fillId="0" borderId="154" xfId="0" applyFont="1" applyBorder="1" applyAlignment="1">
      <alignment horizontal="center"/>
    </xf>
    <xf numFmtId="0" fontId="31" fillId="0" borderId="24" xfId="0" applyFont="1" applyBorder="1" applyAlignment="1">
      <alignment horizontal="center"/>
    </xf>
    <xf numFmtId="0" fontId="31" fillId="0" borderId="165" xfId="0" applyFont="1" applyBorder="1" applyAlignment="1">
      <alignment horizontal="center"/>
    </xf>
    <xf numFmtId="0" fontId="31" fillId="0" borderId="122" xfId="0" applyFont="1" applyBorder="1" applyAlignment="1">
      <alignment horizontal="center"/>
    </xf>
    <xf numFmtId="0" fontId="20" fillId="13" borderId="0" xfId="0" applyFont="1" applyFill="1" applyAlignment="1">
      <alignment horizontal="center" vertical="top"/>
    </xf>
    <xf numFmtId="0" fontId="11" fillId="13" borderId="15" xfId="0" applyFont="1" applyFill="1" applyBorder="1" applyAlignment="1">
      <alignment horizontal="center" vertical="top"/>
    </xf>
    <xf numFmtId="0" fontId="31" fillId="0" borderId="118" xfId="0" applyFont="1" applyBorder="1" applyAlignment="1">
      <alignment horizontal="center" vertical="top"/>
    </xf>
    <xf numFmtId="0" fontId="31" fillId="0" borderId="120" xfId="0" applyFont="1" applyBorder="1" applyAlignment="1">
      <alignment horizontal="center" vertical="top"/>
    </xf>
    <xf numFmtId="0" fontId="31" fillId="0" borderId="123" xfId="0" applyFont="1" applyBorder="1" applyAlignment="1">
      <alignment horizontal="center" vertical="top"/>
    </xf>
    <xf numFmtId="0" fontId="11" fillId="13" borderId="125" xfId="0" applyFont="1" applyFill="1" applyBorder="1" applyAlignment="1">
      <alignment horizontal="center" vertical="top"/>
    </xf>
    <xf numFmtId="0" fontId="11" fillId="13" borderId="118" xfId="0" applyFont="1" applyFill="1" applyBorder="1" applyAlignment="1">
      <alignment horizontal="center" vertical="top"/>
    </xf>
    <xf numFmtId="0" fontId="11" fillId="13" borderId="120" xfId="0" applyFont="1" applyFill="1" applyBorder="1" applyAlignment="1">
      <alignment horizontal="center" vertical="top"/>
    </xf>
    <xf numFmtId="0" fontId="11" fillId="13" borderId="11" xfId="0" applyFont="1" applyFill="1" applyBorder="1" applyAlignment="1">
      <alignment horizontal="center" vertical="top"/>
    </xf>
    <xf numFmtId="0" fontId="11" fillId="13" borderId="123" xfId="0" applyFont="1" applyFill="1" applyBorder="1" applyAlignment="1">
      <alignment horizontal="center" vertical="top"/>
    </xf>
    <xf numFmtId="0" fontId="11" fillId="0" borderId="0" xfId="0" applyFont="1" applyAlignment="1">
      <alignment horizontal="center" vertical="top"/>
    </xf>
    <xf numFmtId="0" fontId="3" fillId="13" borderId="0" xfId="0" applyFont="1" applyFill="1" applyAlignment="1">
      <alignment horizontal="center" vertical="top"/>
    </xf>
    <xf numFmtId="0" fontId="11" fillId="5" borderId="0" xfId="0" applyFont="1" applyFill="1" applyAlignment="1">
      <alignment horizontal="center" vertical="top"/>
    </xf>
    <xf numFmtId="0" fontId="31" fillId="0" borderId="22" xfId="0" applyFont="1" applyBorder="1" applyAlignment="1">
      <alignment horizontal="center"/>
    </xf>
    <xf numFmtId="0" fontId="31" fillId="0" borderId="18" xfId="0" applyFont="1" applyBorder="1" applyAlignment="1">
      <alignment horizontal="center"/>
    </xf>
    <xf numFmtId="0" fontId="5" fillId="0" borderId="24" xfId="0" applyFont="1" applyBorder="1" applyAlignment="1">
      <alignment horizontal="center"/>
    </xf>
    <xf numFmtId="0" fontId="31" fillId="0" borderId="25" xfId="0" applyFont="1" applyBorder="1" applyAlignment="1">
      <alignment horizontal="center"/>
    </xf>
    <xf numFmtId="0" fontId="5" fillId="0" borderId="27" xfId="0" applyFont="1" applyBorder="1" applyAlignment="1">
      <alignment horizontal="center"/>
    </xf>
    <xf numFmtId="0" fontId="5" fillId="0" borderId="20" xfId="0" applyFont="1" applyBorder="1" applyAlignment="1">
      <alignment horizontal="center"/>
    </xf>
    <xf numFmtId="0" fontId="31" fillId="0" borderId="117" xfId="0" applyFont="1" applyBorder="1" applyAlignment="1">
      <alignment horizontal="center"/>
    </xf>
    <xf numFmtId="0" fontId="31" fillId="0" borderId="106" xfId="0" applyFont="1" applyBorder="1" applyAlignment="1">
      <alignment horizontal="center"/>
    </xf>
    <xf numFmtId="0" fontId="31" fillId="0" borderId="27" xfId="0" applyFont="1" applyBorder="1" applyAlignment="1">
      <alignment horizontal="center"/>
    </xf>
    <xf numFmtId="0" fontId="31" fillId="0" borderId="20" xfId="0" applyFont="1" applyBorder="1" applyAlignment="1">
      <alignment horizontal="center"/>
    </xf>
    <xf numFmtId="0" fontId="15" fillId="0" borderId="15" xfId="1" applyFont="1" applyBorder="1" applyAlignment="1" applyProtection="1">
      <alignment horizontal="center"/>
      <protection hidden="1"/>
    </xf>
    <xf numFmtId="0" fontId="11" fillId="0" borderId="214" xfId="0" applyFont="1" applyBorder="1" applyAlignment="1">
      <alignment horizontal="center" vertical="center" wrapText="1"/>
    </xf>
    <xf numFmtId="0" fontId="11" fillId="0" borderId="214" xfId="0" applyFont="1" applyBorder="1" applyAlignment="1">
      <alignment vertical="center" wrapText="1"/>
    </xf>
    <xf numFmtId="43" fontId="11" fillId="0" borderId="214" xfId="12" applyFont="1" applyBorder="1" applyAlignment="1">
      <alignment vertical="center" wrapText="1"/>
    </xf>
    <xf numFmtId="43" fontId="11" fillId="0" borderId="215" xfId="12" applyFont="1" applyBorder="1" applyAlignment="1">
      <alignment vertical="center" wrapText="1"/>
    </xf>
    <xf numFmtId="0" fontId="11" fillId="0" borderId="43" xfId="0" applyFont="1" applyBorder="1" applyAlignment="1">
      <alignment horizontal="center" vertical="center" wrapText="1"/>
    </xf>
    <xf numFmtId="0" fontId="11" fillId="0" borderId="216" xfId="0" applyFont="1" applyBorder="1" applyAlignment="1">
      <alignment horizontal="center" vertical="center" wrapText="1"/>
    </xf>
    <xf numFmtId="0" fontId="11" fillId="0" borderId="40" xfId="0" applyFont="1" applyBorder="1" applyAlignment="1">
      <alignment vertical="center" wrapText="1"/>
    </xf>
    <xf numFmtId="0" fontId="11" fillId="0" borderId="4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58" xfId="0" applyFont="1" applyBorder="1" applyAlignment="1">
      <alignment horizontal="center" vertical="center" wrapText="1"/>
    </xf>
    <xf numFmtId="0" fontId="31" fillId="0" borderId="220" xfId="0" applyFont="1" applyBorder="1" applyAlignment="1">
      <alignment horizontal="center"/>
    </xf>
    <xf numFmtId="0" fontId="31" fillId="0" borderId="221" xfId="0" applyFont="1" applyBorder="1"/>
    <xf numFmtId="0" fontId="31" fillId="0" borderId="221" xfId="0" applyFont="1" applyBorder="1" applyAlignment="1">
      <alignment horizontal="center"/>
    </xf>
    <xf numFmtId="0" fontId="31" fillId="0" borderId="222" xfId="0" applyFont="1" applyBorder="1" applyAlignment="1">
      <alignment horizontal="center"/>
    </xf>
    <xf numFmtId="0" fontId="8" fillId="11" borderId="5" xfId="2" applyFont="1" applyFill="1" applyBorder="1" applyAlignment="1" applyProtection="1">
      <alignment horizontal="center" vertical="center"/>
      <protection locked="0"/>
    </xf>
    <xf numFmtId="0" fontId="45" fillId="13" borderId="0" xfId="0" applyFont="1" applyFill="1"/>
    <xf numFmtId="0" fontId="46" fillId="13" borderId="0" xfId="0" applyFont="1" applyFill="1" applyAlignment="1">
      <alignment vertical="center"/>
    </xf>
    <xf numFmtId="0" fontId="0" fillId="13" borderId="0" xfId="0" applyFill="1" applyAlignment="1">
      <alignment vertical="center"/>
    </xf>
    <xf numFmtId="0" fontId="46" fillId="13" borderId="0" xfId="0" applyFont="1" applyFill="1"/>
    <xf numFmtId="0" fontId="47" fillId="13" borderId="0" xfId="0" applyFont="1" applyFill="1"/>
    <xf numFmtId="0" fontId="46" fillId="13" borderId="35" xfId="0" applyFont="1" applyFill="1" applyBorder="1"/>
    <xf numFmtId="0" fontId="48" fillId="5" borderId="15" xfId="1" applyFont="1" applyFill="1" applyBorder="1" applyAlignment="1" applyProtection="1">
      <alignment horizontal="left"/>
      <protection hidden="1"/>
    </xf>
    <xf numFmtId="0" fontId="49" fillId="5" borderId="15" xfId="1" applyFont="1" applyFill="1" applyBorder="1" applyAlignment="1" applyProtection="1">
      <alignment horizontal="right" vertical="center"/>
      <protection hidden="1"/>
    </xf>
    <xf numFmtId="0" fontId="0" fillId="13" borderId="0" xfId="0" applyFill="1" applyAlignment="1">
      <alignment horizontal="center"/>
    </xf>
    <xf numFmtId="170" fontId="5" fillId="15" borderId="36" xfId="0" applyNumberFormat="1" applyFont="1" applyFill="1" applyBorder="1" applyAlignment="1" applyProtection="1">
      <alignment horizontal="center" vertical="center"/>
      <protection hidden="1"/>
    </xf>
    <xf numFmtId="0" fontId="12" fillId="6" borderId="2" xfId="1" applyFont="1" applyFill="1" applyBorder="1" applyAlignment="1" applyProtection="1">
      <alignment horizontal="left"/>
      <protection hidden="1"/>
    </xf>
    <xf numFmtId="0" fontId="8" fillId="0" borderId="0" xfId="0" applyFont="1"/>
    <xf numFmtId="0" fontId="8" fillId="9" borderId="0" xfId="0" applyFont="1" applyFill="1"/>
    <xf numFmtId="0" fontId="8" fillId="0" borderId="0" xfId="0" applyFont="1" applyFill="1"/>
    <xf numFmtId="0" fontId="8" fillId="0" borderId="0" xfId="0" applyFont="1" applyAlignment="1" applyProtection="1">
      <alignment horizontal="center" vertical="top"/>
      <protection hidden="1"/>
    </xf>
    <xf numFmtId="0" fontId="8" fillId="4" borderId="5" xfId="0" quotePrefix="1" applyFont="1" applyFill="1" applyBorder="1" applyAlignment="1" applyProtection="1">
      <alignment horizontal="center" vertical="center"/>
      <protection hidden="1"/>
    </xf>
    <xf numFmtId="0" fontId="8" fillId="0" borderId="0" xfId="0" applyFont="1" applyAlignment="1">
      <alignment vertical="center" wrapText="1"/>
    </xf>
    <xf numFmtId="0" fontId="1" fillId="0" borderId="0" xfId="1" applyFont="1" applyAlignment="1" applyProtection="1">
      <alignment horizontal="left" indent="1"/>
      <protection hidden="1"/>
    </xf>
    <xf numFmtId="0" fontId="1" fillId="12" borderId="16" xfId="1" applyFont="1" applyFill="1" applyBorder="1" applyAlignment="1" applyProtection="1">
      <alignment horizontal="center" wrapText="1"/>
      <protection hidden="1"/>
    </xf>
    <xf numFmtId="0" fontId="8" fillId="0" borderId="0" xfId="0" applyFont="1" applyFill="1" applyAlignment="1">
      <alignment horizontal="left" indent="1"/>
    </xf>
    <xf numFmtId="0" fontId="50" fillId="5" borderId="1" xfId="1" applyFont="1" applyFill="1" applyBorder="1" applyAlignment="1" applyProtection="1">
      <alignment horizontal="left" vertical="center"/>
      <protection hidden="1"/>
    </xf>
    <xf numFmtId="0" fontId="50" fillId="5" borderId="2" xfId="1" applyFont="1" applyFill="1" applyBorder="1" applyAlignment="1" applyProtection="1">
      <alignment horizontal="left"/>
      <protection hidden="1"/>
    </xf>
    <xf numFmtId="0" fontId="50" fillId="5" borderId="2" xfId="1" applyFont="1" applyFill="1" applyBorder="1" applyAlignment="1" applyProtection="1">
      <alignment horizontal="left" vertical="center"/>
      <protection hidden="1"/>
    </xf>
    <xf numFmtId="0" fontId="12" fillId="0" borderId="0" xfId="0" applyFont="1" applyFill="1"/>
    <xf numFmtId="0" fontId="19" fillId="0" borderId="0" xfId="1" applyFont="1" applyFill="1" applyProtection="1">
      <protection hidden="1"/>
    </xf>
    <xf numFmtId="170" fontId="6" fillId="15" borderId="36" xfId="0" applyNumberFormat="1" applyFont="1" applyFill="1" applyBorder="1" applyAlignment="1" applyProtection="1">
      <alignment horizontal="center" vertical="center"/>
      <protection hidden="1"/>
    </xf>
    <xf numFmtId="0" fontId="1" fillId="0" borderId="0" xfId="1" applyFont="1" applyFill="1" applyAlignment="1" applyProtection="1">
      <alignment horizontal="left"/>
      <protection hidden="1"/>
    </xf>
    <xf numFmtId="0" fontId="1" fillId="0" borderId="0" xfId="1" applyFont="1" applyFill="1" applyProtection="1">
      <protection hidden="1"/>
    </xf>
    <xf numFmtId="0" fontId="1" fillId="0" borderId="0" xfId="1" applyFont="1" applyFill="1" applyAlignment="1" applyProtection="1">
      <alignment wrapText="1"/>
      <protection hidden="1"/>
    </xf>
    <xf numFmtId="170" fontId="6" fillId="15" borderId="12" xfId="0" applyNumberFormat="1" applyFont="1" applyFill="1" applyBorder="1" applyAlignment="1" applyProtection="1">
      <alignment horizontal="center" vertical="center"/>
      <protection hidden="1"/>
    </xf>
    <xf numFmtId="0" fontId="8" fillId="13" borderId="0" xfId="0" applyFont="1" applyFill="1" applyAlignment="1">
      <alignment horizontal="center" vertical="top"/>
    </xf>
    <xf numFmtId="0" fontId="8" fillId="0" borderId="0" xfId="0" applyFont="1" applyAlignment="1">
      <alignment vertical="top"/>
    </xf>
    <xf numFmtId="0" fontId="8" fillId="13" borderId="0" xfId="0" applyFont="1" applyFill="1" applyAlignment="1">
      <alignment vertical="top"/>
    </xf>
    <xf numFmtId="0" fontId="8" fillId="0" borderId="0" xfId="0" applyFont="1" applyAlignment="1">
      <alignment horizontal="center" vertical="top"/>
    </xf>
    <xf numFmtId="0" fontId="32" fillId="13" borderId="0" xfId="0" applyFont="1" applyFill="1" applyBorder="1"/>
    <xf numFmtId="0" fontId="31" fillId="0" borderId="35" xfId="1" applyFont="1" applyBorder="1" applyAlignment="1" applyProtection="1">
      <alignment horizontal="left" vertical="center"/>
      <protection hidden="1"/>
    </xf>
    <xf numFmtId="0" fontId="11" fillId="25" borderId="5" xfId="2" applyFont="1" applyFill="1" applyBorder="1" applyAlignment="1" applyProtection="1">
      <alignment vertical="center"/>
      <protection locked="0"/>
    </xf>
    <xf numFmtId="0" fontId="31" fillId="0" borderId="0" xfId="1" applyFont="1" applyAlignment="1" applyProtection="1">
      <alignment horizontal="right" vertical="center"/>
      <protection hidden="1"/>
    </xf>
    <xf numFmtId="170" fontId="5" fillId="15" borderId="0" xfId="0" applyNumberFormat="1" applyFont="1" applyFill="1" applyBorder="1" applyAlignment="1" applyProtection="1">
      <alignment horizontal="center" vertical="center"/>
      <protection hidden="1"/>
    </xf>
    <xf numFmtId="0" fontId="11" fillId="25" borderId="5" xfId="2" applyFont="1" applyFill="1" applyBorder="1" applyAlignment="1" applyProtection="1">
      <alignment horizontal="center" vertical="center"/>
      <protection locked="0"/>
    </xf>
    <xf numFmtId="170" fontId="5" fillId="15" borderId="5" xfId="0" applyNumberFormat="1" applyFont="1" applyFill="1" applyBorder="1" applyAlignment="1" applyProtection="1">
      <alignment horizontal="center" vertical="center"/>
      <protection hidden="1"/>
    </xf>
    <xf numFmtId="0" fontId="11" fillId="13" borderId="0" xfId="2" applyFont="1" applyFill="1" applyAlignment="1" applyProtection="1">
      <alignment horizontal="center" vertical="center"/>
      <protection locked="0"/>
    </xf>
    <xf numFmtId="0" fontId="31" fillId="0" borderId="35" xfId="1" applyFont="1" applyBorder="1" applyAlignment="1" applyProtection="1">
      <alignment horizontal="left" vertical="top"/>
      <protection hidden="1"/>
    </xf>
    <xf numFmtId="0" fontId="11" fillId="25" borderId="5" xfId="2" applyFont="1" applyFill="1" applyBorder="1" applyAlignment="1" applyProtection="1">
      <alignment vertical="top"/>
      <protection locked="0"/>
    </xf>
    <xf numFmtId="170" fontId="5" fillId="15" borderId="0" xfId="0" applyNumberFormat="1" applyFont="1" applyFill="1" applyAlignment="1" applyProtection="1">
      <alignment horizontal="center" vertical="center"/>
      <protection hidden="1"/>
    </xf>
    <xf numFmtId="0" fontId="5" fillId="0" borderId="0" xfId="1" applyFont="1" applyAlignment="1" applyProtection="1">
      <alignment horizontal="right" vertical="top"/>
      <protection hidden="1"/>
    </xf>
    <xf numFmtId="0" fontId="5" fillId="0" borderId="47" xfId="1" applyFont="1" applyBorder="1" applyAlignment="1" applyProtection="1">
      <alignment horizontal="right" vertical="top"/>
      <protection hidden="1"/>
    </xf>
    <xf numFmtId="0" fontId="37" fillId="0" borderId="9" xfId="0" applyFont="1" applyFill="1" applyBorder="1" applyAlignment="1" applyProtection="1">
      <alignment horizontal="center" vertical="top"/>
      <protection hidden="1"/>
    </xf>
    <xf numFmtId="0" fontId="38" fillId="0" borderId="9" xfId="1" applyFont="1" applyFill="1" applyBorder="1" applyAlignment="1" applyProtection="1">
      <alignment horizontal="left" vertical="top"/>
      <protection hidden="1"/>
    </xf>
    <xf numFmtId="0" fontId="38" fillId="0" borderId="9" xfId="1" applyFont="1" applyBorder="1" applyAlignment="1" applyProtection="1">
      <alignment horizontal="center" vertical="top" wrapText="1"/>
      <protection hidden="1"/>
    </xf>
    <xf numFmtId="0" fontId="51" fillId="0" borderId="9" xfId="1" applyFont="1" applyBorder="1" applyAlignment="1" applyProtection="1">
      <alignment horizontal="left" vertical="top" wrapText="1"/>
      <protection hidden="1"/>
    </xf>
    <xf numFmtId="0" fontId="38" fillId="0" borderId="9" xfId="1" applyFont="1" applyBorder="1" applyAlignment="1" applyProtection="1">
      <alignment horizontal="left" vertical="top" wrapText="1"/>
      <protection hidden="1"/>
    </xf>
    <xf numFmtId="0" fontId="14" fillId="13" borderId="48" xfId="0" applyFont="1" applyFill="1" applyBorder="1" applyAlignment="1">
      <alignment horizontal="right" vertical="top"/>
    </xf>
    <xf numFmtId="170" fontId="5" fillId="15" borderId="36" xfId="0" applyNumberFormat="1" applyFont="1" applyFill="1" applyBorder="1" applyAlignment="1" applyProtection="1">
      <alignment horizontal="center" vertical="top"/>
      <protection hidden="1"/>
    </xf>
    <xf numFmtId="0" fontId="41" fillId="29" borderId="5" xfId="0" applyFont="1" applyFill="1" applyBorder="1" applyAlignment="1">
      <alignment vertical="top"/>
    </xf>
    <xf numFmtId="14" fontId="39" fillId="5" borderId="35" xfId="0" applyNumberFormat="1" applyFont="1" applyFill="1" applyBorder="1" applyAlignment="1">
      <alignment vertical="top"/>
    </xf>
    <xf numFmtId="0" fontId="32" fillId="13" borderId="0" xfId="0" applyFont="1" applyFill="1"/>
    <xf numFmtId="0" fontId="51" fillId="0" borderId="9" xfId="1" applyFont="1" applyBorder="1" applyAlignment="1" applyProtection="1">
      <alignment horizontal="left" vertical="center" wrapText="1" indent="1"/>
      <protection hidden="1"/>
    </xf>
    <xf numFmtId="0" fontId="14" fillId="0" borderId="51" xfId="0" applyFont="1" applyBorder="1"/>
    <xf numFmtId="0" fontId="14" fillId="0" borderId="43" xfId="0" applyFont="1" applyBorder="1"/>
    <xf numFmtId="168" fontId="44" fillId="17" borderId="5" xfId="4" applyFont="1" applyFill="1" applyBorder="1" applyProtection="1">
      <protection hidden="1"/>
    </xf>
    <xf numFmtId="0" fontId="39" fillId="26" borderId="37" xfId="0" applyFont="1" applyFill="1" applyBorder="1"/>
    <xf numFmtId="0" fontId="39" fillId="26" borderId="9" xfId="0" applyFont="1" applyFill="1" applyBorder="1"/>
    <xf numFmtId="0" fontId="39" fillId="26" borderId="38" xfId="0" applyFont="1" applyFill="1" applyBorder="1"/>
    <xf numFmtId="0" fontId="5" fillId="0" borderId="35" xfId="1" applyFont="1" applyBorder="1" applyAlignment="1" applyProtection="1">
      <alignment horizontal="left" vertical="center"/>
      <protection hidden="1"/>
    </xf>
    <xf numFmtId="0" fontId="38" fillId="0" borderId="9" xfId="1" applyFont="1" applyBorder="1" applyAlignment="1" applyProtection="1">
      <alignment horizontal="center" vertical="center" wrapText="1"/>
      <protection hidden="1"/>
    </xf>
    <xf numFmtId="0" fontId="38" fillId="13" borderId="9" xfId="0" applyFont="1" applyFill="1" applyBorder="1"/>
    <xf numFmtId="0" fontId="11" fillId="0" borderId="0" xfId="0" applyFont="1" applyFill="1" applyBorder="1" applyAlignment="1">
      <alignment vertical="center"/>
    </xf>
    <xf numFmtId="0" fontId="3" fillId="25" borderId="5" xfId="2" applyFont="1" applyFill="1" applyBorder="1" applyAlignment="1" applyProtection="1">
      <alignment horizontal="center" vertical="center"/>
      <protection locked="0"/>
    </xf>
    <xf numFmtId="0" fontId="3" fillId="8" borderId="5" xfId="2" applyFont="1" applyFill="1" applyBorder="1" applyAlignment="1" applyProtection="1">
      <alignment horizontal="center" vertical="center"/>
      <protection locked="0"/>
    </xf>
    <xf numFmtId="0" fontId="11" fillId="0" borderId="0" xfId="2" applyFont="1" applyFill="1" applyBorder="1" applyAlignment="1" applyProtection="1">
      <alignment horizontal="center" vertical="center"/>
      <protection locked="0"/>
    </xf>
    <xf numFmtId="0" fontId="32" fillId="0" borderId="0" xfId="0" applyFont="1" applyAlignment="1">
      <alignment vertical="center"/>
    </xf>
    <xf numFmtId="0" fontId="5" fillId="0" borderId="47" xfId="1" applyFont="1" applyBorder="1" applyAlignment="1" applyProtection="1">
      <alignment horizontal="right" vertical="center"/>
      <protection hidden="1"/>
    </xf>
    <xf numFmtId="0" fontId="14" fillId="13" borderId="48" xfId="0" applyFont="1" applyFill="1" applyBorder="1" applyAlignment="1">
      <alignment horizontal="right"/>
    </xf>
    <xf numFmtId="0" fontId="32" fillId="13" borderId="0" xfId="0" applyFont="1" applyFill="1" applyAlignment="1">
      <alignment horizontal="center" vertical="center"/>
    </xf>
    <xf numFmtId="170" fontId="5" fillId="0" borderId="0" xfId="0" applyNumberFormat="1" applyFont="1" applyBorder="1" applyAlignment="1" applyProtection="1">
      <alignment horizontal="center" vertical="center"/>
      <protection hidden="1"/>
    </xf>
    <xf numFmtId="0" fontId="11" fillId="0" borderId="0" xfId="2" applyFont="1" applyAlignment="1" applyProtection="1">
      <alignment horizontal="center" vertical="center"/>
      <protection locked="0"/>
    </xf>
    <xf numFmtId="0" fontId="11" fillId="0" borderId="47" xfId="2" applyFont="1" applyBorder="1" applyAlignment="1" applyProtection="1">
      <alignment horizontal="center" vertical="center"/>
      <protection locked="0"/>
    </xf>
    <xf numFmtId="0" fontId="32" fillId="13" borderId="0" xfId="0" applyFont="1" applyFill="1" applyAlignment="1">
      <alignment vertical="center"/>
    </xf>
    <xf numFmtId="0" fontId="11" fillId="8" borderId="5" xfId="2" applyFont="1" applyFill="1" applyBorder="1" applyAlignment="1" applyProtection="1">
      <alignment horizontal="left" vertical="center"/>
      <protection locked="0"/>
    </xf>
    <xf numFmtId="14" fontId="39" fillId="5" borderId="51" xfId="0" applyNumberFormat="1" applyFont="1" applyFill="1" applyBorder="1" applyAlignment="1">
      <alignment vertical="center"/>
    </xf>
    <xf numFmtId="0" fontId="52" fillId="0" borderId="0" xfId="0" applyFont="1" applyFill="1"/>
    <xf numFmtId="168" fontId="44" fillId="17" borderId="5" xfId="4" applyFont="1" applyFill="1" applyProtection="1">
      <protection hidden="1"/>
    </xf>
    <xf numFmtId="168" fontId="44" fillId="17" borderId="50" xfId="4" applyFont="1" applyFill="1" applyBorder="1" applyProtection="1">
      <protection hidden="1"/>
    </xf>
    <xf numFmtId="0" fontId="11" fillId="8" borderId="50" xfId="2" applyFont="1" applyFill="1" applyBorder="1" applyAlignment="1" applyProtection="1">
      <alignment horizontal="center" vertical="center"/>
      <protection locked="0"/>
    </xf>
    <xf numFmtId="0" fontId="11" fillId="8" borderId="50" xfId="2" applyNumberFormat="1" applyFont="1" applyFill="1" applyBorder="1" applyAlignment="1" applyProtection="1">
      <alignment horizontal="center" vertical="center"/>
      <protection locked="0"/>
    </xf>
    <xf numFmtId="0" fontId="11" fillId="8" borderId="41" xfId="2" applyNumberFormat="1" applyFont="1" applyFill="1" applyBorder="1" applyAlignment="1" applyProtection="1">
      <alignment horizontal="center" vertical="center"/>
      <protection locked="0"/>
    </xf>
    <xf numFmtId="168" fontId="44" fillId="17" borderId="41" xfId="4" applyFont="1" applyFill="1" applyBorder="1" applyProtection="1">
      <protection hidden="1"/>
    </xf>
    <xf numFmtId="0" fontId="11" fillId="25" borderId="41" xfId="2" applyFont="1" applyFill="1" applyBorder="1" applyAlignment="1" applyProtection="1">
      <alignment horizontal="center" vertical="center"/>
      <protection locked="0"/>
    </xf>
    <xf numFmtId="0" fontId="11" fillId="8" borderId="41" xfId="2" applyFont="1" applyFill="1" applyBorder="1" applyAlignment="1" applyProtection="1">
      <alignment horizontal="center" vertical="center"/>
      <protection locked="0"/>
    </xf>
    <xf numFmtId="0" fontId="11" fillId="11" borderId="50" xfId="2" applyFont="1" applyFill="1" applyBorder="1" applyAlignment="1" applyProtection="1">
      <alignment horizontal="center" vertical="center"/>
      <protection locked="0"/>
    </xf>
    <xf numFmtId="0" fontId="11" fillId="11" borderId="41" xfId="2" applyFont="1" applyFill="1" applyBorder="1" applyAlignment="1" applyProtection="1">
      <alignment horizontal="center" vertical="center"/>
      <protection locked="0"/>
    </xf>
    <xf numFmtId="0" fontId="5" fillId="13" borderId="5" xfId="0" applyFont="1" applyFill="1" applyBorder="1" applyAlignment="1">
      <alignment horizontal="center"/>
    </xf>
    <xf numFmtId="1" fontId="3" fillId="20" borderId="5" xfId="0" applyNumberFormat="1" applyFont="1" applyFill="1" applyBorder="1" applyAlignment="1">
      <alignment horizontal="right"/>
    </xf>
    <xf numFmtId="172" fontId="3" fillId="20" borderId="5" xfId="0" applyNumberFormat="1" applyFont="1" applyFill="1" applyBorder="1" applyAlignment="1">
      <alignment horizontal="right"/>
    </xf>
    <xf numFmtId="1" fontId="3" fillId="21" borderId="5" xfId="0" applyNumberFormat="1" applyFont="1" applyFill="1" applyBorder="1" applyAlignment="1">
      <alignment horizontal="right"/>
    </xf>
    <xf numFmtId="1" fontId="3" fillId="21" borderId="51" xfId="0" applyNumberFormat="1" applyFont="1" applyFill="1" applyBorder="1" applyAlignment="1">
      <alignment horizontal="right"/>
    </xf>
    <xf numFmtId="172" fontId="3" fillId="21" borderId="44" xfId="0" applyNumberFormat="1" applyFont="1" applyFill="1" applyBorder="1" applyAlignment="1">
      <alignment horizontal="right"/>
    </xf>
    <xf numFmtId="172" fontId="3" fillId="21" borderId="5" xfId="0" applyNumberFormat="1" applyFont="1" applyFill="1" applyBorder="1" applyAlignment="1">
      <alignment horizontal="right"/>
    </xf>
    <xf numFmtId="172" fontId="3" fillId="21" borderId="51" xfId="0" applyNumberFormat="1" applyFont="1" applyFill="1" applyBorder="1" applyAlignment="1">
      <alignment horizontal="right"/>
    </xf>
    <xf numFmtId="172" fontId="3" fillId="20" borderId="51" xfId="0" applyNumberFormat="1" applyFont="1" applyFill="1" applyBorder="1" applyAlignment="1">
      <alignment horizontal="right"/>
    </xf>
    <xf numFmtId="0" fontId="5" fillId="13" borderId="5" xfId="0" applyFont="1" applyFill="1" applyBorder="1" applyAlignment="1">
      <alignment horizontal="center" wrapText="1"/>
    </xf>
    <xf numFmtId="0" fontId="3" fillId="21" borderId="5" xfId="8" applyNumberFormat="1" applyFont="1" applyFill="1" applyBorder="1" applyAlignment="1">
      <alignment horizontal="right"/>
    </xf>
    <xf numFmtId="0" fontId="3" fillId="22" borderId="5" xfId="8" applyNumberFormat="1" applyFont="1" applyFill="1" applyBorder="1" applyAlignment="1">
      <alignment horizontal="right"/>
    </xf>
    <xf numFmtId="0" fontId="5" fillId="13" borderId="24" xfId="0" applyFont="1" applyFill="1" applyBorder="1" applyAlignment="1">
      <alignment horizontal="center"/>
    </xf>
    <xf numFmtId="0" fontId="5" fillId="13" borderId="54" xfId="0" applyFont="1" applyFill="1" applyBorder="1" applyAlignment="1">
      <alignment horizontal="center"/>
    </xf>
    <xf numFmtId="0" fontId="5" fillId="13" borderId="49" xfId="0" applyFont="1" applyFill="1" applyBorder="1" applyAlignment="1">
      <alignment horizontal="center"/>
    </xf>
    <xf numFmtId="0" fontId="5" fillId="13" borderId="0" xfId="0" applyFont="1" applyFill="1" applyAlignment="1">
      <alignment horizontal="center"/>
    </xf>
    <xf numFmtId="0" fontId="3" fillId="20" borderId="5" xfId="8" applyNumberFormat="1" applyFont="1" applyFill="1" applyBorder="1" applyAlignment="1">
      <alignment horizontal="right"/>
    </xf>
    <xf numFmtId="0" fontId="3" fillId="14" borderId="5" xfId="8" applyNumberFormat="1" applyFont="1" applyFill="1" applyBorder="1" applyAlignment="1">
      <alignment horizontal="right"/>
    </xf>
    <xf numFmtId="0" fontId="5" fillId="13" borderId="0" xfId="0" applyFont="1" applyFill="1" applyAlignment="1">
      <alignment horizontal="center" wrapText="1"/>
    </xf>
    <xf numFmtId="0" fontId="5" fillId="13" borderId="44" xfId="0" applyFont="1" applyFill="1" applyBorder="1" applyAlignment="1">
      <alignment horizontal="center"/>
    </xf>
    <xf numFmtId="1" fontId="3" fillId="14" borderId="5" xfId="0" applyNumberFormat="1" applyFont="1" applyFill="1" applyBorder="1" applyAlignment="1">
      <alignment horizontal="right"/>
    </xf>
    <xf numFmtId="0" fontId="3" fillId="21" borderId="5" xfId="0" applyFont="1" applyFill="1" applyBorder="1" applyAlignment="1">
      <alignment horizontal="right"/>
    </xf>
    <xf numFmtId="0" fontId="31" fillId="0" borderId="166" xfId="0" applyFont="1" applyBorder="1" applyAlignment="1">
      <alignment horizontal="center"/>
    </xf>
    <xf numFmtId="0" fontId="3" fillId="0" borderId="0" xfId="0" applyFont="1" applyAlignment="1">
      <alignment horizontal="centerContinuous"/>
    </xf>
    <xf numFmtId="0" fontId="3" fillId="20" borderId="73" xfId="0" applyFont="1" applyFill="1" applyBorder="1"/>
    <xf numFmtId="0" fontId="3" fillId="20" borderId="74" xfId="8" applyNumberFormat="1" applyFont="1" applyFill="1" applyBorder="1"/>
    <xf numFmtId="0" fontId="3" fillId="20" borderId="73" xfId="8" applyNumberFormat="1" applyFont="1" applyFill="1" applyBorder="1"/>
    <xf numFmtId="0" fontId="14" fillId="0" borderId="124" xfId="0" applyFont="1" applyBorder="1"/>
    <xf numFmtId="0" fontId="14" fillId="0" borderId="127" xfId="0" applyFont="1" applyBorder="1"/>
    <xf numFmtId="0" fontId="14" fillId="0" borderId="124" xfId="0" applyFont="1" applyFill="1" applyBorder="1"/>
    <xf numFmtId="0" fontId="14" fillId="0" borderId="162" xfId="0" applyFont="1" applyBorder="1"/>
    <xf numFmtId="0" fontId="14" fillId="0" borderId="118" xfId="0" applyFont="1" applyBorder="1"/>
    <xf numFmtId="0" fontId="14" fillId="0" borderId="0" xfId="0" applyFont="1" applyAlignment="1">
      <alignment horizontal="center" vertical="center" wrapText="1"/>
    </xf>
    <xf numFmtId="0" fontId="14" fillId="0" borderId="126" xfId="0" applyFont="1" applyBorder="1"/>
    <xf numFmtId="0" fontId="14" fillId="0" borderId="158" xfId="0" applyFont="1" applyBorder="1"/>
    <xf numFmtId="0" fontId="14" fillId="0" borderId="120" xfId="0" applyFont="1" applyBorder="1"/>
    <xf numFmtId="0" fontId="14" fillId="0" borderId="123" xfId="0" applyFont="1" applyBorder="1"/>
    <xf numFmtId="0" fontId="14" fillId="0" borderId="35" xfId="1" applyFont="1" applyBorder="1" applyAlignment="1" applyProtection="1">
      <alignment horizontal="left" vertical="center"/>
      <protection hidden="1"/>
    </xf>
    <xf numFmtId="0" fontId="14" fillId="0" borderId="0" xfId="1" applyFont="1" applyAlignment="1" applyProtection="1">
      <alignment horizontal="right" vertical="center"/>
      <protection hidden="1"/>
    </xf>
    <xf numFmtId="170" fontId="14" fillId="15" borderId="0" xfId="0" applyNumberFormat="1" applyFont="1" applyFill="1" applyBorder="1" applyAlignment="1" applyProtection="1">
      <alignment horizontal="center" vertical="center"/>
      <protection hidden="1"/>
    </xf>
    <xf numFmtId="0" fontId="38" fillId="0" borderId="9" xfId="0" applyFont="1" applyBorder="1" applyAlignment="1" applyProtection="1">
      <alignment horizontal="center" vertical="center"/>
      <protection hidden="1"/>
    </xf>
    <xf numFmtId="0" fontId="14" fillId="0" borderId="125" xfId="0" applyFont="1" applyBorder="1" applyAlignment="1">
      <alignment horizontal="center"/>
    </xf>
    <xf numFmtId="0" fontId="14" fillId="0" borderId="118" xfId="0" applyFont="1" applyBorder="1" applyAlignment="1">
      <alignment horizontal="center"/>
    </xf>
    <xf numFmtId="0" fontId="14" fillId="0" borderId="127" xfId="0" applyFont="1" applyBorder="1" applyAlignment="1">
      <alignment horizontal="center"/>
    </xf>
    <xf numFmtId="0" fontId="14" fillId="0" borderId="160" xfId="0" applyFont="1" applyBorder="1" applyAlignment="1">
      <alignment horizontal="center"/>
    </xf>
    <xf numFmtId="0" fontId="14" fillId="0" borderId="163" xfId="0" applyFont="1" applyBorder="1" applyAlignment="1">
      <alignment horizontal="center"/>
    </xf>
    <xf numFmtId="0" fontId="14" fillId="0" borderId="182" xfId="0" applyFont="1" applyBorder="1" applyAlignment="1">
      <alignment horizontal="center"/>
    </xf>
    <xf numFmtId="0" fontId="11" fillId="20" borderId="5" xfId="0" applyFont="1" applyFill="1" applyBorder="1"/>
    <xf numFmtId="0" fontId="11" fillId="20" borderId="75" xfId="0" applyFont="1" applyFill="1" applyBorder="1"/>
    <xf numFmtId="0" fontId="11" fillId="21" borderId="5" xfId="0" applyFont="1" applyFill="1" applyBorder="1"/>
    <xf numFmtId="0" fontId="11" fillId="21" borderId="75" xfId="0" applyFont="1" applyFill="1" applyBorder="1"/>
    <xf numFmtId="0" fontId="11" fillId="20" borderId="76" xfId="0" applyFont="1" applyFill="1" applyBorder="1"/>
    <xf numFmtId="0" fontId="31" fillId="0" borderId="167" xfId="0" applyFont="1" applyBorder="1" applyAlignment="1">
      <alignment horizontal="center"/>
    </xf>
    <xf numFmtId="0" fontId="31" fillId="0" borderId="189" xfId="0" applyFont="1" applyBorder="1" applyAlignment="1">
      <alignment horizontal="center"/>
    </xf>
    <xf numFmtId="0" fontId="31" fillId="0" borderId="177" xfId="0" applyFont="1" applyBorder="1" applyAlignment="1">
      <alignment horizontal="center"/>
    </xf>
    <xf numFmtId="0" fontId="31" fillId="0" borderId="182" xfId="0" applyFont="1" applyBorder="1" applyAlignment="1">
      <alignment horizontal="center"/>
    </xf>
    <xf numFmtId="0" fontId="3" fillId="20" borderId="77" xfId="0" applyFont="1" applyFill="1" applyBorder="1"/>
    <xf numFmtId="0" fontId="14" fillId="0" borderId="173" xfId="0" applyFont="1" applyBorder="1" applyAlignment="1">
      <alignment horizontal="center"/>
    </xf>
    <xf numFmtId="0" fontId="14" fillId="0" borderId="167" xfId="0" applyFont="1" applyBorder="1" applyAlignment="1">
      <alignment horizontal="center"/>
    </xf>
    <xf numFmtId="0" fontId="14" fillId="0" borderId="189" xfId="0" applyFont="1" applyBorder="1" applyAlignment="1">
      <alignment horizontal="center"/>
    </xf>
    <xf numFmtId="0" fontId="14" fillId="0" borderId="177" xfId="0" applyFont="1" applyBorder="1" applyAlignment="1">
      <alignment horizontal="center"/>
    </xf>
    <xf numFmtId="0" fontId="11" fillId="0" borderId="120" xfId="0" applyFont="1" applyBorder="1" applyAlignment="1">
      <alignment horizontal="center"/>
    </xf>
    <xf numFmtId="0" fontId="11" fillId="20" borderId="77" xfId="0" applyFont="1" applyFill="1" applyBorder="1"/>
    <xf numFmtId="0" fontId="3" fillId="23" borderId="5" xfId="0" applyFont="1" applyFill="1" applyBorder="1" applyProtection="1">
      <protection locked="0"/>
    </xf>
    <xf numFmtId="0" fontId="3" fillId="20" borderId="5" xfId="0" applyFont="1" applyFill="1" applyBorder="1"/>
    <xf numFmtId="168" fontId="44" fillId="17" borderId="39" xfId="4" applyFont="1" applyFill="1" applyBorder="1" applyAlignment="1" applyProtection="1">
      <alignment horizontal="center"/>
      <protection hidden="1"/>
    </xf>
    <xf numFmtId="10" fontId="3" fillId="23" borderId="5" xfId="7" applyNumberFormat="1" applyFont="1" applyFill="1" applyBorder="1" applyProtection="1">
      <protection locked="0"/>
    </xf>
    <xf numFmtId="164" fontId="3" fillId="23" borderId="5" xfId="8" applyFont="1" applyFill="1" applyBorder="1" applyProtection="1">
      <protection locked="0"/>
    </xf>
    <xf numFmtId="0" fontId="3" fillId="23" borderId="5" xfId="8" applyNumberFormat="1" applyFont="1" applyFill="1" applyBorder="1" applyProtection="1">
      <protection locked="0"/>
    </xf>
    <xf numFmtId="0" fontId="3" fillId="20" borderId="5" xfId="0" applyNumberFormat="1" applyFont="1" applyFill="1" applyBorder="1"/>
    <xf numFmtId="0" fontId="3" fillId="20" borderId="5" xfId="8" applyNumberFormat="1" applyFont="1" applyFill="1" applyBorder="1"/>
    <xf numFmtId="0" fontId="31" fillId="0" borderId="200" xfId="0" applyFont="1" applyBorder="1" applyAlignment="1">
      <alignment horizontal="center"/>
    </xf>
    <xf numFmtId="0" fontId="31" fillId="0" borderId="201" xfId="0" applyFont="1" applyBorder="1" applyAlignment="1">
      <alignment horizontal="center"/>
    </xf>
    <xf numFmtId="0" fontId="31" fillId="0" borderId="157" xfId="0" applyFont="1" applyFill="1" applyBorder="1" applyAlignment="1">
      <alignment horizontal="center"/>
    </xf>
    <xf numFmtId="0" fontId="31" fillId="0" borderId="160" xfId="0" applyFont="1" applyFill="1" applyBorder="1" applyAlignment="1">
      <alignment horizontal="center"/>
    </xf>
    <xf numFmtId="0" fontId="31" fillId="0" borderId="163" xfId="0" applyFont="1" applyFill="1" applyBorder="1" applyAlignment="1">
      <alignment horizontal="center"/>
    </xf>
    <xf numFmtId="0" fontId="31" fillId="0" borderId="163" xfId="0" applyFont="1" applyBorder="1" applyAlignment="1">
      <alignment horizontal="center" wrapText="1"/>
    </xf>
    <xf numFmtId="0" fontId="31" fillId="0" borderId="127" xfId="0" applyFont="1" applyFill="1" applyBorder="1" applyAlignment="1">
      <alignment horizontal="center"/>
    </xf>
    <xf numFmtId="0" fontId="3" fillId="20" borderId="75" xfId="0" applyNumberFormat="1" applyFont="1" applyFill="1" applyBorder="1"/>
    <xf numFmtId="0" fontId="3" fillId="20" borderId="75" xfId="8" applyNumberFormat="1" applyFont="1" applyFill="1" applyBorder="1"/>
    <xf numFmtId="0" fontId="3" fillId="13" borderId="78" xfId="0" applyNumberFormat="1" applyFont="1" applyFill="1" applyBorder="1"/>
    <xf numFmtId="0" fontId="3" fillId="13" borderId="78" xfId="8" applyNumberFormat="1" applyFont="1" applyFill="1" applyBorder="1"/>
    <xf numFmtId="164" fontId="3" fillId="13" borderId="0" xfId="8" applyFont="1" applyFill="1"/>
    <xf numFmtId="0" fontId="31" fillId="0" borderId="41" xfId="0" applyFont="1" applyBorder="1" applyAlignment="1">
      <alignment horizontal="center"/>
    </xf>
    <xf numFmtId="0" fontId="3" fillId="13" borderId="0" xfId="0" applyFont="1" applyFill="1" applyProtection="1">
      <protection locked="0"/>
    </xf>
    <xf numFmtId="0" fontId="31" fillId="0" borderId="148" xfId="0" applyFont="1" applyBorder="1"/>
    <xf numFmtId="0" fontId="3" fillId="21" borderId="98" xfId="8" applyNumberFormat="1" applyFont="1" applyFill="1" applyBorder="1"/>
    <xf numFmtId="0" fontId="3" fillId="14" borderId="98" xfId="8" applyNumberFormat="1" applyFont="1" applyFill="1" applyBorder="1"/>
    <xf numFmtId="0" fontId="31" fillId="0" borderId="0" xfId="1" applyFont="1" applyBorder="1" applyAlignment="1" applyProtection="1">
      <alignment horizontal="right" vertical="center"/>
      <protection hidden="1"/>
    </xf>
    <xf numFmtId="0" fontId="3" fillId="21" borderId="99" xfId="8" applyNumberFormat="1" applyFont="1" applyFill="1" applyBorder="1"/>
    <xf numFmtId="0" fontId="32" fillId="0" borderId="0" xfId="0" applyFont="1" applyBorder="1" applyAlignment="1">
      <alignment vertical="center"/>
    </xf>
    <xf numFmtId="0" fontId="3" fillId="21" borderId="5" xfId="8" applyNumberFormat="1" applyFont="1" applyFill="1" applyBorder="1"/>
    <xf numFmtId="0" fontId="5" fillId="0" borderId="0" xfId="0" applyNumberFormat="1" applyFont="1"/>
    <xf numFmtId="0" fontId="5" fillId="0" borderId="0" xfId="0" applyNumberFormat="1" applyFont="1" applyAlignment="1">
      <alignment vertical="top"/>
    </xf>
    <xf numFmtId="0" fontId="31" fillId="0" borderId="148" xfId="0" applyNumberFormat="1" applyFont="1" applyBorder="1" applyAlignment="1">
      <alignment horizontal="center"/>
    </xf>
    <xf numFmtId="0" fontId="31" fillId="0" borderId="127" xfId="0" applyNumberFormat="1" applyFont="1" applyBorder="1" applyAlignment="1">
      <alignment horizontal="center"/>
    </xf>
    <xf numFmtId="0" fontId="3" fillId="21" borderId="50" xfId="0" applyNumberFormat="1" applyFont="1" applyFill="1" applyBorder="1"/>
    <xf numFmtId="0" fontId="3" fillId="21" borderId="5" xfId="0" applyNumberFormat="1" applyFont="1" applyFill="1" applyBorder="1"/>
    <xf numFmtId="0" fontId="3" fillId="21" borderId="5" xfId="0" applyNumberFormat="1" applyFont="1" applyFill="1" applyBorder="1" applyAlignment="1">
      <alignment horizontal="right"/>
    </xf>
    <xf numFmtId="0" fontId="3" fillId="13" borderId="0" xfId="0" applyNumberFormat="1" applyFont="1" applyFill="1" applyAlignment="1">
      <alignment horizontal="center"/>
    </xf>
    <xf numFmtId="0" fontId="3" fillId="14" borderId="5" xfId="0" applyNumberFormat="1" applyFont="1" applyFill="1" applyBorder="1" applyAlignment="1">
      <alignment horizontal="right"/>
    </xf>
    <xf numFmtId="0" fontId="3" fillId="13" borderId="0" xfId="0" applyNumberFormat="1" applyFont="1" applyFill="1" applyAlignment="1">
      <alignment horizontal="right"/>
    </xf>
    <xf numFmtId="0" fontId="3" fillId="21" borderId="50" xfId="0" applyNumberFormat="1" applyFont="1" applyFill="1" applyBorder="1" applyAlignment="1">
      <alignment horizontal="right"/>
    </xf>
    <xf numFmtId="0" fontId="3" fillId="14" borderId="98" xfId="0" applyNumberFormat="1" applyFont="1" applyFill="1" applyBorder="1"/>
    <xf numFmtId="0" fontId="3" fillId="14" borderId="5" xfId="0" applyNumberFormat="1" applyFont="1" applyFill="1" applyBorder="1"/>
    <xf numFmtId="0" fontId="3" fillId="21" borderId="5" xfId="0" applyFont="1" applyFill="1" applyBorder="1"/>
    <xf numFmtId="170" fontId="5" fillId="15" borderId="9" xfId="0" applyNumberFormat="1" applyFont="1" applyFill="1" applyBorder="1" applyAlignment="1" applyProtection="1">
      <alignment horizontal="center" vertical="center"/>
      <protection hidden="1"/>
    </xf>
    <xf numFmtId="0" fontId="36" fillId="0" borderId="0" xfId="1" applyFont="1" applyBorder="1" applyAlignment="1" applyProtection="1">
      <alignment horizontal="left"/>
      <protection hidden="1"/>
    </xf>
    <xf numFmtId="0" fontId="3" fillId="21" borderId="49" xfId="0" applyNumberFormat="1" applyFont="1" applyFill="1" applyBorder="1"/>
    <xf numFmtId="0" fontId="11" fillId="11" borderId="49" xfId="2" applyFont="1" applyFill="1" applyBorder="1" applyAlignment="1" applyProtection="1">
      <alignment horizontal="center" vertical="center"/>
      <protection locked="0"/>
    </xf>
    <xf numFmtId="0" fontId="37" fillId="0" borderId="0" xfId="0" applyFont="1" applyAlignment="1" applyProtection="1">
      <alignment horizontal="center" vertical="center"/>
      <protection hidden="1"/>
    </xf>
    <xf numFmtId="0" fontId="38" fillId="0" borderId="0" xfId="1" applyFont="1" applyAlignment="1" applyProtection="1">
      <alignment horizontal="left" vertical="center" indent="1"/>
      <protection hidden="1"/>
    </xf>
    <xf numFmtId="0" fontId="44" fillId="17" borderId="29" xfId="4" applyNumberFormat="1" applyFont="1" applyFill="1" applyBorder="1" applyProtection="1">
      <protection hidden="1"/>
    </xf>
    <xf numFmtId="14" fontId="39" fillId="5" borderId="103" xfId="0" applyNumberFormat="1" applyFont="1" applyFill="1" applyBorder="1" applyAlignment="1">
      <alignment vertical="center"/>
    </xf>
    <xf numFmtId="0" fontId="11" fillId="13" borderId="47" xfId="0" applyFont="1" applyFill="1" applyBorder="1" applyAlignment="1">
      <alignment vertical="center"/>
    </xf>
    <xf numFmtId="0" fontId="38" fillId="0" borderId="48" xfId="1" applyFont="1" applyBorder="1" applyAlignment="1" applyProtection="1">
      <alignment horizontal="left" vertical="center" wrapText="1" indent="1"/>
      <protection hidden="1"/>
    </xf>
    <xf numFmtId="0" fontId="11" fillId="11" borderId="89" xfId="2" applyNumberFormat="1" applyFont="1" applyFill="1" applyBorder="1" applyAlignment="1" applyProtection="1">
      <alignment horizontal="center" vertical="center"/>
      <protection locked="0"/>
    </xf>
    <xf numFmtId="0" fontId="14" fillId="0" borderId="213" xfId="0" applyFont="1" applyBorder="1" applyAlignment="1">
      <alignment vertical="center"/>
    </xf>
    <xf numFmtId="0" fontId="14" fillId="0" borderId="214" xfId="0" applyFont="1" applyBorder="1" applyAlignment="1">
      <alignment vertical="center"/>
    </xf>
    <xf numFmtId="14" fontId="11" fillId="0" borderId="0" xfId="0" applyNumberFormat="1" applyFont="1" applyAlignment="1">
      <alignment vertical="center" wrapText="1"/>
    </xf>
    <xf numFmtId="0" fontId="14" fillId="0" borderId="51" xfId="0" applyFont="1" applyBorder="1" applyAlignment="1">
      <alignment vertical="center"/>
    </xf>
    <xf numFmtId="0" fontId="14" fillId="0" borderId="58" xfId="0" applyFont="1" applyBorder="1" applyAlignment="1">
      <alignment vertical="center"/>
    </xf>
    <xf numFmtId="175" fontId="11" fillId="8" borderId="5" xfId="2" applyNumberFormat="1" applyFont="1" applyFill="1" applyBorder="1" applyAlignment="1" applyProtection="1">
      <alignment horizontal="center" vertical="center"/>
      <protection locked="0"/>
    </xf>
    <xf numFmtId="0" fontId="3" fillId="0" borderId="0" xfId="0" applyFont="1" applyAlignment="1">
      <alignment vertical="center"/>
    </xf>
    <xf numFmtId="175" fontId="11" fillId="8" borderId="5" xfId="10" applyNumberFormat="1" applyFont="1" applyFill="1" applyBorder="1"/>
    <xf numFmtId="175" fontId="11" fillId="14" borderId="5" xfId="10" applyNumberFormat="1" applyFont="1" applyFill="1" applyBorder="1"/>
    <xf numFmtId="0" fontId="11" fillId="0" borderId="5" xfId="0" applyFont="1" applyBorder="1" applyAlignment="1">
      <alignment horizontal="left"/>
    </xf>
    <xf numFmtId="0" fontId="14" fillId="0" borderId="0" xfId="0" applyFont="1" applyAlignment="1">
      <alignment horizontal="left"/>
    </xf>
    <xf numFmtId="175" fontId="11" fillId="8" borderId="44" xfId="10" applyNumberFormat="1" applyFont="1" applyFill="1" applyBorder="1"/>
    <xf numFmtId="0" fontId="11" fillId="13" borderId="103" xfId="0" applyFont="1" applyFill="1" applyBorder="1"/>
    <xf numFmtId="0" fontId="11" fillId="0" borderId="103" xfId="0" applyFont="1" applyBorder="1"/>
    <xf numFmtId="0" fontId="48" fillId="5" borderId="15" xfId="1" applyFont="1" applyFill="1" applyBorder="1" applyAlignment="1" applyProtection="1">
      <alignment horizontal="center"/>
      <protection hidden="1"/>
    </xf>
    <xf numFmtId="0" fontId="46" fillId="13" borderId="0" xfId="0" applyFont="1" applyFill="1" applyAlignment="1">
      <alignment horizontal="center" vertical="center"/>
    </xf>
    <xf numFmtId="0" fontId="14" fillId="0" borderId="5" xfId="0" applyFont="1" applyBorder="1" applyAlignment="1">
      <alignment horizontal="center"/>
    </xf>
    <xf numFmtId="0" fontId="37" fillId="13" borderId="9" xfId="0" applyFont="1" applyFill="1" applyBorder="1" applyAlignment="1" applyProtection="1">
      <alignment horizontal="center" vertical="center"/>
      <protection hidden="1"/>
    </xf>
    <xf numFmtId="0" fontId="38" fillId="13" borderId="9" xfId="1" applyFont="1" applyFill="1" applyBorder="1" applyAlignment="1" applyProtection="1">
      <alignment horizontal="left" vertical="center" indent="1"/>
      <protection hidden="1"/>
    </xf>
    <xf numFmtId="0" fontId="38" fillId="13" borderId="9" xfId="1" applyFont="1" applyFill="1" applyBorder="1" applyAlignment="1" applyProtection="1">
      <alignment horizontal="center" vertical="center" wrapText="1"/>
      <protection hidden="1"/>
    </xf>
    <xf numFmtId="0" fontId="38" fillId="13" borderId="9" xfId="1" applyFont="1" applyFill="1" applyBorder="1" applyAlignment="1" applyProtection="1">
      <alignment horizontal="left" vertical="center" wrapText="1" indent="1"/>
      <protection hidden="1"/>
    </xf>
    <xf numFmtId="0" fontId="5" fillId="0" borderId="46" xfId="1" applyFont="1" applyBorder="1" applyAlignment="1" applyProtection="1">
      <alignment horizontal="right" vertical="center"/>
      <protection hidden="1"/>
    </xf>
    <xf numFmtId="0" fontId="3" fillId="13" borderId="0" xfId="0" applyFont="1" applyFill="1" applyBorder="1" applyAlignment="1">
      <alignment horizontal="center" vertical="center"/>
    </xf>
    <xf numFmtId="0" fontId="3" fillId="13" borderId="0" xfId="0" applyFont="1" applyFill="1" applyBorder="1" applyAlignment="1" applyProtection="1">
      <alignment vertical="center"/>
      <protection locked="0"/>
    </xf>
    <xf numFmtId="175" fontId="11" fillId="13" borderId="0" xfId="2" applyNumberFormat="1" applyFont="1" applyFill="1" applyBorder="1" applyAlignment="1" applyProtection="1">
      <alignment horizontal="center" vertical="center"/>
      <protection locked="0"/>
    </xf>
    <xf numFmtId="0" fontId="41" fillId="28" borderId="5" xfId="0" applyFont="1" applyFill="1" applyBorder="1" applyAlignment="1">
      <alignment vertical="top" wrapText="1"/>
    </xf>
    <xf numFmtId="0" fontId="11" fillId="0" borderId="0" xfId="0" applyFont="1" applyAlignment="1">
      <alignment vertical="top" wrapText="1"/>
    </xf>
    <xf numFmtId="0" fontId="41" fillId="27" borderId="204" xfId="0" applyFont="1" applyFill="1" applyBorder="1" applyAlignment="1">
      <alignment vertical="top" wrapText="1"/>
    </xf>
    <xf numFmtId="167" fontId="8" fillId="18" borderId="5" xfId="0" applyNumberFormat="1" applyFont="1" applyFill="1" applyBorder="1" applyAlignment="1" applyProtection="1">
      <alignment horizontal="right" vertical="center"/>
      <protection hidden="1"/>
    </xf>
    <xf numFmtId="0" fontId="3" fillId="11" borderId="5" xfId="2" applyFont="1" applyFill="1" applyBorder="1" applyAlignment="1" applyProtection="1">
      <alignment horizontal="center" vertical="center"/>
      <protection locked="0"/>
    </xf>
    <xf numFmtId="0" fontId="11" fillId="8" borderId="223" xfId="2" applyFont="1" applyFill="1" applyBorder="1" applyAlignment="1" applyProtection="1">
      <alignment horizontal="center" vertical="center"/>
      <protection locked="0"/>
    </xf>
    <xf numFmtId="0" fontId="3" fillId="13" borderId="5" xfId="0" applyFont="1" applyFill="1" applyBorder="1" applyAlignment="1">
      <alignment wrapText="1"/>
    </xf>
    <xf numFmtId="0" fontId="11" fillId="5" borderId="224" xfId="0" applyFont="1" applyFill="1" applyBorder="1" applyAlignment="1">
      <alignment vertical="center"/>
    </xf>
    <xf numFmtId="0" fontId="3" fillId="13" borderId="5" xfId="0" applyFont="1" applyFill="1" applyBorder="1" applyAlignment="1">
      <alignment horizontal="center"/>
    </xf>
    <xf numFmtId="0" fontId="5" fillId="13" borderId="5" xfId="0" applyFont="1" applyFill="1" applyBorder="1"/>
    <xf numFmtId="0" fontId="3" fillId="0" borderId="41" xfId="0" applyFont="1" applyBorder="1" applyAlignment="1">
      <alignment horizontal="center"/>
    </xf>
    <xf numFmtId="168" fontId="19" fillId="17" borderId="49" xfId="4" applyFont="1" applyFill="1" applyBorder="1" applyProtection="1">
      <protection hidden="1"/>
    </xf>
    <xf numFmtId="168" fontId="19" fillId="17" borderId="5" xfId="4" applyFont="1" applyFill="1" applyBorder="1" applyAlignment="1" applyProtection="1">
      <alignment horizontal="left"/>
      <protection hidden="1"/>
    </xf>
    <xf numFmtId="168" fontId="19" fillId="17" borderId="5" xfId="4" applyFont="1" applyFill="1" applyBorder="1" applyAlignment="1" applyProtection="1">
      <alignment horizontal="center"/>
      <protection hidden="1"/>
    </xf>
    <xf numFmtId="0" fontId="15" fillId="5" borderId="225" xfId="1" applyFont="1" applyFill="1" applyBorder="1" applyAlignment="1" applyProtection="1">
      <alignment horizontal="left"/>
      <protection hidden="1"/>
    </xf>
    <xf numFmtId="0" fontId="11" fillId="0" borderId="226" xfId="0" applyFont="1" applyBorder="1"/>
    <xf numFmtId="0" fontId="11" fillId="0" borderId="227" xfId="0" applyFont="1" applyBorder="1"/>
    <xf numFmtId="0" fontId="11" fillId="0" borderId="42" xfId="0" applyFont="1" applyBorder="1"/>
    <xf numFmtId="0" fontId="11" fillId="13" borderId="125" xfId="0" applyFont="1" applyFill="1" applyBorder="1"/>
    <xf numFmtId="0" fontId="11" fillId="0" borderId="43" xfId="0" applyFont="1" applyBorder="1"/>
    <xf numFmtId="0" fontId="11" fillId="0" borderId="55" xfId="0" applyFont="1" applyBorder="1"/>
    <xf numFmtId="0" fontId="11" fillId="13" borderId="11" xfId="0" applyFont="1" applyFill="1" applyBorder="1"/>
    <xf numFmtId="0" fontId="11" fillId="0" borderId="42" xfId="0" applyFont="1" applyFill="1" applyBorder="1"/>
    <xf numFmtId="0" fontId="11" fillId="0" borderId="227" xfId="0" applyFont="1" applyFill="1" applyBorder="1"/>
    <xf numFmtId="0" fontId="44" fillId="5" borderId="105" xfId="0" applyFont="1" applyFill="1" applyBorder="1" applyAlignment="1">
      <alignment vertical="center"/>
    </xf>
    <xf numFmtId="0" fontId="11" fillId="13" borderId="42" xfId="2" applyFont="1" applyFill="1" applyBorder="1" applyAlignment="1" applyProtection="1">
      <alignment horizontal="center" vertical="center"/>
      <protection locked="0"/>
    </xf>
    <xf numFmtId="0" fontId="11" fillId="13" borderId="43" xfId="2" applyFont="1" applyFill="1" applyBorder="1" applyAlignment="1" applyProtection="1">
      <alignment horizontal="center" vertical="center"/>
      <protection locked="0"/>
    </xf>
    <xf numFmtId="0" fontId="31" fillId="0" borderId="149" xfId="0" applyFont="1" applyBorder="1" applyAlignment="1">
      <alignment horizontal="center" vertical="center" wrapText="1"/>
    </xf>
    <xf numFmtId="0" fontId="9" fillId="0" borderId="0" xfId="1" applyFont="1" applyAlignment="1" applyProtection="1">
      <alignment horizontal="left" vertical="center" wrapText="1" indent="1"/>
      <protection hidden="1"/>
    </xf>
    <xf numFmtId="0" fontId="11" fillId="11" borderId="52" xfId="2" applyFont="1" applyFill="1" applyBorder="1" applyAlignment="1" applyProtection="1">
      <alignment horizontal="center" vertical="center"/>
      <protection locked="0"/>
    </xf>
    <xf numFmtId="0" fontId="11" fillId="11" borderId="42" xfId="2" applyFont="1" applyFill="1" applyBorder="1" applyAlignment="1" applyProtection="1">
      <alignment horizontal="center" vertical="center"/>
      <protection locked="0"/>
    </xf>
    <xf numFmtId="0" fontId="11" fillId="11" borderId="53" xfId="2" applyFont="1" applyFill="1" applyBorder="1" applyAlignment="1" applyProtection="1">
      <alignment horizontal="center" vertical="center"/>
      <protection locked="0"/>
    </xf>
    <xf numFmtId="0" fontId="11" fillId="11" borderId="54" xfId="2" applyFont="1" applyFill="1" applyBorder="1" applyAlignment="1" applyProtection="1">
      <alignment horizontal="center" vertical="center"/>
      <protection locked="0"/>
    </xf>
    <xf numFmtId="0" fontId="11" fillId="11" borderId="0" xfId="2" applyFont="1" applyFill="1" applyAlignment="1" applyProtection="1">
      <alignment horizontal="center" vertical="center"/>
      <protection locked="0"/>
    </xf>
    <xf numFmtId="0" fontId="11" fillId="11" borderId="55" xfId="2" applyFont="1" applyFill="1" applyBorder="1" applyAlignment="1" applyProtection="1">
      <alignment horizontal="center" vertical="center"/>
      <protection locked="0"/>
    </xf>
    <xf numFmtId="0" fontId="11" fillId="11" borderId="56" xfId="2" applyFont="1" applyFill="1" applyBorder="1" applyAlignment="1" applyProtection="1">
      <alignment horizontal="center" vertical="center"/>
      <protection locked="0"/>
    </xf>
    <xf numFmtId="0" fontId="11" fillId="11" borderId="43" xfId="2" applyFont="1" applyFill="1" applyBorder="1" applyAlignment="1" applyProtection="1">
      <alignment horizontal="center" vertical="center"/>
      <protection locked="0"/>
    </xf>
    <xf numFmtId="0" fontId="11" fillId="11" borderId="57" xfId="2" applyFont="1" applyFill="1" applyBorder="1" applyAlignment="1" applyProtection="1">
      <alignment horizontal="center" vertical="center"/>
      <protection locked="0"/>
    </xf>
    <xf numFmtId="0" fontId="31" fillId="0" borderId="174" xfId="0" applyFont="1" applyBorder="1" applyAlignment="1">
      <alignment horizontal="center"/>
    </xf>
    <xf numFmtId="0" fontId="31" fillId="0" borderId="41" xfId="0" applyFont="1" applyBorder="1" applyAlignment="1">
      <alignment horizontal="center" vertical="center" wrapText="1"/>
    </xf>
    <xf numFmtId="0" fontId="31" fillId="0" borderId="160" xfId="0" applyFont="1" applyBorder="1" applyAlignment="1">
      <alignment horizontal="center" vertical="center" wrapText="1"/>
    </xf>
    <xf numFmtId="0" fontId="31" fillId="0" borderId="148" xfId="0" applyFont="1" applyBorder="1" applyAlignment="1">
      <alignment horizontal="center"/>
    </xf>
    <xf numFmtId="0" fontId="5" fillId="13" borderId="51" xfId="0" applyFont="1" applyFill="1" applyBorder="1" applyAlignment="1">
      <alignment horizontal="center"/>
    </xf>
    <xf numFmtId="0" fontId="14" fillId="0" borderId="0" xfId="0" applyFont="1" applyAlignment="1">
      <alignment horizontal="center"/>
    </xf>
    <xf numFmtId="0" fontId="11" fillId="0" borderId="0" xfId="0" applyFont="1" applyAlignment="1">
      <alignment horizontal="center"/>
    </xf>
    <xf numFmtId="0" fontId="31" fillId="0" borderId="147" xfId="0" applyFont="1" applyBorder="1" applyAlignment="1">
      <alignment horizontal="center" vertical="center" wrapText="1"/>
    </xf>
    <xf numFmtId="0" fontId="31" fillId="0" borderId="160" xfId="0" applyFont="1" applyBorder="1" applyAlignment="1">
      <alignment horizontal="center" vertical="center"/>
    </xf>
    <xf numFmtId="0" fontId="31" fillId="0" borderId="148" xfId="0" applyFont="1" applyBorder="1" applyAlignment="1">
      <alignment horizontal="center" vertical="center"/>
    </xf>
    <xf numFmtId="0" fontId="31" fillId="0" borderId="118" xfId="0" applyFont="1" applyBorder="1" applyAlignment="1">
      <alignment horizontal="center"/>
    </xf>
    <xf numFmtId="0" fontId="31" fillId="0" borderId="126" xfId="0" applyFont="1" applyBorder="1" applyAlignment="1">
      <alignment horizontal="center"/>
    </xf>
    <xf numFmtId="0" fontId="31" fillId="0" borderId="120" xfId="0" applyFont="1" applyBorder="1" applyAlignment="1">
      <alignment horizontal="center"/>
    </xf>
    <xf numFmtId="0" fontId="11" fillId="11" borderId="5" xfId="2" applyFont="1" applyFill="1" applyBorder="1" applyAlignment="1" applyProtection="1">
      <alignment horizontal="center" vertical="center"/>
      <protection locked="0"/>
    </xf>
    <xf numFmtId="0" fontId="11" fillId="11" borderId="89" xfId="2" applyFont="1" applyFill="1" applyBorder="1" applyAlignment="1" applyProtection="1">
      <alignment horizontal="center" vertical="center"/>
      <protection locked="0"/>
    </xf>
    <xf numFmtId="0" fontId="14" fillId="0" borderId="174" xfId="0" applyFont="1" applyBorder="1" applyAlignment="1">
      <alignment horizontal="center"/>
    </xf>
    <xf numFmtId="14" fontId="39" fillId="5" borderId="0" xfId="0" applyNumberFormat="1" applyFont="1" applyFill="1" applyBorder="1" applyAlignment="1">
      <alignment vertical="center"/>
    </xf>
    <xf numFmtId="0" fontId="53" fillId="13" borderId="0" xfId="0" applyFont="1" applyFill="1"/>
    <xf numFmtId="0" fontId="11" fillId="11" borderId="5" xfId="2" applyFont="1" applyFill="1" applyBorder="1" applyAlignment="1" applyProtection="1">
      <alignment horizontal="center" vertical="center"/>
      <protection locked="0"/>
    </xf>
    <xf numFmtId="0" fontId="31" fillId="0" borderId="148" xfId="0" applyFont="1" applyBorder="1" applyAlignment="1">
      <alignment horizontal="center"/>
    </xf>
    <xf numFmtId="0" fontId="11" fillId="0" borderId="0" xfId="0" applyFont="1" applyAlignment="1">
      <alignment horizontal="center"/>
    </xf>
    <xf numFmtId="0" fontId="11" fillId="11" borderId="5" xfId="2" applyFont="1" applyFill="1" applyBorder="1" applyAlignment="1" applyProtection="1">
      <alignment horizontal="center" vertical="center"/>
      <protection locked="0"/>
    </xf>
    <xf numFmtId="0" fontId="11" fillId="0" borderId="0" xfId="0" applyFont="1" applyAlignment="1">
      <alignment horizontal="center"/>
    </xf>
    <xf numFmtId="0" fontId="11" fillId="11" borderId="5" xfId="2" applyFont="1" applyFill="1" applyBorder="1" applyAlignment="1" applyProtection="1">
      <alignment horizontal="center" vertical="center"/>
      <protection locked="0"/>
    </xf>
    <xf numFmtId="0" fontId="11" fillId="0" borderId="0" xfId="0" applyFont="1"/>
    <xf numFmtId="0" fontId="11" fillId="0" borderId="0" xfId="0" applyFont="1" applyAlignment="1">
      <alignment vertical="center"/>
    </xf>
    <xf numFmtId="0" fontId="11" fillId="0" borderId="36" xfId="0" applyFont="1" applyBorder="1"/>
    <xf numFmtId="0" fontId="11" fillId="13" borderId="0" xfId="0" applyFont="1" applyFill="1"/>
    <xf numFmtId="0" fontId="11" fillId="0" borderId="0" xfId="0" applyFont="1"/>
    <xf numFmtId="0" fontId="20" fillId="13" borderId="0" xfId="0" applyFont="1" applyFill="1"/>
    <xf numFmtId="0" fontId="15" fillId="5" borderId="33" xfId="1" applyFont="1" applyFill="1" applyBorder="1" applyAlignment="1" applyProtection="1">
      <alignment horizontal="left" vertical="center"/>
      <protection hidden="1"/>
    </xf>
    <xf numFmtId="0" fontId="15" fillId="5" borderId="15" xfId="1" applyFont="1" applyFill="1" applyBorder="1" applyAlignment="1" applyProtection="1">
      <alignment horizontal="left"/>
      <protection hidden="1"/>
    </xf>
    <xf numFmtId="0" fontId="14" fillId="0" borderId="41" xfId="0" applyFont="1" applyBorder="1"/>
    <xf numFmtId="0" fontId="11" fillId="0" borderId="5" xfId="0" applyFont="1" applyBorder="1"/>
    <xf numFmtId="0" fontId="11" fillId="0" borderId="5" xfId="0" applyFont="1" applyBorder="1" applyAlignment="1">
      <alignment horizontal="center" vertical="center"/>
    </xf>
    <xf numFmtId="0" fontId="11" fillId="14" borderId="5" xfId="0" applyFont="1" applyFill="1" applyBorder="1"/>
    <xf numFmtId="0" fontId="14" fillId="0" borderId="5" xfId="0" applyFont="1" applyBorder="1"/>
    <xf numFmtId="0" fontId="11" fillId="8" borderId="5" xfId="0" applyFont="1" applyFill="1" applyBorder="1"/>
    <xf numFmtId="0" fontId="11" fillId="13" borderId="41" xfId="0" applyFont="1" applyFill="1" applyBorder="1"/>
    <xf numFmtId="0" fontId="11" fillId="13" borderId="41" xfId="0" applyFont="1" applyFill="1" applyBorder="1" applyAlignment="1">
      <alignment horizontal="center" vertical="center"/>
    </xf>
    <xf numFmtId="0" fontId="29" fillId="5" borderId="15" xfId="1" applyFont="1" applyFill="1" applyBorder="1" applyAlignment="1" applyProtection="1">
      <alignment horizontal="right" vertical="center"/>
      <protection hidden="1"/>
    </xf>
    <xf numFmtId="0" fontId="11" fillId="8" borderId="5" xfId="0" applyNumberFormat="1" applyFont="1" applyFill="1" applyBorder="1"/>
    <xf numFmtId="0" fontId="11" fillId="0" borderId="36" xfId="0" applyFont="1" applyBorder="1"/>
    <xf numFmtId="0" fontId="14" fillId="0" borderId="0" xfId="0" applyFont="1"/>
    <xf numFmtId="0" fontId="11" fillId="0" borderId="5" xfId="0" applyFont="1" applyBorder="1" applyAlignment="1">
      <alignment horizontal="left" vertical="center" wrapText="1"/>
    </xf>
    <xf numFmtId="0" fontId="11" fillId="8" borderId="79" xfId="0" applyNumberFormat="1" applyFont="1" applyFill="1" applyBorder="1"/>
    <xf numFmtId="0" fontId="11" fillId="0" borderId="5" xfId="0" applyFont="1" applyBorder="1" applyAlignment="1">
      <alignment horizontal="center" vertical="top"/>
    </xf>
    <xf numFmtId="0" fontId="11" fillId="13" borderId="28" xfId="0" applyFont="1" applyFill="1" applyBorder="1"/>
    <xf numFmtId="0" fontId="14" fillId="0" borderId="83" xfId="0" applyFont="1" applyBorder="1" applyAlignment="1">
      <alignment vertical="center" wrapText="1"/>
    </xf>
    <xf numFmtId="0" fontId="11" fillId="11" borderId="5" xfId="2" applyFont="1" applyFill="1" applyBorder="1" applyAlignment="1" applyProtection="1">
      <alignment vertical="center"/>
      <protection locked="0"/>
    </xf>
    <xf numFmtId="0" fontId="11" fillId="13" borderId="18" xfId="0" applyFont="1" applyFill="1" applyBorder="1"/>
    <xf numFmtId="0" fontId="11" fillId="13" borderId="199" xfId="0" applyFont="1" applyFill="1" applyBorder="1"/>
    <xf numFmtId="0" fontId="11" fillId="13" borderId="20" xfId="0" applyFont="1" applyFill="1" applyBorder="1"/>
    <xf numFmtId="0" fontId="14" fillId="0" borderId="47" xfId="0" applyFont="1" applyFill="1" applyBorder="1" applyAlignment="1">
      <alignment horizontal="right"/>
    </xf>
    <xf numFmtId="0" fontId="15" fillId="0" borderId="15" xfId="1" applyFont="1" applyFill="1" applyBorder="1" applyAlignment="1" applyProtection="1">
      <alignment horizontal="right" vertical="center"/>
      <protection hidden="1"/>
    </xf>
    <xf numFmtId="0" fontId="11" fillId="13" borderId="0" xfId="0" applyFont="1" applyFill="1"/>
    <xf numFmtId="0" fontId="11" fillId="0" borderId="0" xfId="0" applyFont="1"/>
    <xf numFmtId="0" fontId="11" fillId="0" borderId="5" xfId="0" applyFont="1" applyBorder="1"/>
    <xf numFmtId="0" fontId="11" fillId="0" borderId="5" xfId="0" applyFont="1" applyBorder="1" applyAlignment="1">
      <alignment horizontal="center" vertical="center"/>
    </xf>
    <xf numFmtId="0" fontId="14" fillId="0" borderId="5" xfId="0" applyFont="1" applyBorder="1"/>
    <xf numFmtId="0" fontId="11" fillId="0" borderId="0" xfId="0" applyFont="1" applyBorder="1"/>
    <xf numFmtId="0" fontId="11" fillId="13" borderId="0" xfId="0" applyFont="1" applyFill="1" applyBorder="1"/>
    <xf numFmtId="0" fontId="31" fillId="0" borderId="17" xfId="0" applyFont="1" applyBorder="1"/>
    <xf numFmtId="0" fontId="31" fillId="0" borderId="19" xfId="0" applyFont="1" applyBorder="1"/>
    <xf numFmtId="0" fontId="32" fillId="0" borderId="28" xfId="0" applyFont="1" applyBorder="1"/>
    <xf numFmtId="0" fontId="32" fillId="0" borderId="199" xfId="0" applyFont="1" applyBorder="1"/>
    <xf numFmtId="0" fontId="14" fillId="0" borderId="127" xfId="0" applyFont="1" applyBorder="1"/>
    <xf numFmtId="0" fontId="5" fillId="0" borderId="47" xfId="1" applyFont="1" applyFill="1" applyBorder="1" applyAlignment="1" applyProtection="1">
      <alignment horizontal="right" vertical="center"/>
      <protection hidden="1"/>
    </xf>
    <xf numFmtId="0" fontId="11" fillId="0" borderId="15" xfId="0" applyFont="1" applyFill="1" applyBorder="1"/>
    <xf numFmtId="0" fontId="31" fillId="13" borderId="0" xfId="0" applyFont="1" applyFill="1" applyBorder="1" applyAlignment="1">
      <alignment horizontal="center" vertical="center"/>
    </xf>
    <xf numFmtId="0" fontId="3" fillId="13" borderId="5" xfId="0" applyFont="1" applyFill="1" applyBorder="1"/>
    <xf numFmtId="0" fontId="11" fillId="13" borderId="5" xfId="0" applyFont="1" applyFill="1" applyBorder="1"/>
    <xf numFmtId="0" fontId="5" fillId="0" borderId="5" xfId="0" applyFont="1" applyBorder="1"/>
    <xf numFmtId="0" fontId="11" fillId="0" borderId="5" xfId="0" applyFont="1" applyBorder="1"/>
    <xf numFmtId="0" fontId="14" fillId="0" borderId="5" xfId="0" applyFont="1" applyBorder="1"/>
    <xf numFmtId="0" fontId="11" fillId="13" borderId="41" xfId="0" applyFont="1" applyFill="1" applyBorder="1"/>
    <xf numFmtId="0" fontId="11" fillId="13" borderId="0" xfId="0" applyFont="1" applyFill="1"/>
    <xf numFmtId="0" fontId="11" fillId="0" borderId="5" xfId="0" applyFont="1" applyBorder="1"/>
    <xf numFmtId="0" fontId="11" fillId="0" borderId="5" xfId="0" applyFont="1" applyBorder="1"/>
    <xf numFmtId="0" fontId="11" fillId="0" borderId="5" xfId="0" applyFont="1" applyBorder="1"/>
    <xf numFmtId="0" fontId="11" fillId="0" borderId="5" xfId="0" applyFont="1" applyBorder="1"/>
    <xf numFmtId="0" fontId="11" fillId="0" borderId="5" xfId="0" applyFont="1" applyBorder="1"/>
    <xf numFmtId="0" fontId="11" fillId="0" borderId="46" xfId="0" applyFont="1" applyFill="1" applyBorder="1"/>
    <xf numFmtId="0" fontId="14" fillId="0" borderId="5" xfId="0" applyFont="1" applyBorder="1"/>
    <xf numFmtId="0" fontId="3" fillId="13" borderId="5" xfId="0" applyFont="1" applyFill="1" applyBorder="1"/>
    <xf numFmtId="0" fontId="0" fillId="0" borderId="0" xfId="0"/>
    <xf numFmtId="0" fontId="11" fillId="13" borderId="0" xfId="0" applyFont="1" applyFill="1"/>
    <xf numFmtId="0" fontId="11" fillId="0" borderId="0" xfId="0" applyFont="1"/>
    <xf numFmtId="0" fontId="20" fillId="13" borderId="0" xfId="0" applyFont="1" applyFill="1"/>
    <xf numFmtId="0" fontId="15" fillId="5" borderId="15" xfId="1" applyFont="1" applyFill="1" applyBorder="1" applyAlignment="1" applyProtection="1">
      <alignment horizontal="left"/>
      <protection hidden="1"/>
    </xf>
    <xf numFmtId="0" fontId="11" fillId="13" borderId="0" xfId="0" applyFont="1" applyFill="1" applyAlignment="1">
      <alignment vertical="center"/>
    </xf>
    <xf numFmtId="0" fontId="20" fillId="13" borderId="0" xfId="0" applyFont="1" applyFill="1" applyAlignment="1">
      <alignment vertical="center"/>
    </xf>
    <xf numFmtId="0" fontId="11" fillId="13" borderId="15" xfId="0" applyFont="1" applyFill="1" applyBorder="1"/>
    <xf numFmtId="0" fontId="5" fillId="0" borderId="0" xfId="0" applyFont="1" applyAlignment="1">
      <alignment horizontal="center" vertical="center" wrapText="1"/>
    </xf>
    <xf numFmtId="0" fontId="5" fillId="0" borderId="0" xfId="0" applyFont="1" applyAlignment="1">
      <alignment horizontal="center"/>
    </xf>
    <xf numFmtId="0" fontId="11" fillId="5" borderId="0" xfId="0" applyFont="1" applyFill="1" applyAlignment="1">
      <alignment vertical="center"/>
    </xf>
    <xf numFmtId="0" fontId="11" fillId="0" borderId="5" xfId="0" applyFont="1" applyBorder="1"/>
    <xf numFmtId="0" fontId="11" fillId="0" borderId="5" xfId="0" applyFont="1" applyBorder="1" applyAlignment="1">
      <alignment horizontal="center" vertical="center"/>
    </xf>
    <xf numFmtId="0" fontId="11" fillId="0" borderId="0" xfId="0" applyFont="1" applyBorder="1"/>
    <xf numFmtId="0" fontId="11" fillId="13" borderId="0" xfId="0" applyFont="1" applyFill="1" applyBorder="1"/>
    <xf numFmtId="0" fontId="11" fillId="13" borderId="47" xfId="0" applyFont="1" applyFill="1" applyBorder="1"/>
    <xf numFmtId="0" fontId="11" fillId="0" borderId="0" xfId="0" applyFont="1" applyFill="1"/>
    <xf numFmtId="0" fontId="11" fillId="0" borderId="5" xfId="0" applyFont="1" applyBorder="1" applyAlignment="1">
      <alignment horizontal="center"/>
    </xf>
    <xf numFmtId="0" fontId="11" fillId="12" borderId="41" xfId="0" applyFont="1" applyFill="1" applyBorder="1"/>
    <xf numFmtId="0" fontId="11" fillId="8" borderId="5" xfId="2" applyFont="1" applyFill="1" applyBorder="1" applyAlignment="1" applyProtection="1">
      <alignment horizontal="center" vertical="center"/>
      <protection locked="0"/>
    </xf>
    <xf numFmtId="0" fontId="11" fillId="13" borderId="35" xfId="0" applyFont="1" applyFill="1" applyBorder="1" applyAlignment="1">
      <alignment horizontal="center"/>
    </xf>
    <xf numFmtId="0" fontId="11" fillId="8" borderId="89" xfId="2" applyFont="1" applyFill="1" applyBorder="1" applyAlignment="1" applyProtection="1">
      <alignment horizontal="center" vertical="center"/>
      <protection locked="0"/>
    </xf>
    <xf numFmtId="0" fontId="14" fillId="0" borderId="5" xfId="0" applyFont="1" applyFill="1" applyBorder="1"/>
    <xf numFmtId="0" fontId="15" fillId="5" borderId="15" xfId="1" applyFont="1" applyFill="1" applyBorder="1" applyAlignment="1" applyProtection="1">
      <alignment horizontal="right" vertical="center"/>
      <protection hidden="1"/>
    </xf>
    <xf numFmtId="0" fontId="38" fillId="0" borderId="9" xfId="1" applyFont="1" applyBorder="1" applyAlignment="1" applyProtection="1">
      <alignment horizontal="left" vertical="center" wrapText="1" indent="1"/>
      <protection hidden="1"/>
    </xf>
    <xf numFmtId="0" fontId="3" fillId="13" borderId="5" xfId="0" applyFont="1" applyFill="1" applyBorder="1"/>
    <xf numFmtId="170" fontId="5" fillId="15" borderId="36" xfId="0" applyNumberFormat="1" applyFont="1" applyFill="1" applyBorder="1" applyAlignment="1" applyProtection="1">
      <alignment horizontal="center" vertical="center"/>
      <protection hidden="1"/>
    </xf>
    <xf numFmtId="170" fontId="5" fillId="15" borderId="0" xfId="0" applyNumberFormat="1" applyFont="1" applyFill="1" applyBorder="1" applyAlignment="1" applyProtection="1">
      <alignment horizontal="center" vertical="center"/>
      <protection hidden="1"/>
    </xf>
    <xf numFmtId="170" fontId="5" fillId="15" borderId="0" xfId="0" applyNumberFormat="1" applyFont="1" applyFill="1" applyAlignment="1" applyProtection="1">
      <alignment horizontal="center" vertical="center"/>
      <protection hidden="1"/>
    </xf>
    <xf numFmtId="0" fontId="5" fillId="0" borderId="47" xfId="1" applyFont="1" applyBorder="1" applyAlignment="1" applyProtection="1">
      <alignment horizontal="right" vertical="center"/>
      <protection hidden="1"/>
    </xf>
    <xf numFmtId="175" fontId="11" fillId="14" borderId="5" xfId="10" applyNumberFormat="1" applyFont="1" applyFill="1" applyBorder="1"/>
    <xf numFmtId="0" fontId="38" fillId="13" borderId="9" xfId="1" applyFont="1" applyFill="1" applyBorder="1" applyAlignment="1" applyProtection="1">
      <alignment horizontal="left" vertical="center" wrapText="1" indent="1"/>
      <protection hidden="1"/>
    </xf>
    <xf numFmtId="0" fontId="11" fillId="5" borderId="224" xfId="0" applyFont="1" applyFill="1" applyBorder="1" applyAlignment="1">
      <alignment vertical="center"/>
    </xf>
    <xf numFmtId="0" fontId="11" fillId="11" borderId="5" xfId="2" applyFont="1" applyFill="1" applyBorder="1" applyAlignment="1" applyProtection="1">
      <alignment horizontal="center" vertical="center"/>
      <protection locked="0"/>
    </xf>
    <xf numFmtId="0" fontId="11" fillId="0" borderId="47" xfId="0" applyFont="1" applyFill="1" applyBorder="1"/>
    <xf numFmtId="0" fontId="55" fillId="13" borderId="0" xfId="0" applyFont="1" applyFill="1" applyAlignment="1">
      <alignment vertical="center"/>
    </xf>
    <xf numFmtId="0" fontId="11" fillId="13" borderId="0" xfId="0" applyFont="1" applyFill="1" applyAlignment="1">
      <alignment horizontal="left" vertical="center"/>
    </xf>
    <xf numFmtId="0" fontId="14" fillId="0" borderId="9" xfId="1" applyFont="1" applyBorder="1" applyAlignment="1" applyProtection="1">
      <alignment horizontal="left" vertical="center"/>
      <protection hidden="1"/>
    </xf>
    <xf numFmtId="0" fontId="56" fillId="13" borderId="37" xfId="0" applyFont="1" applyFill="1" applyBorder="1"/>
    <xf numFmtId="0" fontId="11" fillId="0" borderId="0" xfId="0" applyFont="1" applyBorder="1" applyAlignment="1">
      <alignment horizontal="center"/>
    </xf>
    <xf numFmtId="0" fontId="11" fillId="11" borderId="5" xfId="2" applyFont="1" applyFill="1" applyBorder="1" applyAlignment="1" applyProtection="1">
      <alignment horizontal="center" vertical="center"/>
      <protection locked="0"/>
    </xf>
    <xf numFmtId="0" fontId="14" fillId="0" borderId="126" xfId="0" applyFont="1" applyBorder="1" applyAlignment="1">
      <alignment horizontal="center"/>
    </xf>
    <xf numFmtId="0" fontId="9" fillId="0" borderId="0" xfId="1" applyFont="1" applyAlignment="1" applyProtection="1">
      <alignment horizontal="left" vertical="center" wrapText="1" indent="1"/>
      <protection hidden="1"/>
    </xf>
    <xf numFmtId="0" fontId="14" fillId="0" borderId="127" xfId="0" applyFont="1" applyBorder="1" applyAlignment="1">
      <alignment horizontal="center" wrapText="1"/>
    </xf>
    <xf numFmtId="0" fontId="11" fillId="0" borderId="0" xfId="0" applyFont="1" applyAlignment="1">
      <alignment horizontal="centerContinuous"/>
    </xf>
    <xf numFmtId="0" fontId="14" fillId="0" borderId="202" xfId="0" applyFont="1" applyBorder="1" applyAlignment="1">
      <alignment horizontal="center"/>
    </xf>
    <xf numFmtId="0" fontId="11" fillId="0" borderId="25" xfId="0" applyFont="1" applyBorder="1" applyAlignment="1">
      <alignment horizontal="center"/>
    </xf>
    <xf numFmtId="0" fontId="14" fillId="0" borderId="148" xfId="0" applyFont="1" applyBorder="1" applyAlignment="1">
      <alignment horizontal="center" wrapText="1"/>
    </xf>
    <xf numFmtId="0" fontId="14" fillId="0" borderId="203" xfId="0" applyFont="1" applyBorder="1" applyAlignment="1">
      <alignment horizontal="center" wrapText="1"/>
    </xf>
    <xf numFmtId="0" fontId="11" fillId="0" borderId="0" xfId="0" applyFont="1" applyAlignment="1">
      <alignment horizontal="center" wrapText="1"/>
    </xf>
    <xf numFmtId="0" fontId="31" fillId="0" borderId="148" xfId="0" applyFont="1" applyBorder="1" applyAlignment="1">
      <alignment horizontal="center"/>
    </xf>
    <xf numFmtId="0" fontId="11" fillId="0" borderId="0" xfId="0" applyFont="1" applyAlignment="1">
      <alignment horizontal="center"/>
    </xf>
    <xf numFmtId="0" fontId="31" fillId="0" borderId="118" xfId="0" applyFont="1" applyBorder="1" applyAlignment="1">
      <alignment horizontal="center"/>
    </xf>
    <xf numFmtId="0" fontId="31" fillId="0" borderId="120" xfId="0" applyFont="1" applyBorder="1" applyAlignment="1">
      <alignment horizontal="center"/>
    </xf>
    <xf numFmtId="0" fontId="31" fillId="0" borderId="148" xfId="0" applyFont="1" applyBorder="1" applyAlignment="1">
      <alignment horizontal="center"/>
    </xf>
    <xf numFmtId="0" fontId="11" fillId="0" borderId="0" xfId="0" applyFont="1" applyAlignment="1">
      <alignment horizontal="center"/>
    </xf>
    <xf numFmtId="0" fontId="31" fillId="0" borderId="118" xfId="0" applyFont="1" applyBorder="1" applyAlignment="1">
      <alignment horizontal="center"/>
    </xf>
    <xf numFmtId="0" fontId="31" fillId="0" borderId="120" xfId="0" applyFont="1" applyBorder="1" applyAlignment="1">
      <alignment horizontal="center"/>
    </xf>
    <xf numFmtId="0" fontId="11" fillId="11" borderId="5" xfId="2" applyFont="1" applyFill="1" applyBorder="1" applyAlignment="1" applyProtection="1">
      <alignment horizontal="center" vertical="center"/>
      <protection locked="0"/>
    </xf>
    <xf numFmtId="0" fontId="11" fillId="11" borderId="89" xfId="2" applyFont="1" applyFill="1" applyBorder="1" applyAlignment="1" applyProtection="1">
      <alignment horizontal="center" vertical="center"/>
      <protection locked="0"/>
    </xf>
    <xf numFmtId="0" fontId="32" fillId="13" borderId="166" xfId="0" applyFont="1" applyFill="1" applyBorder="1" applyAlignment="1">
      <alignment horizontal="center"/>
    </xf>
    <xf numFmtId="0" fontId="31" fillId="0" borderId="0" xfId="1" applyFont="1" applyBorder="1" applyAlignment="1" applyProtection="1">
      <alignment horizontal="center" vertical="center"/>
      <protection hidden="1"/>
    </xf>
    <xf numFmtId="0" fontId="57" fillId="0" borderId="158" xfId="0" applyFont="1" applyBorder="1"/>
    <xf numFmtId="0" fontId="58" fillId="0" borderId="0" xfId="0" applyFont="1"/>
    <xf numFmtId="0" fontId="59" fillId="0" borderId="0" xfId="1" applyFont="1" applyAlignment="1" applyProtection="1">
      <alignment horizontal="left" indent="1"/>
      <protection hidden="1"/>
    </xf>
    <xf numFmtId="0" fontId="5" fillId="0" borderId="127" xfId="0" applyFont="1" applyBorder="1"/>
    <xf numFmtId="0" fontId="5" fillId="13" borderId="5" xfId="0" applyFont="1" applyFill="1" applyBorder="1" applyAlignment="1">
      <alignment vertical="top"/>
    </xf>
    <xf numFmtId="0" fontId="3" fillId="13" borderId="5" xfId="0" applyFont="1" applyFill="1" applyBorder="1" applyAlignment="1">
      <alignment vertical="top" wrapText="1"/>
    </xf>
    <xf numFmtId="0" fontId="60" fillId="0" borderId="0" xfId="1" applyFont="1" applyAlignment="1" applyProtection="1">
      <alignment horizontal="left"/>
      <protection hidden="1"/>
    </xf>
    <xf numFmtId="0" fontId="61" fillId="13" borderId="0" xfId="0" applyFont="1" applyFill="1" applyAlignment="1">
      <alignment horizontal="left"/>
    </xf>
    <xf numFmtId="0" fontId="8" fillId="0" borderId="13" xfId="1" applyFont="1" applyBorder="1" applyAlignment="1" applyProtection="1">
      <alignment horizontal="center" vertical="top"/>
      <protection hidden="1"/>
    </xf>
    <xf numFmtId="0" fontId="1" fillId="0" borderId="38" xfId="1" applyFont="1" applyBorder="1" applyAlignment="1" applyProtection="1">
      <alignment vertical="top"/>
      <protection hidden="1"/>
    </xf>
    <xf numFmtId="0" fontId="62" fillId="0" borderId="15" xfId="1" applyFont="1" applyBorder="1" applyAlignment="1" applyProtection="1">
      <alignment horizontal="left" vertical="center"/>
      <protection hidden="1"/>
    </xf>
    <xf numFmtId="0" fontId="11" fillId="13" borderId="35" xfId="0" applyFont="1" applyFill="1" applyBorder="1" applyAlignment="1">
      <alignment vertical="center"/>
    </xf>
    <xf numFmtId="0" fontId="11" fillId="0" borderId="5" xfId="0" applyFont="1" applyBorder="1" applyAlignment="1">
      <alignment vertical="center"/>
    </xf>
    <xf numFmtId="0" fontId="14" fillId="0" borderId="5" xfId="0" applyFont="1" applyBorder="1" applyAlignment="1">
      <alignment vertical="center"/>
    </xf>
    <xf numFmtId="0" fontId="11" fillId="13" borderId="230" xfId="0" applyFont="1" applyFill="1" applyBorder="1"/>
    <xf numFmtId="0" fontId="11" fillId="13" borderId="231" xfId="0" applyFont="1" applyFill="1" applyBorder="1"/>
    <xf numFmtId="0" fontId="32" fillId="13" borderId="232" xfId="0" applyFont="1" applyFill="1" applyBorder="1" applyAlignment="1">
      <alignment horizontal="center"/>
    </xf>
    <xf numFmtId="0" fontId="31" fillId="0" borderId="168" xfId="0" applyFont="1" applyBorder="1"/>
    <xf numFmtId="0" fontId="31" fillId="0" borderId="237" xfId="0" applyFont="1" applyBorder="1"/>
    <xf numFmtId="0" fontId="31" fillId="0" borderId="203" xfId="0" applyFont="1" applyBorder="1" applyAlignment="1">
      <alignment horizontal="center"/>
    </xf>
    <xf numFmtId="0" fontId="32" fillId="13" borderId="32" xfId="0" applyFont="1" applyFill="1" applyBorder="1" applyAlignment="1">
      <alignment horizontal="center"/>
    </xf>
    <xf numFmtId="0" fontId="31" fillId="0" borderId="240" xfId="0" applyFont="1" applyBorder="1" applyAlignment="1">
      <alignment horizontal="center"/>
    </xf>
    <xf numFmtId="0" fontId="32" fillId="13" borderId="169" xfId="0" applyFont="1" applyFill="1" applyBorder="1" applyAlignment="1">
      <alignment horizontal="center"/>
    </xf>
    <xf numFmtId="0" fontId="31" fillId="0" borderId="0" xfId="0" applyFont="1" applyBorder="1"/>
    <xf numFmtId="0" fontId="31" fillId="0" borderId="0" xfId="0" applyFont="1" applyBorder="1" applyAlignment="1">
      <alignment horizontal="center"/>
    </xf>
    <xf numFmtId="0" fontId="31" fillId="0" borderId="0" xfId="2" applyFont="1" applyBorder="1" applyAlignment="1" applyProtection="1">
      <alignment horizontal="center" vertical="center" wrapText="1"/>
      <protection locked="0"/>
    </xf>
    <xf numFmtId="0" fontId="31" fillId="0" borderId="0" xfId="2" applyFont="1" applyBorder="1" applyAlignment="1" applyProtection="1">
      <alignment horizontal="center" vertical="center"/>
      <protection locked="0"/>
    </xf>
    <xf numFmtId="0" fontId="11" fillId="13" borderId="35" xfId="0" applyFont="1" applyFill="1" applyBorder="1" applyAlignment="1">
      <alignment horizontal="center" vertical="top"/>
    </xf>
    <xf numFmtId="0" fontId="31" fillId="0" borderId="0" xfId="1" applyFont="1" applyBorder="1" applyAlignment="1" applyProtection="1">
      <alignment horizontal="center" vertical="center"/>
      <protection hidden="1"/>
    </xf>
    <xf numFmtId="0" fontId="64" fillId="13" borderId="0" xfId="0" applyFont="1" applyFill="1"/>
    <xf numFmtId="0" fontId="63" fillId="0" borderId="0" xfId="1" applyFont="1" applyAlignment="1" applyProtection="1">
      <alignment horizontal="center" vertical="center"/>
      <protection hidden="1"/>
    </xf>
    <xf numFmtId="9" fontId="64" fillId="8" borderId="5" xfId="8" applyNumberFormat="1" applyFont="1" applyFill="1" applyBorder="1"/>
    <xf numFmtId="0" fontId="64" fillId="8" borderId="5" xfId="8" applyNumberFormat="1" applyFont="1" applyFill="1" applyBorder="1"/>
    <xf numFmtId="0" fontId="65" fillId="0" borderId="9" xfId="1" applyFont="1" applyBorder="1" applyAlignment="1" applyProtection="1">
      <alignment horizontal="left" vertical="center" wrapText="1" indent="1"/>
      <protection hidden="1"/>
    </xf>
    <xf numFmtId="0" fontId="65" fillId="13" borderId="9" xfId="1" applyFont="1" applyFill="1" applyBorder="1" applyAlignment="1" applyProtection="1">
      <alignment horizontal="left" vertical="center" wrapText="1" indent="1"/>
      <protection hidden="1"/>
    </xf>
    <xf numFmtId="0" fontId="66" fillId="5" borderId="15" xfId="1" applyFont="1" applyFill="1" applyBorder="1" applyAlignment="1" applyProtection="1">
      <alignment horizontal="left"/>
      <protection hidden="1"/>
    </xf>
    <xf numFmtId="0" fontId="64" fillId="13" borderId="15" xfId="0" applyFont="1" applyFill="1" applyBorder="1"/>
    <xf numFmtId="0" fontId="64" fillId="0" borderId="0" xfId="0" applyFont="1"/>
    <xf numFmtId="0" fontId="64" fillId="8" borderId="89" xfId="2" applyFont="1" applyFill="1" applyBorder="1" applyAlignment="1" applyProtection="1">
      <alignment horizontal="center" vertical="center"/>
      <protection locked="0"/>
    </xf>
    <xf numFmtId="0" fontId="64" fillId="5" borderId="0" xfId="0" applyFont="1" applyFill="1" applyAlignment="1">
      <alignment vertical="center"/>
    </xf>
    <xf numFmtId="9" fontId="64" fillId="8" borderId="5" xfId="7" applyFont="1" applyFill="1" applyBorder="1" applyAlignment="1">
      <alignment horizontal="center"/>
    </xf>
    <xf numFmtId="0" fontId="14" fillId="0" borderId="174" xfId="0" applyFont="1" applyBorder="1" applyAlignment="1"/>
    <xf numFmtId="0" fontId="11" fillId="8" borderId="50" xfId="0" applyFont="1" applyFill="1" applyBorder="1"/>
    <xf numFmtId="0" fontId="11" fillId="25" borderId="50" xfId="2" applyFont="1" applyFill="1" applyBorder="1" applyAlignment="1" applyProtection="1">
      <alignment horizontal="center" vertical="center"/>
      <protection locked="0"/>
    </xf>
    <xf numFmtId="0" fontId="11" fillId="13" borderId="5" xfId="0" applyFont="1" applyFill="1" applyBorder="1" applyAlignment="1">
      <alignment wrapText="1"/>
    </xf>
    <xf numFmtId="0" fontId="11" fillId="0" borderId="41" xfId="0" applyFont="1" applyBorder="1" applyAlignment="1">
      <alignment vertical="center"/>
    </xf>
    <xf numFmtId="0" fontId="11" fillId="0" borderId="27" xfId="0" applyFont="1" applyBorder="1" applyAlignment="1">
      <alignment horizontal="center" vertical="center"/>
    </xf>
    <xf numFmtId="0" fontId="11" fillId="0" borderId="247" xfId="0" applyFont="1" applyBorder="1" applyAlignment="1">
      <alignment horizontal="center" vertical="center"/>
    </xf>
    <xf numFmtId="0" fontId="11" fillId="0" borderId="5" xfId="0" quotePrefix="1" applyFont="1" applyBorder="1" applyAlignment="1">
      <alignment horizontal="center" vertical="center"/>
    </xf>
    <xf numFmtId="0" fontId="31" fillId="0" borderId="0" xfId="1" applyFont="1" applyBorder="1" applyAlignment="1" applyProtection="1">
      <alignment horizontal="center" vertical="center"/>
      <protection hidden="1"/>
    </xf>
    <xf numFmtId="0" fontId="11" fillId="11" borderId="89" xfId="2" applyFont="1" applyFill="1" applyBorder="1" applyAlignment="1" applyProtection="1">
      <alignment horizontal="center" vertical="center"/>
      <protection locked="0"/>
    </xf>
    <xf numFmtId="0" fontId="14" fillId="13" borderId="51" xfId="0" applyFont="1" applyFill="1" applyBorder="1" applyAlignment="1">
      <alignment vertical="top" wrapText="1"/>
    </xf>
    <xf numFmtId="0" fontId="14" fillId="13" borderId="58" xfId="0" applyFont="1" applyFill="1" applyBorder="1" applyAlignment="1">
      <alignment vertical="top" wrapText="1"/>
    </xf>
    <xf numFmtId="0" fontId="14" fillId="13" borderId="44" xfId="0" applyFont="1" applyFill="1" applyBorder="1" applyAlignment="1">
      <alignment vertical="top" wrapText="1"/>
    </xf>
    <xf numFmtId="0" fontId="5" fillId="0" borderId="0" xfId="1" applyFont="1" applyBorder="1" applyAlignment="1" applyProtection="1">
      <alignment horizontal="center" vertical="center"/>
      <protection hidden="1"/>
    </xf>
    <xf numFmtId="14" fontId="5" fillId="0" borderId="0" xfId="1" applyNumberFormat="1" applyFont="1" applyBorder="1" applyAlignment="1" applyProtection="1">
      <alignment horizontal="center" vertical="center" wrapText="1"/>
      <protection hidden="1"/>
    </xf>
    <xf numFmtId="0" fontId="11" fillId="0" borderId="5" xfId="0" applyFont="1" applyBorder="1" applyAlignment="1">
      <alignment wrapText="1"/>
    </xf>
    <xf numFmtId="0" fontId="31" fillId="0" borderId="0" xfId="1" applyFont="1" applyAlignment="1" applyProtection="1">
      <alignment horizontal="center" vertical="center"/>
      <protection hidden="1"/>
    </xf>
    <xf numFmtId="0" fontId="3" fillId="8" borderId="5" xfId="8" applyNumberFormat="1" applyFont="1" applyFill="1" applyBorder="1"/>
    <xf numFmtId="0" fontId="3" fillId="0" borderId="5" xfId="0" applyFont="1" applyBorder="1" applyAlignment="1">
      <alignment horizontal="center"/>
    </xf>
    <xf numFmtId="14" fontId="5" fillId="0" borderId="0" xfId="1" applyNumberFormat="1" applyFont="1" applyBorder="1" applyAlignment="1" applyProtection="1">
      <alignment horizontal="center" vertical="center" wrapText="1"/>
      <protection hidden="1"/>
    </xf>
    <xf numFmtId="0" fontId="32" fillId="13" borderId="166" xfId="0" applyFont="1" applyFill="1" applyBorder="1" applyAlignment="1">
      <alignment horizontal="center"/>
    </xf>
    <xf numFmtId="0" fontId="11" fillId="0" borderId="47" xfId="0" applyFont="1" applyBorder="1" applyAlignment="1">
      <alignment vertical="center"/>
    </xf>
    <xf numFmtId="0" fontId="11" fillId="8" borderId="5" xfId="0" applyFont="1" applyFill="1" applyBorder="1" applyAlignment="1">
      <alignment vertical="center"/>
    </xf>
    <xf numFmtId="0" fontId="11" fillId="12" borderId="41" xfId="0" applyFont="1" applyFill="1" applyBorder="1" applyAlignment="1">
      <alignment vertical="center"/>
    </xf>
    <xf numFmtId="9" fontId="11" fillId="8" borderId="5" xfId="7" applyFont="1" applyFill="1" applyBorder="1" applyAlignment="1">
      <alignment vertical="center"/>
    </xf>
    <xf numFmtId="0" fontId="11" fillId="13" borderId="41" xfId="0" applyFont="1" applyFill="1" applyBorder="1" applyAlignment="1">
      <alignment horizontal="center" vertical="center" wrapText="1"/>
    </xf>
    <xf numFmtId="0" fontId="11" fillId="0" borderId="84" xfId="0" applyFont="1" applyBorder="1" applyAlignment="1">
      <alignment vertical="center"/>
    </xf>
    <xf numFmtId="0" fontId="14" fillId="0" borderId="83" xfId="0" applyFont="1" applyBorder="1" applyAlignment="1">
      <alignment vertical="center"/>
    </xf>
    <xf numFmtId="0" fontId="11" fillId="0" borderId="17" xfId="0" applyFont="1" applyFill="1" applyBorder="1" applyAlignment="1">
      <alignment vertical="center"/>
    </xf>
    <xf numFmtId="0" fontId="14" fillId="0" borderId="83" xfId="0" applyFont="1" applyFill="1" applyBorder="1" applyAlignment="1">
      <alignment vertical="center"/>
    </xf>
    <xf numFmtId="0" fontId="11" fillId="0" borderId="86" xfId="0" applyFont="1" applyFill="1" applyBorder="1" applyAlignment="1">
      <alignment vertical="center"/>
    </xf>
    <xf numFmtId="0" fontId="11" fillId="0" borderId="79" xfId="0" applyFont="1" applyFill="1" applyBorder="1" applyAlignment="1">
      <alignment vertical="center"/>
    </xf>
    <xf numFmtId="0" fontId="11" fillId="0" borderId="60" xfId="0" applyFont="1" applyFill="1" applyBorder="1" applyAlignment="1">
      <alignment vertical="center"/>
    </xf>
    <xf numFmtId="0" fontId="11" fillId="0" borderId="61" xfId="0" applyFont="1" applyFill="1" applyBorder="1" applyAlignment="1">
      <alignment vertical="center"/>
    </xf>
    <xf numFmtId="0" fontId="11" fillId="0" borderId="80" xfId="0" applyFont="1" applyFill="1" applyBorder="1" applyAlignment="1">
      <alignment vertical="center"/>
    </xf>
    <xf numFmtId="0" fontId="14" fillId="0" borderId="28" xfId="0" applyFont="1" applyFill="1" applyBorder="1" applyAlignment="1">
      <alignment vertical="center"/>
    </xf>
    <xf numFmtId="0" fontId="11" fillId="0" borderId="17" xfId="0" applyFont="1" applyBorder="1" applyAlignment="1">
      <alignment vertical="center"/>
    </xf>
    <xf numFmtId="0" fontId="11" fillId="0" borderId="86" xfId="0" applyFont="1" applyBorder="1" applyAlignment="1">
      <alignment vertical="center"/>
    </xf>
    <xf numFmtId="0" fontId="11" fillId="0" borderId="79" xfId="0" applyFont="1" applyBorder="1" applyAlignment="1">
      <alignment vertical="center"/>
    </xf>
    <xf numFmtId="0" fontId="11" fillId="0" borderId="60" xfId="0" applyFont="1" applyBorder="1" applyAlignment="1">
      <alignment vertical="center"/>
    </xf>
    <xf numFmtId="0" fontId="11" fillId="0" borderId="61" xfId="0" applyFont="1" applyBorder="1" applyAlignment="1">
      <alignment vertical="center"/>
    </xf>
    <xf numFmtId="0" fontId="11" fillId="0" borderId="80" xfId="0" applyFont="1" applyBorder="1" applyAlignment="1">
      <alignment vertical="center"/>
    </xf>
    <xf numFmtId="0" fontId="11" fillId="0" borderId="45" xfId="0" applyFont="1" applyBorder="1" applyAlignment="1">
      <alignment vertical="center"/>
    </xf>
    <xf numFmtId="0" fontId="11" fillId="0" borderId="57" xfId="0" applyFont="1" applyBorder="1" applyAlignment="1">
      <alignment vertical="center"/>
    </xf>
    <xf numFmtId="0" fontId="11" fillId="0" borderId="49" xfId="0" applyFont="1" applyBorder="1" applyAlignment="1">
      <alignment vertical="center"/>
    </xf>
    <xf numFmtId="0" fontId="11" fillId="0" borderId="27" xfId="0" applyFont="1" applyBorder="1" applyAlignment="1">
      <alignment vertical="center"/>
    </xf>
    <xf numFmtId="0" fontId="14" fillId="0" borderId="28" xfId="0" applyFont="1" applyBorder="1" applyAlignment="1">
      <alignment vertical="center"/>
    </xf>
    <xf numFmtId="0" fontId="11" fillId="0" borderId="246" xfId="0" applyFont="1" applyBorder="1" applyAlignment="1">
      <alignment vertical="center"/>
    </xf>
    <xf numFmtId="0" fontId="14" fillId="0" borderId="79" xfId="0" applyFont="1" applyBorder="1" applyAlignment="1">
      <alignment vertical="center"/>
    </xf>
    <xf numFmtId="0" fontId="11" fillId="13" borderId="80" xfId="0" applyFont="1" applyFill="1" applyBorder="1" applyAlignment="1">
      <alignment vertical="center"/>
    </xf>
    <xf numFmtId="0" fontId="14" fillId="0" borderId="120" xfId="0" applyFont="1" applyBorder="1" applyAlignment="1">
      <alignment horizontal="center" vertical="center"/>
    </xf>
    <xf numFmtId="0" fontId="14" fillId="0" borderId="237" xfId="0" applyFont="1" applyBorder="1" applyAlignment="1">
      <alignment horizontal="center"/>
    </xf>
    <xf numFmtId="0" fontId="14" fillId="0" borderId="203" xfId="0" applyFont="1" applyBorder="1" applyAlignment="1">
      <alignment horizontal="center"/>
    </xf>
    <xf numFmtId="0" fontId="41" fillId="27" borderId="0" xfId="0" applyFont="1" applyFill="1" applyBorder="1" applyAlignment="1">
      <alignment vertical="top" wrapText="1"/>
    </xf>
    <xf numFmtId="0" fontId="14" fillId="13" borderId="0" xfId="0" applyFont="1" applyFill="1" applyBorder="1" applyAlignment="1">
      <alignment vertical="top" wrapText="1"/>
    </xf>
    <xf numFmtId="0" fontId="11" fillId="0" borderId="255" xfId="0" applyFont="1" applyBorder="1" applyAlignment="1">
      <alignment horizontal="center" vertical="center"/>
    </xf>
    <xf numFmtId="170" fontId="6" fillId="30" borderId="36" xfId="0" applyNumberFormat="1" applyFont="1" applyFill="1" applyBorder="1" applyAlignment="1" applyProtection="1">
      <alignment horizontal="center" vertical="center"/>
      <protection hidden="1"/>
    </xf>
    <xf numFmtId="0" fontId="14" fillId="0" borderId="0" xfId="0" applyFont="1" applyAlignment="1">
      <alignment horizontal="center"/>
    </xf>
    <xf numFmtId="0" fontId="11" fillId="11" borderId="5" xfId="2" applyFont="1" applyFill="1" applyBorder="1" applyAlignment="1" applyProtection="1">
      <alignment horizontal="center" vertical="center"/>
      <protection locked="0"/>
    </xf>
    <xf numFmtId="164" fontId="11" fillId="8" borderId="5" xfId="8" applyFont="1" applyFill="1" applyBorder="1" applyAlignment="1">
      <alignment vertical="center"/>
    </xf>
    <xf numFmtId="0" fontId="11" fillId="14" borderId="5" xfId="0" applyFont="1" applyFill="1" applyBorder="1" applyAlignment="1">
      <alignment vertical="center"/>
    </xf>
    <xf numFmtId="0" fontId="11" fillId="8" borderId="5" xfId="8" applyNumberFormat="1" applyFont="1" applyFill="1" applyBorder="1" applyAlignment="1">
      <alignment vertical="top" wrapText="1"/>
    </xf>
    <xf numFmtId="0" fontId="14" fillId="0" borderId="0" xfId="0" applyFont="1" applyAlignment="1">
      <alignment horizontal="center" vertical="center"/>
    </xf>
    <xf numFmtId="0" fontId="11" fillId="0" borderId="0" xfId="0" applyFont="1" applyBorder="1" applyAlignment="1">
      <alignment vertical="center" wrapText="1"/>
    </xf>
    <xf numFmtId="0" fontId="11" fillId="8" borderId="5" xfId="0" applyFont="1" applyFill="1" applyBorder="1" applyAlignment="1">
      <alignment vertical="center" wrapText="1"/>
    </xf>
    <xf numFmtId="0" fontId="11" fillId="12" borderId="212" xfId="0" applyFont="1" applyFill="1" applyBorder="1" applyAlignment="1">
      <alignment vertical="center"/>
    </xf>
    <xf numFmtId="0" fontId="67" fillId="0" borderId="151" xfId="0" applyFont="1" applyBorder="1" applyAlignment="1">
      <alignment horizontal="center"/>
    </xf>
    <xf numFmtId="0" fontId="31" fillId="0" borderId="148" xfId="0" applyFont="1" applyBorder="1" applyAlignment="1">
      <alignment horizontal="center"/>
    </xf>
    <xf numFmtId="0" fontId="11" fillId="0" borderId="0" xfId="0" applyFont="1" applyAlignment="1">
      <alignment horizontal="center"/>
    </xf>
    <xf numFmtId="0" fontId="11" fillId="11" borderId="5" xfId="2" applyFont="1" applyFill="1" applyBorder="1" applyAlignment="1" applyProtection="1">
      <alignment horizontal="center" vertical="center"/>
      <protection locked="0"/>
    </xf>
    <xf numFmtId="14" fontId="11" fillId="8" borderId="5" xfId="0" applyNumberFormat="1" applyFont="1" applyFill="1" applyBorder="1"/>
    <xf numFmtId="0" fontId="5" fillId="0" borderId="41" xfId="0" applyFont="1" applyBorder="1"/>
    <xf numFmtId="0" fontId="3" fillId="0" borderId="5" xfId="0" applyFont="1" applyBorder="1" applyAlignment="1">
      <alignment vertical="center"/>
    </xf>
    <xf numFmtId="0" fontId="5" fillId="0" borderId="44" xfId="0" applyFont="1" applyBorder="1"/>
    <xf numFmtId="0" fontId="32" fillId="0" borderId="199" xfId="0" applyFont="1" applyFill="1" applyBorder="1"/>
    <xf numFmtId="0" fontId="11" fillId="11" borderId="5" xfId="2" applyFont="1" applyFill="1" applyBorder="1" applyAlignment="1" applyProtection="1">
      <alignment horizontal="center" vertical="center"/>
      <protection locked="0"/>
    </xf>
    <xf numFmtId="0" fontId="11" fillId="11" borderId="5" xfId="2" applyFont="1" applyFill="1" applyBorder="1" applyAlignment="1" applyProtection="1">
      <alignment horizontal="center" vertical="center"/>
      <protection locked="0"/>
    </xf>
    <xf numFmtId="0" fontId="5" fillId="0" borderId="124" xfId="0" applyFont="1" applyBorder="1"/>
    <xf numFmtId="0" fontId="3" fillId="0" borderId="118" xfId="0" applyFont="1" applyBorder="1"/>
    <xf numFmtId="0" fontId="3" fillId="0" borderId="123" xfId="0" applyFont="1" applyBorder="1"/>
    <xf numFmtId="0" fontId="5" fillId="0" borderId="162" xfId="0" applyFont="1" applyBorder="1"/>
    <xf numFmtId="0" fontId="5" fillId="0" borderId="126" xfId="0" applyFont="1" applyBorder="1"/>
    <xf numFmtId="0" fontId="5" fillId="0" borderId="158" xfId="0" applyFont="1" applyBorder="1"/>
    <xf numFmtId="0" fontId="5" fillId="0" borderId="163" xfId="0" applyFont="1" applyBorder="1"/>
    <xf numFmtId="0" fontId="5" fillId="0" borderId="17" xfId="0" applyFont="1" applyBorder="1"/>
    <xf numFmtId="0" fontId="5" fillId="0" borderId="19" xfId="0" applyFont="1" applyFill="1" applyBorder="1"/>
    <xf numFmtId="49" fontId="11" fillId="0" borderId="5" xfId="0" applyNumberFormat="1" applyFont="1" applyFill="1" applyBorder="1" applyAlignment="1">
      <alignment horizontal="center" vertical="center"/>
    </xf>
    <xf numFmtId="0" fontId="3" fillId="13" borderId="35" xfId="0" applyFont="1" applyFill="1" applyBorder="1" applyAlignment="1">
      <alignment horizontal="center" vertical="center"/>
    </xf>
    <xf numFmtId="0" fontId="5" fillId="0" borderId="5" xfId="0" applyFont="1" applyBorder="1" applyAlignment="1">
      <alignment vertical="center"/>
    </xf>
    <xf numFmtId="0" fontId="5" fillId="13" borderId="0" xfId="0" applyFont="1" applyFill="1"/>
    <xf numFmtId="0" fontId="3" fillId="0" borderId="47" xfId="0" applyFont="1" applyBorder="1"/>
    <xf numFmtId="0" fontId="3" fillId="13" borderId="5" xfId="0" applyFont="1" applyFill="1" applyBorder="1" applyAlignment="1">
      <alignment vertical="center"/>
    </xf>
    <xf numFmtId="0" fontId="3" fillId="13" borderId="0" xfId="0" applyFont="1" applyFill="1" applyAlignment="1">
      <alignment horizontal="center" vertical="center"/>
    </xf>
    <xf numFmtId="10" fontId="3" fillId="14" borderId="5" xfId="7" applyNumberFormat="1" applyFont="1" applyFill="1" applyBorder="1"/>
    <xf numFmtId="0" fontId="32" fillId="0" borderId="259" xfId="0" applyFont="1" applyBorder="1" applyAlignment="1">
      <alignment horizontal="center"/>
    </xf>
    <xf numFmtId="0" fontId="32" fillId="0" borderId="151" xfId="0" applyFont="1" applyBorder="1" applyAlignment="1">
      <alignment horizontal="center"/>
    </xf>
    <xf numFmtId="0" fontId="32" fillId="0" borderId="242" xfId="0" applyFont="1" applyBorder="1" applyAlignment="1">
      <alignment horizontal="center"/>
    </xf>
    <xf numFmtId="0" fontId="11" fillId="0" borderId="217" xfId="0" applyFont="1" applyBorder="1"/>
    <xf numFmtId="0" fontId="32" fillId="0" borderId="151" xfId="0" applyFont="1" applyBorder="1"/>
    <xf numFmtId="0" fontId="32" fillId="0" borderId="151" xfId="0" applyFont="1" applyBorder="1" applyAlignment="1">
      <alignment horizontal="center" vertical="center"/>
    </xf>
    <xf numFmtId="0" fontId="3" fillId="0" borderId="5" xfId="0" applyFont="1" applyFill="1" applyBorder="1" applyAlignment="1">
      <alignment horizontal="center" vertical="center"/>
    </xf>
    <xf numFmtId="0" fontId="5" fillId="0" borderId="5" xfId="0" applyFont="1" applyFill="1" applyBorder="1"/>
    <xf numFmtId="0" fontId="3" fillId="13" borderId="41" xfId="0" applyFont="1" applyFill="1" applyBorder="1"/>
    <xf numFmtId="0" fontId="3" fillId="13" borderId="41" xfId="0" applyFont="1" applyFill="1" applyBorder="1" applyAlignment="1">
      <alignment vertical="center"/>
    </xf>
    <xf numFmtId="0" fontId="5" fillId="0" borderId="124" xfId="0" applyFont="1" applyFill="1" applyBorder="1"/>
    <xf numFmtId="0" fontId="3" fillId="13" borderId="181" xfId="0" applyFont="1" applyFill="1" applyBorder="1" applyAlignment="1">
      <alignment horizontal="center" vertical="center" wrapText="1"/>
    </xf>
    <xf numFmtId="0" fontId="31" fillId="0" borderId="118" xfId="0" applyFont="1" applyBorder="1" applyAlignment="1">
      <alignment horizontal="center"/>
    </xf>
    <xf numFmtId="0" fontId="11" fillId="11" borderId="5" xfId="2" applyFont="1" applyFill="1" applyBorder="1" applyAlignment="1" applyProtection="1">
      <alignment horizontal="center" vertical="center"/>
      <protection locked="0"/>
    </xf>
    <xf numFmtId="0" fontId="3" fillId="14" borderId="5" xfId="0" applyFont="1" applyFill="1" applyBorder="1"/>
    <xf numFmtId="0" fontId="3" fillId="0" borderId="0" xfId="0" applyFont="1" applyAlignment="1">
      <alignment vertical="center" wrapText="1"/>
    </xf>
    <xf numFmtId="0" fontId="3" fillId="0" borderId="214" xfId="0" applyFont="1" applyBorder="1" applyAlignment="1">
      <alignment vertical="center" wrapText="1"/>
    </xf>
    <xf numFmtId="0" fontId="3" fillId="0" borderId="215" xfId="0" applyFont="1" applyBorder="1" applyAlignment="1">
      <alignment vertical="center" wrapText="1"/>
    </xf>
    <xf numFmtId="14" fontId="3" fillId="0" borderId="0" xfId="0" applyNumberFormat="1" applyFont="1" applyAlignment="1">
      <alignment vertical="center" wrapText="1"/>
    </xf>
    <xf numFmtId="0" fontId="3" fillId="0" borderId="58" xfId="0" applyFont="1" applyBorder="1" applyAlignment="1">
      <alignment vertical="center" wrapText="1"/>
    </xf>
    <xf numFmtId="43" fontId="3" fillId="0" borderId="215" xfId="12" applyFont="1" applyBorder="1" applyAlignment="1">
      <alignment vertical="center" wrapText="1"/>
    </xf>
    <xf numFmtId="0" fontId="3" fillId="0" borderId="0" xfId="0" applyNumberFormat="1" applyFont="1"/>
    <xf numFmtId="0" fontId="3" fillId="8" borderId="5" xfId="2" applyNumberFormat="1" applyFont="1" applyFill="1" applyBorder="1" applyAlignment="1" applyProtection="1">
      <alignment horizontal="center" vertical="center"/>
      <protection locked="0"/>
    </xf>
    <xf numFmtId="0" fontId="3" fillId="8" borderId="89" xfId="2" applyFont="1" applyFill="1" applyBorder="1" applyAlignment="1" applyProtection="1">
      <alignment horizontal="center" vertical="center"/>
      <protection locked="0"/>
    </xf>
    <xf numFmtId="0" fontId="3" fillId="13" borderId="109" xfId="0" applyFont="1" applyFill="1" applyBorder="1"/>
    <xf numFmtId="0" fontId="3" fillId="13" borderId="36" xfId="0" applyFont="1" applyFill="1" applyBorder="1"/>
    <xf numFmtId="0" fontId="3" fillId="13" borderId="42" xfId="0" applyFont="1" applyFill="1" applyBorder="1"/>
    <xf numFmtId="0" fontId="3" fillId="13" borderId="42" xfId="0" applyFont="1" applyFill="1" applyBorder="1" applyAlignment="1">
      <alignment horizontal="center" vertical="center"/>
    </xf>
    <xf numFmtId="164" fontId="11" fillId="14" borderId="5" xfId="8" applyNumberFormat="1" applyFont="1" applyFill="1" applyBorder="1"/>
    <xf numFmtId="164" fontId="3" fillId="21" borderId="98" xfId="8" applyNumberFormat="1" applyFont="1" applyFill="1" applyBorder="1"/>
    <xf numFmtId="43" fontId="3" fillId="21" borderId="98" xfId="8" applyNumberFormat="1" applyFont="1" applyFill="1" applyBorder="1"/>
    <xf numFmtId="0" fontId="31" fillId="0" borderId="183" xfId="0" applyFont="1" applyBorder="1" applyAlignment="1">
      <alignment vertical="center" wrapText="1"/>
    </xf>
    <xf numFmtId="0" fontId="31" fillId="0" borderId="113" xfId="0" applyFont="1" applyBorder="1" applyAlignment="1">
      <alignment vertical="center"/>
    </xf>
    <xf numFmtId="0" fontId="31" fillId="0" borderId="113" xfId="0" applyFont="1" applyBorder="1" applyAlignment="1">
      <alignment horizontal="center" vertical="center" wrapText="1"/>
    </xf>
    <xf numFmtId="0" fontId="31" fillId="0" borderId="113" xfId="0" applyFont="1" applyBorder="1" applyAlignment="1">
      <alignment horizontal="center" vertical="center"/>
    </xf>
    <xf numFmtId="0" fontId="14" fillId="0" borderId="0" xfId="0" applyFont="1" applyAlignment="1">
      <alignment horizontal="center"/>
    </xf>
    <xf numFmtId="0" fontId="14" fillId="0" borderId="166" xfId="0" applyFont="1" applyBorder="1" applyAlignment="1">
      <alignment horizontal="center" vertical="center"/>
    </xf>
    <xf numFmtId="0" fontId="14" fillId="0" borderId="174" xfId="0" applyFont="1" applyBorder="1" applyAlignment="1">
      <alignment horizontal="center" vertical="center"/>
    </xf>
    <xf numFmtId="0" fontId="11" fillId="13" borderId="134" xfId="0" applyFont="1" applyFill="1" applyBorder="1"/>
    <xf numFmtId="0" fontId="14" fillId="0" borderId="126" xfId="0" applyFont="1" applyBorder="1" applyAlignment="1">
      <alignment horizontal="center" vertical="center"/>
    </xf>
    <xf numFmtId="0" fontId="14" fillId="0" borderId="147" xfId="0" applyFont="1" applyBorder="1"/>
    <xf numFmtId="0" fontId="14" fillId="0" borderId="0" xfId="0" applyFont="1" applyBorder="1" applyAlignment="1">
      <alignment horizontal="center" vertical="center"/>
    </xf>
    <xf numFmtId="0" fontId="14" fillId="0" borderId="237" xfId="0" applyFont="1" applyBorder="1"/>
    <xf numFmtId="0" fontId="11" fillId="14" borderId="49" xfId="0" applyFont="1" applyFill="1" applyBorder="1"/>
    <xf numFmtId="0" fontId="14" fillId="13" borderId="5" xfId="0" applyFont="1" applyFill="1" applyBorder="1" applyAlignment="1">
      <alignment horizontal="center" vertical="center"/>
    </xf>
    <xf numFmtId="0" fontId="14" fillId="5" borderId="15" xfId="1" applyFont="1" applyFill="1" applyBorder="1" applyAlignment="1" applyProtection="1">
      <alignment horizontal="left"/>
      <protection hidden="1"/>
    </xf>
    <xf numFmtId="0" fontId="0" fillId="0" borderId="0" xfId="0" applyFont="1"/>
    <xf numFmtId="0" fontId="11" fillId="21" borderId="5" xfId="8" applyNumberFormat="1" applyFont="1" applyFill="1" applyBorder="1"/>
    <xf numFmtId="0" fontId="18" fillId="0" borderId="0" xfId="0" applyFont="1"/>
    <xf numFmtId="0" fontId="11" fillId="21" borderId="99" xfId="8" applyNumberFormat="1" applyFont="1" applyFill="1" applyBorder="1"/>
    <xf numFmtId="0" fontId="11" fillId="21" borderId="98" xfId="8" applyNumberFormat="1" applyFont="1" applyFill="1" applyBorder="1"/>
    <xf numFmtId="0" fontId="11" fillId="14" borderId="98" xfId="8" applyNumberFormat="1" applyFont="1" applyFill="1" applyBorder="1"/>
    <xf numFmtId="0" fontId="68" fillId="5" borderId="15" xfId="1" applyFont="1" applyFill="1" applyBorder="1" applyAlignment="1" applyProtection="1">
      <alignment horizontal="left"/>
      <protection hidden="1"/>
    </xf>
    <xf numFmtId="0" fontId="11" fillId="21" borderId="49" xfId="0" applyFont="1" applyFill="1" applyBorder="1"/>
    <xf numFmtId="0" fontId="3" fillId="0" borderId="26" xfId="0" applyFont="1" applyFill="1" applyBorder="1" applyAlignment="1">
      <alignment vertical="center"/>
    </xf>
    <xf numFmtId="0" fontId="3" fillId="0" borderId="27" xfId="0" applyFont="1" applyFill="1" applyBorder="1" applyAlignment="1">
      <alignment vertical="center"/>
    </xf>
    <xf numFmtId="0" fontId="3" fillId="0" borderId="247" xfId="0" applyFont="1" applyBorder="1" applyAlignment="1">
      <alignment horizontal="center" vertical="center"/>
    </xf>
    <xf numFmtId="0" fontId="3" fillId="11" borderId="89" xfId="2" applyFont="1" applyFill="1" applyBorder="1" applyAlignment="1" applyProtection="1">
      <alignment horizontal="center" vertical="center"/>
      <protection locked="0"/>
    </xf>
    <xf numFmtId="0" fontId="69" fillId="0" borderId="0" xfId="0" applyFont="1"/>
    <xf numFmtId="176" fontId="3" fillId="8" borderId="5" xfId="6" applyNumberFormat="1" applyFont="1" applyFill="1" applyBorder="1"/>
    <xf numFmtId="0" fontId="3" fillId="0" borderId="27" xfId="0" applyFont="1" applyFill="1" applyBorder="1" applyAlignment="1">
      <alignment horizontal="center" vertical="center"/>
    </xf>
    <xf numFmtId="168" fontId="3" fillId="17" borderId="39" xfId="4" applyFont="1" applyFill="1" applyBorder="1" applyAlignment="1" applyProtection="1">
      <alignment horizontal="center"/>
      <protection hidden="1"/>
    </xf>
    <xf numFmtId="9" fontId="3" fillId="20" borderId="5" xfId="7" applyFont="1" applyFill="1" applyBorder="1"/>
    <xf numFmtId="0" fontId="3" fillId="11" borderId="5" xfId="2" applyNumberFormat="1" applyFont="1" applyFill="1" applyBorder="1" applyAlignment="1" applyProtection="1">
      <alignment horizontal="center" vertical="center"/>
      <protection locked="0"/>
    </xf>
    <xf numFmtId="0" fontId="3" fillId="8" borderId="89" xfId="2" applyNumberFormat="1" applyFont="1" applyFill="1" applyBorder="1" applyAlignment="1" applyProtection="1">
      <alignment horizontal="center" vertical="center"/>
      <protection locked="0"/>
    </xf>
    <xf numFmtId="0" fontId="11" fillId="11" borderId="5" xfId="2" applyFont="1" applyFill="1" applyBorder="1" applyAlignment="1" applyProtection="1">
      <alignment horizontal="center" vertical="center"/>
      <protection locked="0"/>
    </xf>
    <xf numFmtId="0" fontId="11" fillId="11" borderId="89" xfId="2" applyFont="1" applyFill="1" applyBorder="1" applyAlignment="1" applyProtection="1">
      <alignment horizontal="center" vertical="center"/>
      <protection locked="0"/>
    </xf>
    <xf numFmtId="168" fontId="8" fillId="17" borderId="5" xfId="4" applyFont="1" applyFill="1" applyBorder="1" applyAlignment="1" applyProtection="1">
      <alignment horizontal="center"/>
      <protection hidden="1"/>
    </xf>
    <xf numFmtId="0" fontId="5" fillId="5" borderId="15" xfId="1" applyFont="1" applyFill="1" applyBorder="1" applyAlignment="1" applyProtection="1">
      <alignment horizontal="left"/>
      <protection hidden="1"/>
    </xf>
    <xf numFmtId="0" fontId="3" fillId="0" borderId="9" xfId="0" applyFont="1" applyBorder="1"/>
    <xf numFmtId="0" fontId="3" fillId="19" borderId="5" xfId="0" applyFont="1" applyFill="1" applyBorder="1"/>
    <xf numFmtId="0" fontId="70" fillId="0" borderId="0" xfId="0" applyFont="1"/>
    <xf numFmtId="0" fontId="3" fillId="14" borderId="98" xfId="0" applyFont="1" applyFill="1" applyBorder="1"/>
    <xf numFmtId="0" fontId="3" fillId="5" borderId="111" xfId="0" applyFont="1" applyFill="1" applyBorder="1" applyAlignment="1">
      <alignment vertical="center"/>
    </xf>
    <xf numFmtId="0" fontId="3" fillId="8" borderId="49" xfId="8" applyNumberFormat="1" applyFont="1" applyFill="1" applyBorder="1"/>
    <xf numFmtId="0" fontId="3" fillId="5" borderId="0" xfId="0" applyFont="1" applyFill="1" applyAlignment="1">
      <alignment vertical="center"/>
    </xf>
    <xf numFmtId="0" fontId="22" fillId="5" borderId="58" xfId="1" applyFont="1" applyFill="1" applyBorder="1" applyAlignment="1" applyProtection="1">
      <alignment horizontal="left"/>
      <protection hidden="1"/>
    </xf>
    <xf numFmtId="0" fontId="37" fillId="0" borderId="9" xfId="1" applyFont="1" applyBorder="1" applyAlignment="1" applyProtection="1">
      <alignment horizontal="left" vertical="center" wrapText="1" indent="1"/>
      <protection hidden="1"/>
    </xf>
    <xf numFmtId="0" fontId="5" fillId="0" borderId="221" xfId="0" applyFont="1" applyBorder="1"/>
    <xf numFmtId="0" fontId="5" fillId="0" borderId="0" xfId="0" applyFont="1"/>
    <xf numFmtId="0" fontId="3" fillId="19" borderId="5" xfId="2" applyFont="1" applyFill="1" applyBorder="1" applyAlignment="1" applyProtection="1">
      <alignment vertical="center"/>
      <protection locked="0"/>
    </xf>
    <xf numFmtId="0" fontId="5" fillId="0" borderId="222" xfId="0" applyFont="1" applyBorder="1" applyAlignment="1">
      <alignment horizontal="center"/>
    </xf>
    <xf numFmtId="0" fontId="3" fillId="12" borderId="5" xfId="0" applyFont="1" applyFill="1" applyBorder="1"/>
    <xf numFmtId="170" fontId="14" fillId="15" borderId="0" xfId="0" applyNumberFormat="1" applyFont="1" applyFill="1" applyAlignment="1" applyProtection="1">
      <alignment horizontal="center" vertical="center"/>
      <protection hidden="1"/>
    </xf>
    <xf numFmtId="168" fontId="8" fillId="17" borderId="5" xfId="4" applyFont="1" applyFill="1" applyBorder="1" applyProtection="1">
      <protection hidden="1"/>
    </xf>
    <xf numFmtId="0" fontId="3" fillId="0" borderId="15" xfId="0" applyFont="1" applyBorder="1"/>
    <xf numFmtId="0" fontId="1" fillId="14" borderId="98" xfId="0" applyFont="1" applyFill="1" applyBorder="1"/>
    <xf numFmtId="0" fontId="1" fillId="14" borderId="5" xfId="0" applyFont="1" applyFill="1" applyBorder="1"/>
    <xf numFmtId="0" fontId="3" fillId="0" borderId="0" xfId="8" applyNumberFormat="1" applyFont="1"/>
    <xf numFmtId="0" fontId="3" fillId="5" borderId="9" xfId="0" applyFont="1" applyFill="1" applyBorder="1" applyAlignment="1">
      <alignment vertical="center"/>
    </xf>
    <xf numFmtId="0" fontId="3" fillId="14" borderId="49" xfId="0" applyFont="1" applyFill="1" applyBorder="1"/>
    <xf numFmtId="0" fontId="30" fillId="5" borderId="15" xfId="1" applyFont="1" applyFill="1" applyBorder="1" applyAlignment="1" applyProtection="1">
      <alignment horizontal="right" vertical="center"/>
      <protection hidden="1"/>
    </xf>
    <xf numFmtId="0" fontId="37" fillId="13" borderId="9" xfId="1" applyFont="1" applyFill="1" applyBorder="1" applyAlignment="1" applyProtection="1">
      <alignment horizontal="left" vertical="center" wrapText="1" indent="1"/>
      <protection hidden="1"/>
    </xf>
    <xf numFmtId="9" fontId="3" fillId="8" borderId="5" xfId="7" applyFont="1" applyFill="1" applyBorder="1" applyAlignment="1">
      <alignment horizontal="center"/>
    </xf>
    <xf numFmtId="0" fontId="71" fillId="13" borderId="0" xfId="0" applyFont="1" applyFill="1"/>
    <xf numFmtId="0" fontId="8" fillId="10" borderId="0" xfId="1" applyFont="1" applyFill="1" applyAlignment="1" applyProtection="1">
      <alignment horizontal="left" vertical="center" wrapText="1"/>
      <protection hidden="1"/>
    </xf>
    <xf numFmtId="0" fontId="8" fillId="9" borderId="0" xfId="1" applyFont="1" applyFill="1" applyAlignment="1" applyProtection="1">
      <alignment horizontal="left" vertical="center" wrapText="1"/>
      <protection hidden="1"/>
    </xf>
    <xf numFmtId="0" fontId="1" fillId="9" borderId="0" xfId="1" applyFont="1" applyFill="1" applyAlignment="1" applyProtection="1">
      <alignment horizontal="left" vertical="top" wrapText="1"/>
      <protection hidden="1"/>
    </xf>
    <xf numFmtId="0" fontId="9" fillId="0" borderId="54" xfId="1" applyFont="1" applyBorder="1" applyAlignment="1" applyProtection="1">
      <alignment horizontal="left" vertical="center" wrapText="1" indent="1"/>
      <protection hidden="1"/>
    </xf>
    <xf numFmtId="0" fontId="9" fillId="0" borderId="0" xfId="1" applyFont="1" applyBorder="1" applyAlignment="1" applyProtection="1">
      <alignment horizontal="left" vertical="center" wrapText="1" indent="1"/>
      <protection hidden="1"/>
    </xf>
    <xf numFmtId="0" fontId="11" fillId="25" borderId="90" xfId="2" applyFont="1" applyFill="1" applyBorder="1" applyAlignment="1" applyProtection="1">
      <alignment horizontal="center" vertical="top"/>
      <protection locked="0"/>
    </xf>
    <xf numFmtId="0" fontId="11" fillId="11" borderId="40" xfId="2" applyFont="1" applyFill="1" applyBorder="1" applyAlignment="1" applyProtection="1">
      <alignment horizontal="center" vertical="top"/>
      <protection locked="0"/>
    </xf>
    <xf numFmtId="0" fontId="11" fillId="11" borderId="91" xfId="2" applyFont="1" applyFill="1" applyBorder="1" applyAlignment="1" applyProtection="1">
      <alignment horizontal="center" vertical="top"/>
      <protection locked="0"/>
    </xf>
    <xf numFmtId="0" fontId="11" fillId="11" borderId="92" xfId="2" applyFont="1" applyFill="1" applyBorder="1" applyAlignment="1" applyProtection="1">
      <alignment horizontal="center" vertical="top"/>
      <protection locked="0"/>
    </xf>
    <xf numFmtId="0" fontId="11" fillId="11" borderId="0" xfId="2" applyFont="1" applyFill="1" applyAlignment="1" applyProtection="1">
      <alignment horizontal="center" vertical="top"/>
      <protection locked="0"/>
    </xf>
    <xf numFmtId="0" fontId="11" fillId="11" borderId="93" xfId="2" applyFont="1" applyFill="1" applyBorder="1" applyAlignment="1" applyProtection="1">
      <alignment horizontal="center" vertical="top"/>
      <protection locked="0"/>
    </xf>
    <xf numFmtId="0" fontId="11" fillId="11" borderId="94" xfId="2" applyFont="1" applyFill="1" applyBorder="1" applyAlignment="1" applyProtection="1">
      <alignment horizontal="center" vertical="top"/>
      <protection locked="0"/>
    </xf>
    <xf numFmtId="0" fontId="11" fillId="11" borderId="95" xfId="2" applyFont="1" applyFill="1" applyBorder="1" applyAlignment="1" applyProtection="1">
      <alignment horizontal="center" vertical="top"/>
      <protection locked="0"/>
    </xf>
    <xf numFmtId="0" fontId="11" fillId="11" borderId="96" xfId="2" applyFont="1" applyFill="1" applyBorder="1" applyAlignment="1" applyProtection="1">
      <alignment horizontal="center" vertical="top"/>
      <protection locked="0"/>
    </xf>
    <xf numFmtId="0" fontId="31" fillId="0" borderId="128" xfId="1" applyFont="1" applyBorder="1" applyAlignment="1" applyProtection="1">
      <alignment horizontal="center" vertical="top"/>
      <protection hidden="1"/>
    </xf>
    <xf numFmtId="0" fontId="31" fillId="0" borderId="130" xfId="1" applyFont="1" applyBorder="1" applyAlignment="1" applyProtection="1">
      <alignment horizontal="center" vertical="top"/>
      <protection hidden="1"/>
    </xf>
    <xf numFmtId="0" fontId="31" fillId="0" borderId="131" xfId="1" applyFont="1" applyBorder="1" applyAlignment="1" applyProtection="1">
      <alignment horizontal="center" vertical="top"/>
      <protection hidden="1"/>
    </xf>
    <xf numFmtId="0" fontId="31" fillId="0" borderId="133" xfId="2" applyFont="1" applyBorder="1" applyAlignment="1" applyProtection="1">
      <alignment horizontal="center" vertical="top" wrapText="1"/>
      <protection locked="0"/>
    </xf>
    <xf numFmtId="0" fontId="31" fillId="0" borderId="134" xfId="2" applyFont="1" applyBorder="1" applyAlignment="1" applyProtection="1">
      <alignment horizontal="center" vertical="top" wrapText="1"/>
      <protection locked="0"/>
    </xf>
    <xf numFmtId="0" fontId="31" fillId="0" borderId="135" xfId="2" applyFont="1" applyBorder="1" applyAlignment="1" applyProtection="1">
      <alignment horizontal="center" vertical="top" wrapText="1"/>
      <protection locked="0"/>
    </xf>
    <xf numFmtId="0" fontId="31" fillId="0" borderId="133" xfId="2" applyFont="1" applyBorder="1" applyAlignment="1" applyProtection="1">
      <alignment horizontal="center" vertical="top"/>
      <protection locked="0"/>
    </xf>
    <xf numFmtId="0" fontId="31" fillId="0" borderId="134" xfId="2" applyFont="1" applyBorder="1" applyAlignment="1" applyProtection="1">
      <alignment horizontal="center" vertical="top"/>
      <protection locked="0"/>
    </xf>
    <xf numFmtId="0" fontId="31" fillId="0" borderId="135" xfId="2" applyFont="1" applyBorder="1" applyAlignment="1" applyProtection="1">
      <alignment horizontal="center" vertical="top"/>
      <protection locked="0"/>
    </xf>
    <xf numFmtId="14" fontId="31" fillId="0" borderId="129" xfId="0" applyNumberFormat="1" applyFont="1" applyBorder="1" applyAlignment="1">
      <alignment horizontal="center" vertical="top"/>
    </xf>
    <xf numFmtId="14" fontId="31" fillId="0" borderId="31" xfId="0" applyNumberFormat="1" applyFont="1" applyBorder="1" applyAlignment="1">
      <alignment horizontal="center" vertical="top"/>
    </xf>
    <xf numFmtId="14" fontId="31" fillId="0" borderId="132" xfId="0" applyNumberFormat="1" applyFont="1" applyBorder="1" applyAlignment="1">
      <alignment horizontal="center" vertical="top"/>
    </xf>
    <xf numFmtId="0" fontId="31" fillId="0" borderId="117" xfId="0" applyFont="1" applyBorder="1" applyAlignment="1">
      <alignment horizontal="left" vertical="top"/>
    </xf>
    <xf numFmtId="0" fontId="31" fillId="0" borderId="24" xfId="0" applyFont="1" applyBorder="1" applyAlignment="1">
      <alignment horizontal="left" vertical="top"/>
    </xf>
    <xf numFmtId="0" fontId="31" fillId="0" borderId="122" xfId="0" applyFont="1" applyBorder="1" applyAlignment="1">
      <alignment horizontal="left" vertical="top"/>
    </xf>
    <xf numFmtId="0" fontId="31" fillId="0" borderId="117" xfId="0" applyFont="1" applyBorder="1" applyAlignment="1">
      <alignment horizontal="center" vertical="top"/>
    </xf>
    <xf numFmtId="0" fontId="31" fillId="0" borderId="24" xfId="0" applyFont="1" applyBorder="1" applyAlignment="1">
      <alignment horizontal="center" vertical="top"/>
    </xf>
    <xf numFmtId="0" fontId="31" fillId="0" borderId="122" xfId="0" applyFont="1" applyBorder="1" applyAlignment="1">
      <alignment horizontal="center" vertical="top"/>
    </xf>
    <xf numFmtId="0" fontId="11" fillId="8" borderId="51" xfId="0" applyFont="1" applyFill="1" applyBorder="1" applyAlignment="1">
      <alignment horizontal="center"/>
    </xf>
    <xf numFmtId="0" fontId="11" fillId="8" borderId="58" xfId="0" applyFont="1" applyFill="1" applyBorder="1" applyAlignment="1">
      <alignment horizontal="center"/>
    </xf>
    <xf numFmtId="0" fontId="11" fillId="8" borderId="44" xfId="0" applyFont="1" applyFill="1" applyBorder="1" applyAlignment="1">
      <alignment horizontal="center"/>
    </xf>
    <xf numFmtId="0" fontId="31" fillId="0" borderId="149" xfId="1" applyFont="1" applyBorder="1" applyAlignment="1" applyProtection="1">
      <alignment horizontal="center" vertical="center"/>
      <protection hidden="1"/>
    </xf>
    <xf numFmtId="0" fontId="31" fillId="0" borderId="150" xfId="1" applyFont="1" applyBorder="1" applyAlignment="1" applyProtection="1">
      <alignment horizontal="center" vertical="center"/>
      <protection hidden="1"/>
    </xf>
    <xf numFmtId="14" fontId="31" fillId="0" borderId="149" xfId="1" applyNumberFormat="1" applyFont="1" applyBorder="1" applyAlignment="1" applyProtection="1">
      <alignment horizontal="center" vertical="center" wrapText="1"/>
      <protection hidden="1"/>
    </xf>
    <xf numFmtId="14" fontId="31" fillId="0" borderId="150" xfId="1" applyNumberFormat="1" applyFont="1" applyBorder="1" applyAlignment="1" applyProtection="1">
      <alignment horizontal="center" vertical="center" wrapText="1"/>
      <protection hidden="1"/>
    </xf>
    <xf numFmtId="14" fontId="31" fillId="0" borderId="145" xfId="1" applyNumberFormat="1" applyFont="1" applyBorder="1" applyAlignment="1" applyProtection="1">
      <alignment horizontal="center" vertical="center" wrapText="1"/>
      <protection hidden="1"/>
    </xf>
    <xf numFmtId="14" fontId="31" fillId="0" borderId="159" xfId="1" applyNumberFormat="1" applyFont="1" applyBorder="1" applyAlignment="1" applyProtection="1">
      <alignment horizontal="center" vertical="center" wrapText="1"/>
      <protection hidden="1"/>
    </xf>
    <xf numFmtId="14" fontId="31" fillId="0" borderId="146" xfId="1" applyNumberFormat="1" applyFont="1" applyBorder="1" applyAlignment="1" applyProtection="1">
      <alignment horizontal="center" vertical="center" wrapText="1"/>
      <protection hidden="1"/>
    </xf>
    <xf numFmtId="14" fontId="31" fillId="0" borderId="152" xfId="1" applyNumberFormat="1" applyFont="1" applyBorder="1" applyAlignment="1" applyProtection="1">
      <alignment horizontal="center" vertical="center" wrapText="1"/>
      <protection hidden="1"/>
    </xf>
    <xf numFmtId="14" fontId="31" fillId="0" borderId="41" xfId="1" applyNumberFormat="1" applyFont="1" applyBorder="1" applyAlignment="1" applyProtection="1">
      <alignment horizontal="center" vertical="center" wrapText="1"/>
      <protection hidden="1"/>
    </xf>
    <xf numFmtId="14" fontId="31" fillId="0" borderId="153" xfId="1" applyNumberFormat="1" applyFont="1" applyBorder="1" applyAlignment="1" applyProtection="1">
      <alignment horizontal="center" vertical="center" wrapText="1"/>
      <protection hidden="1"/>
    </xf>
    <xf numFmtId="0" fontId="32" fillId="0" borderId="147" xfId="0" applyFont="1" applyBorder="1" applyAlignment="1">
      <alignment horizontal="center"/>
    </xf>
    <xf numFmtId="0" fontId="32" fillId="0" borderId="160" xfId="0" applyFont="1" applyBorder="1" applyAlignment="1">
      <alignment horizontal="center"/>
    </xf>
    <xf numFmtId="0" fontId="32" fillId="0" borderId="148" xfId="0" applyFont="1" applyBorder="1" applyAlignment="1">
      <alignment horizontal="center"/>
    </xf>
    <xf numFmtId="14" fontId="31" fillId="0" borderId="149" xfId="1" applyNumberFormat="1" applyFont="1" applyFill="1" applyBorder="1" applyAlignment="1" applyProtection="1">
      <alignment horizontal="center" vertical="center" wrapText="1"/>
      <protection hidden="1"/>
    </xf>
    <xf numFmtId="14" fontId="31" fillId="0" borderId="150" xfId="1" applyNumberFormat="1" applyFont="1" applyFill="1" applyBorder="1" applyAlignment="1" applyProtection="1">
      <alignment horizontal="center" vertical="center" wrapText="1"/>
      <protection hidden="1"/>
    </xf>
    <xf numFmtId="14" fontId="31" fillId="0" borderId="17" xfId="1" applyNumberFormat="1" applyFont="1" applyBorder="1" applyAlignment="1" applyProtection="1">
      <alignment horizontal="center" vertical="center" wrapText="1"/>
      <protection hidden="1"/>
    </xf>
    <xf numFmtId="14" fontId="31" fillId="0" borderId="18" xfId="1" applyNumberFormat="1" applyFont="1" applyBorder="1" applyAlignment="1" applyProtection="1">
      <alignment horizontal="center" vertical="center" wrapText="1"/>
      <protection hidden="1"/>
    </xf>
    <xf numFmtId="14" fontId="31" fillId="0" borderId="202" xfId="1" applyNumberFormat="1" applyFont="1" applyBorder="1" applyAlignment="1" applyProtection="1">
      <alignment horizontal="center" vertical="center" wrapText="1"/>
      <protection hidden="1"/>
    </xf>
    <xf numFmtId="14" fontId="31" fillId="0" borderId="25" xfId="1" applyNumberFormat="1" applyFont="1" applyBorder="1" applyAlignment="1" applyProtection="1">
      <alignment horizontal="center" vertical="center" wrapText="1"/>
      <protection hidden="1"/>
    </xf>
    <xf numFmtId="14" fontId="32" fillId="0" borderId="258" xfId="1" applyNumberFormat="1" applyFont="1" applyBorder="1" applyAlignment="1" applyProtection="1">
      <alignment horizontal="center" vertical="center" wrapText="1"/>
      <protection hidden="1"/>
    </xf>
    <xf numFmtId="14" fontId="32" fillId="0" borderId="259" xfId="1" applyNumberFormat="1" applyFont="1" applyBorder="1" applyAlignment="1" applyProtection="1">
      <alignment horizontal="center" vertical="center" wrapText="1"/>
      <protection hidden="1"/>
    </xf>
    <xf numFmtId="0" fontId="31" fillId="0" borderId="133" xfId="2" applyFont="1" applyBorder="1" applyAlignment="1" applyProtection="1">
      <alignment horizontal="center" vertical="center"/>
      <protection locked="0"/>
    </xf>
    <xf numFmtId="0" fontId="31" fillId="0" borderId="134" xfId="2" applyFont="1" applyBorder="1" applyAlignment="1" applyProtection="1">
      <alignment horizontal="center" vertical="center"/>
      <protection locked="0"/>
    </xf>
    <xf numFmtId="0" fontId="31" fillId="0" borderId="135" xfId="2" applyFont="1" applyBorder="1" applyAlignment="1" applyProtection="1">
      <alignment horizontal="center" vertical="center"/>
      <protection locked="0"/>
    </xf>
    <xf numFmtId="0" fontId="31" fillId="0" borderId="174" xfId="2" applyFont="1" applyBorder="1" applyAlignment="1" applyProtection="1">
      <alignment horizontal="center" vertical="center" wrapText="1"/>
      <protection locked="0"/>
    </xf>
    <xf numFmtId="0" fontId="31" fillId="0" borderId="260" xfId="2" applyFont="1" applyBorder="1" applyAlignment="1" applyProtection="1">
      <alignment horizontal="center" vertical="center" wrapText="1"/>
      <protection locked="0"/>
    </xf>
    <xf numFmtId="0" fontId="31" fillId="0" borderId="181" xfId="2" applyFont="1" applyBorder="1" applyAlignment="1" applyProtection="1">
      <alignment horizontal="center" vertical="center" wrapText="1"/>
      <protection locked="0"/>
    </xf>
    <xf numFmtId="0" fontId="31" fillId="0" borderId="133" xfId="2" applyFont="1" applyBorder="1" applyAlignment="1" applyProtection="1">
      <alignment horizontal="center" vertical="center" wrapText="1"/>
      <protection locked="0"/>
    </xf>
    <xf numFmtId="0" fontId="31" fillId="0" borderId="134" xfId="2" applyFont="1" applyBorder="1" applyAlignment="1" applyProtection="1">
      <alignment horizontal="center" vertical="center" wrapText="1"/>
      <protection locked="0"/>
    </xf>
    <xf numFmtId="0" fontId="31" fillId="0" borderId="135" xfId="2" applyFont="1" applyBorder="1" applyAlignment="1" applyProtection="1">
      <alignment horizontal="center" vertical="center" wrapText="1"/>
      <protection locked="0"/>
    </xf>
    <xf numFmtId="0" fontId="11" fillId="11" borderId="52" xfId="2" applyFont="1" applyFill="1" applyBorder="1" applyAlignment="1" applyProtection="1">
      <alignment horizontal="center" vertical="center"/>
      <protection locked="0"/>
    </xf>
    <xf numFmtId="0" fontId="11" fillId="11" borderId="42" xfId="2" applyFont="1" applyFill="1" applyBorder="1" applyAlignment="1" applyProtection="1">
      <alignment horizontal="center" vertical="center"/>
      <protection locked="0"/>
    </xf>
    <xf numFmtId="0" fontId="11" fillId="11" borderId="53" xfId="2" applyFont="1" applyFill="1" applyBorder="1" applyAlignment="1" applyProtection="1">
      <alignment horizontal="center" vertical="center"/>
      <protection locked="0"/>
    </xf>
    <xf numFmtId="0" fontId="11" fillId="11" borderId="54" xfId="2" applyFont="1" applyFill="1" applyBorder="1" applyAlignment="1" applyProtection="1">
      <alignment horizontal="center" vertical="center"/>
      <protection locked="0"/>
    </xf>
    <xf numFmtId="0" fontId="11" fillId="11" borderId="0" xfId="2" applyFont="1" applyFill="1" applyAlignment="1" applyProtection="1">
      <alignment horizontal="center" vertical="center"/>
      <protection locked="0"/>
    </xf>
    <xf numFmtId="0" fontId="11" fillId="11" borderId="55" xfId="2" applyFont="1" applyFill="1" applyBorder="1" applyAlignment="1" applyProtection="1">
      <alignment horizontal="center" vertical="center"/>
      <protection locked="0"/>
    </xf>
    <xf numFmtId="0" fontId="11" fillId="11" borderId="56" xfId="2" applyFont="1" applyFill="1" applyBorder="1" applyAlignment="1" applyProtection="1">
      <alignment horizontal="center" vertical="center"/>
      <protection locked="0"/>
    </xf>
    <xf numFmtId="0" fontId="11" fillId="11" borderId="43" xfId="2" applyFont="1" applyFill="1" applyBorder="1" applyAlignment="1" applyProtection="1">
      <alignment horizontal="center" vertical="center"/>
      <protection locked="0"/>
    </xf>
    <xf numFmtId="0" fontId="11" fillId="11" borderId="57" xfId="2" applyFont="1" applyFill="1" applyBorder="1" applyAlignment="1" applyProtection="1">
      <alignment horizontal="center" vertical="center"/>
      <protection locked="0"/>
    </xf>
    <xf numFmtId="0" fontId="31" fillId="0" borderId="133" xfId="1" applyFont="1" applyBorder="1" applyAlignment="1" applyProtection="1">
      <alignment horizontal="center" vertical="center" wrapText="1"/>
      <protection hidden="1"/>
    </xf>
    <xf numFmtId="0" fontId="31" fillId="0" borderId="134" xfId="1" applyFont="1" applyBorder="1" applyAlignment="1" applyProtection="1">
      <alignment horizontal="center" vertical="center" wrapText="1"/>
      <protection hidden="1"/>
    </xf>
    <xf numFmtId="0" fontId="31" fillId="0" borderId="135" xfId="1" applyFont="1" applyBorder="1" applyAlignment="1" applyProtection="1">
      <alignment horizontal="center" vertical="center" wrapText="1"/>
      <protection hidden="1"/>
    </xf>
    <xf numFmtId="0" fontId="31" fillId="0" borderId="133" xfId="1" applyFont="1" applyBorder="1" applyAlignment="1" applyProtection="1">
      <alignment horizontal="center" vertical="center"/>
      <protection hidden="1"/>
    </xf>
    <xf numFmtId="0" fontId="31" fillId="0" borderId="134" xfId="1" applyFont="1" applyBorder="1" applyAlignment="1" applyProtection="1">
      <alignment horizontal="center" vertical="center"/>
      <protection hidden="1"/>
    </xf>
    <xf numFmtId="0" fontId="31" fillId="0" borderId="135" xfId="1" applyFont="1" applyBorder="1" applyAlignment="1" applyProtection="1">
      <alignment horizontal="center" vertical="center"/>
      <protection hidden="1"/>
    </xf>
    <xf numFmtId="0" fontId="31" fillId="0" borderId="261" xfId="1" applyFont="1" applyBorder="1" applyAlignment="1" applyProtection="1">
      <alignment horizontal="center" vertical="center"/>
      <protection hidden="1"/>
    </xf>
    <xf numFmtId="14" fontId="31" fillId="0" borderId="129" xfId="1" applyNumberFormat="1" applyFont="1" applyBorder="1" applyAlignment="1" applyProtection="1">
      <alignment horizontal="center" vertical="center" wrapText="1"/>
      <protection hidden="1"/>
    </xf>
    <xf numFmtId="14" fontId="31" fillId="0" borderId="31" xfId="1" applyNumberFormat="1" applyFont="1" applyBorder="1" applyAlignment="1" applyProtection="1">
      <alignment horizontal="center" vertical="center" wrapText="1"/>
      <protection hidden="1"/>
    </xf>
    <xf numFmtId="14" fontId="31" fillId="0" borderId="133" xfId="1" applyNumberFormat="1" applyFont="1" applyBorder="1" applyAlignment="1" applyProtection="1">
      <alignment horizontal="center" vertical="center" wrapText="1"/>
      <protection hidden="1"/>
    </xf>
    <xf numFmtId="14" fontId="31" fillId="0" borderId="134" xfId="1" applyNumberFormat="1" applyFont="1" applyBorder="1" applyAlignment="1" applyProtection="1">
      <alignment horizontal="center" vertical="center" wrapText="1"/>
      <protection hidden="1"/>
    </xf>
    <xf numFmtId="14" fontId="31" fillId="0" borderId="135" xfId="1" applyNumberFormat="1" applyFont="1" applyBorder="1" applyAlignment="1" applyProtection="1">
      <alignment horizontal="center" vertical="center" wrapText="1"/>
      <protection hidden="1"/>
    </xf>
    <xf numFmtId="0" fontId="31" fillId="0" borderId="128" xfId="1" applyFont="1" applyBorder="1" applyAlignment="1" applyProtection="1">
      <alignment horizontal="center" vertical="center"/>
      <protection hidden="1"/>
    </xf>
    <xf numFmtId="0" fontId="31" fillId="0" borderId="130" xfId="1" applyFont="1" applyBorder="1" applyAlignment="1" applyProtection="1">
      <alignment horizontal="center" vertical="center"/>
      <protection hidden="1"/>
    </xf>
    <xf numFmtId="14" fontId="31" fillId="0" borderId="256" xfId="1" applyNumberFormat="1" applyFont="1" applyBorder="1" applyAlignment="1" applyProtection="1">
      <alignment horizontal="center" vertical="center" wrapText="1"/>
      <protection hidden="1"/>
    </xf>
    <xf numFmtId="14" fontId="31" fillId="0" borderId="257" xfId="1" applyNumberFormat="1" applyFont="1" applyBorder="1" applyAlignment="1" applyProtection="1">
      <alignment horizontal="center" vertical="center" wrapText="1"/>
      <protection hidden="1"/>
    </xf>
    <xf numFmtId="0" fontId="14" fillId="0" borderId="32" xfId="0" applyFont="1" applyBorder="1" applyAlignment="1">
      <alignment horizontal="left" vertical="top" wrapText="1"/>
    </xf>
    <xf numFmtId="0" fontId="14" fillId="0" borderId="31" xfId="0" applyFont="1" applyBorder="1" applyAlignment="1">
      <alignment horizontal="left" vertical="top" wrapText="1"/>
    </xf>
    <xf numFmtId="0" fontId="14" fillId="0" borderId="262" xfId="0" applyFont="1" applyBorder="1" applyAlignment="1">
      <alignment horizontal="left" vertical="top" wrapText="1"/>
    </xf>
    <xf numFmtId="168" fontId="12" fillId="17" borderId="133" xfId="4" applyFont="1" applyFill="1" applyBorder="1" applyAlignment="1" applyProtection="1">
      <alignment horizontal="center" vertical="center" wrapText="1"/>
      <protection hidden="1"/>
    </xf>
    <xf numFmtId="168" fontId="19" fillId="17" borderId="134" xfId="4" applyFont="1" applyFill="1" applyBorder="1" applyAlignment="1" applyProtection="1">
      <alignment horizontal="center" vertical="center" wrapText="1"/>
      <protection hidden="1"/>
    </xf>
    <xf numFmtId="168" fontId="19" fillId="17" borderId="135" xfId="4" applyFont="1" applyFill="1" applyBorder="1" applyAlignment="1" applyProtection="1">
      <alignment horizontal="center" vertical="center" wrapText="1"/>
      <protection hidden="1"/>
    </xf>
    <xf numFmtId="0" fontId="31" fillId="0" borderId="149" xfId="2" applyFont="1" applyBorder="1" applyAlignment="1" applyProtection="1">
      <alignment horizontal="center" vertical="center" wrapText="1"/>
      <protection locked="0"/>
    </xf>
    <xf numFmtId="0" fontId="31" fillId="0" borderId="150" xfId="2" applyFont="1" applyBorder="1" applyAlignment="1" applyProtection="1">
      <alignment horizontal="center" vertical="center" wrapText="1"/>
      <protection locked="0"/>
    </xf>
    <xf numFmtId="0" fontId="31" fillId="0" borderId="151" xfId="2" applyFont="1" applyBorder="1" applyAlignment="1" applyProtection="1">
      <alignment horizontal="center" vertical="center" wrapText="1"/>
      <protection locked="0"/>
    </xf>
    <xf numFmtId="0" fontId="31" fillId="0" borderId="149" xfId="2" applyFont="1" applyBorder="1" applyAlignment="1" applyProtection="1">
      <alignment horizontal="center" vertical="center"/>
      <protection locked="0"/>
    </xf>
    <xf numFmtId="0" fontId="31" fillId="0" borderId="150" xfId="2" applyFont="1" applyBorder="1" applyAlignment="1" applyProtection="1">
      <alignment horizontal="center" vertical="center"/>
      <protection locked="0"/>
    </xf>
    <xf numFmtId="0" fontId="31" fillId="0" borderId="151" xfId="2" applyFont="1" applyBorder="1" applyAlignment="1" applyProtection="1">
      <alignment horizontal="center" vertical="center"/>
      <protection locked="0"/>
    </xf>
    <xf numFmtId="0" fontId="11" fillId="25" borderId="90" xfId="2" applyFont="1" applyFill="1" applyBorder="1" applyAlignment="1" applyProtection="1">
      <alignment horizontal="center" vertical="center"/>
      <protection locked="0"/>
    </xf>
    <xf numFmtId="0" fontId="11" fillId="11" borderId="40" xfId="2" applyFont="1" applyFill="1" applyBorder="1" applyAlignment="1" applyProtection="1">
      <alignment horizontal="center" vertical="center"/>
      <protection locked="0"/>
    </xf>
    <xf numFmtId="0" fontId="11" fillId="11" borderId="91" xfId="2" applyFont="1" applyFill="1" applyBorder="1" applyAlignment="1" applyProtection="1">
      <alignment horizontal="center" vertical="center"/>
      <protection locked="0"/>
    </xf>
    <xf numFmtId="0" fontId="11" fillId="11" borderId="92" xfId="2" applyFont="1" applyFill="1" applyBorder="1" applyAlignment="1" applyProtection="1">
      <alignment horizontal="center" vertical="center"/>
      <protection locked="0"/>
    </xf>
    <xf numFmtId="0" fontId="11" fillId="11" borderId="93" xfId="2" applyFont="1" applyFill="1" applyBorder="1" applyAlignment="1" applyProtection="1">
      <alignment horizontal="center" vertical="center"/>
      <protection locked="0"/>
    </xf>
    <xf numFmtId="0" fontId="11" fillId="11" borderId="94" xfId="2" applyFont="1" applyFill="1" applyBorder="1" applyAlignment="1" applyProtection="1">
      <alignment horizontal="center" vertical="center"/>
      <protection locked="0"/>
    </xf>
    <xf numFmtId="0" fontId="11" fillId="11" borderId="95" xfId="2" applyFont="1" applyFill="1" applyBorder="1" applyAlignment="1" applyProtection="1">
      <alignment horizontal="center" vertical="center"/>
      <protection locked="0"/>
    </xf>
    <xf numFmtId="0" fontId="11" fillId="11" borderId="96" xfId="2" applyFont="1" applyFill="1" applyBorder="1" applyAlignment="1" applyProtection="1">
      <alignment horizontal="center" vertical="center"/>
      <protection locked="0"/>
    </xf>
    <xf numFmtId="0" fontId="31" fillId="0" borderId="145" xfId="1" applyFont="1" applyBorder="1" applyAlignment="1" applyProtection="1">
      <alignment horizontal="center" vertical="center"/>
      <protection hidden="1"/>
    </xf>
    <xf numFmtId="0" fontId="31" fillId="0" borderId="152" xfId="1" applyFont="1" applyBorder="1" applyAlignment="1" applyProtection="1">
      <alignment horizontal="center" vertical="center"/>
      <protection hidden="1"/>
    </xf>
    <xf numFmtId="0" fontId="31" fillId="0" borderId="147" xfId="1" applyFont="1" applyBorder="1" applyAlignment="1" applyProtection="1">
      <alignment horizontal="center" vertical="center"/>
      <protection hidden="1"/>
    </xf>
    <xf numFmtId="14" fontId="31" fillId="0" borderId="159" xfId="0" applyNumberFormat="1" applyFont="1" applyBorder="1" applyAlignment="1">
      <alignment horizontal="center" vertical="center"/>
    </xf>
    <xf numFmtId="0" fontId="31" fillId="0" borderId="146" xfId="0" applyFont="1" applyBorder="1" applyAlignment="1">
      <alignment horizontal="center" vertical="center"/>
    </xf>
    <xf numFmtId="0" fontId="31" fillId="0" borderId="41" xfId="0" applyFont="1" applyBorder="1" applyAlignment="1">
      <alignment horizontal="center" vertical="center"/>
    </xf>
    <xf numFmtId="0" fontId="31" fillId="0" borderId="153" xfId="0" applyFont="1" applyBorder="1" applyAlignment="1">
      <alignment horizontal="center" vertical="center"/>
    </xf>
    <xf numFmtId="14" fontId="31" fillId="0" borderId="145" xfId="0" applyNumberFormat="1" applyFont="1" applyBorder="1" applyAlignment="1">
      <alignment horizontal="center" vertical="center"/>
    </xf>
    <xf numFmtId="0" fontId="31" fillId="0" borderId="152" xfId="0" applyFont="1" applyBorder="1" applyAlignment="1">
      <alignment horizontal="center" vertical="center"/>
    </xf>
    <xf numFmtId="14" fontId="31" fillId="0" borderId="145" xfId="0" applyNumberFormat="1" applyFont="1" applyBorder="1" applyAlignment="1">
      <alignment horizontal="center" vertical="center" wrapText="1"/>
    </xf>
    <xf numFmtId="0" fontId="31" fillId="0" borderId="146" xfId="0" applyFont="1" applyBorder="1" applyAlignment="1">
      <alignment horizontal="center" vertical="center" wrapText="1"/>
    </xf>
    <xf numFmtId="0" fontId="31" fillId="0" borderId="152" xfId="0" applyFont="1" applyBorder="1" applyAlignment="1">
      <alignment horizontal="center" vertical="center" wrapText="1"/>
    </xf>
    <xf numFmtId="0" fontId="31" fillId="0" borderId="153" xfId="0" applyFont="1" applyBorder="1" applyAlignment="1">
      <alignment horizontal="center" vertical="center" wrapText="1"/>
    </xf>
    <xf numFmtId="0" fontId="31" fillId="0" borderId="149" xfId="2" applyFont="1" applyFill="1" applyBorder="1" applyAlignment="1" applyProtection="1">
      <alignment horizontal="center" vertical="center"/>
      <protection locked="0"/>
    </xf>
    <xf numFmtId="0" fontId="31" fillId="0" borderId="150" xfId="2" applyFont="1" applyFill="1" applyBorder="1" applyAlignment="1" applyProtection="1">
      <alignment horizontal="center" vertical="center"/>
      <protection locked="0"/>
    </xf>
    <xf numFmtId="0" fontId="31" fillId="0" borderId="151" xfId="2" applyFont="1" applyFill="1" applyBorder="1" applyAlignment="1" applyProtection="1">
      <alignment horizontal="center" vertical="center"/>
      <protection locked="0"/>
    </xf>
    <xf numFmtId="0" fontId="31" fillId="0" borderId="149" xfId="1" applyFont="1" applyFill="1" applyBorder="1" applyAlignment="1" applyProtection="1">
      <alignment horizontal="center" vertical="center"/>
      <protection hidden="1"/>
    </xf>
    <xf numFmtId="0" fontId="31" fillId="0" borderId="150" xfId="1" applyFont="1" applyFill="1" applyBorder="1" applyAlignment="1" applyProtection="1">
      <alignment horizontal="center" vertical="center"/>
      <protection hidden="1"/>
    </xf>
    <xf numFmtId="0" fontId="31" fillId="0" borderId="151" xfId="1" applyFont="1" applyFill="1" applyBorder="1" applyAlignment="1" applyProtection="1">
      <alignment horizontal="center" vertical="center"/>
      <protection hidden="1"/>
    </xf>
    <xf numFmtId="0" fontId="11" fillId="11" borderId="0" xfId="2" applyFont="1" applyFill="1" applyBorder="1" applyAlignment="1" applyProtection="1">
      <alignment horizontal="center" vertical="center"/>
      <protection locked="0"/>
    </xf>
    <xf numFmtId="0" fontId="31" fillId="0" borderId="149" xfId="2" applyFont="1" applyFill="1" applyBorder="1" applyAlignment="1" applyProtection="1">
      <alignment horizontal="center" vertical="center" wrapText="1"/>
      <protection locked="0"/>
    </xf>
    <xf numFmtId="0" fontId="31" fillId="0" borderId="150" xfId="2" applyFont="1" applyFill="1" applyBorder="1" applyAlignment="1" applyProtection="1">
      <alignment horizontal="center" vertical="center" wrapText="1"/>
      <protection locked="0"/>
    </xf>
    <xf numFmtId="0" fontId="31" fillId="0" borderId="151" xfId="2" applyFont="1" applyFill="1" applyBorder="1" applyAlignment="1" applyProtection="1">
      <alignment horizontal="center" vertical="center" wrapText="1"/>
      <protection locked="0"/>
    </xf>
    <xf numFmtId="14" fontId="31" fillId="0" borderId="145" xfId="0" applyNumberFormat="1" applyFont="1" applyFill="1" applyBorder="1" applyAlignment="1">
      <alignment horizontal="center" vertical="center" wrapText="1"/>
    </xf>
    <xf numFmtId="0" fontId="31" fillId="0" borderId="146" xfId="0" applyFont="1" applyFill="1" applyBorder="1" applyAlignment="1">
      <alignment horizontal="center" vertical="center" wrapText="1"/>
    </xf>
    <xf numFmtId="0" fontId="31" fillId="0" borderId="152" xfId="0" applyFont="1" applyFill="1" applyBorder="1" applyAlignment="1">
      <alignment horizontal="center" vertical="center" wrapText="1"/>
    </xf>
    <xf numFmtId="0" fontId="31" fillId="0" borderId="153" xfId="0" applyFont="1" applyFill="1" applyBorder="1" applyAlignment="1">
      <alignment horizontal="center" vertical="center" wrapText="1"/>
    </xf>
    <xf numFmtId="14" fontId="31" fillId="0" borderId="145" xfId="0" applyNumberFormat="1" applyFont="1" applyFill="1" applyBorder="1" applyAlignment="1">
      <alignment horizontal="center" vertical="center"/>
    </xf>
    <xf numFmtId="0" fontId="31" fillId="0" borderId="146" xfId="0" applyFont="1" applyFill="1" applyBorder="1" applyAlignment="1">
      <alignment horizontal="center" vertical="center"/>
    </xf>
    <xf numFmtId="0" fontId="31" fillId="0" borderId="152" xfId="0" applyFont="1" applyFill="1" applyBorder="1" applyAlignment="1">
      <alignment horizontal="center" vertical="center"/>
    </xf>
    <xf numFmtId="0" fontId="31" fillId="0" borderId="153" xfId="0" applyFont="1" applyFill="1" applyBorder="1" applyAlignment="1">
      <alignment horizontal="center" vertical="center"/>
    </xf>
    <xf numFmtId="14" fontId="31" fillId="0" borderId="136" xfId="0" applyNumberFormat="1" applyFont="1" applyFill="1" applyBorder="1" applyAlignment="1">
      <alignment horizontal="center" vertical="center"/>
    </xf>
    <xf numFmtId="0" fontId="31" fillId="0" borderId="137" xfId="0" applyFont="1" applyFill="1" applyBorder="1" applyAlignment="1">
      <alignment horizontal="center" vertical="center"/>
    </xf>
    <xf numFmtId="0" fontId="31" fillId="0" borderId="138" xfId="0" applyFont="1" applyFill="1" applyBorder="1" applyAlignment="1">
      <alignment horizontal="center" vertical="center"/>
    </xf>
    <xf numFmtId="0" fontId="31" fillId="0" borderId="143" xfId="0" applyFont="1" applyFill="1" applyBorder="1" applyAlignment="1">
      <alignment horizontal="center" vertical="center"/>
    </xf>
    <xf numFmtId="14" fontId="31" fillId="0" borderId="140" xfId="0" applyNumberFormat="1" applyFont="1" applyFill="1" applyBorder="1" applyAlignment="1">
      <alignment horizontal="center" vertical="center"/>
    </xf>
    <xf numFmtId="0" fontId="31" fillId="0" borderId="141" xfId="0" applyFont="1" applyFill="1" applyBorder="1" applyAlignment="1">
      <alignment horizontal="center" vertical="center"/>
    </xf>
    <xf numFmtId="0" fontId="31" fillId="0" borderId="142" xfId="0" applyFont="1" applyFill="1" applyBorder="1" applyAlignment="1">
      <alignment horizontal="center" vertical="center"/>
    </xf>
    <xf numFmtId="0" fontId="31" fillId="0" borderId="139" xfId="0" applyFont="1" applyFill="1" applyBorder="1" applyAlignment="1">
      <alignment horizontal="center" vertical="center"/>
    </xf>
    <xf numFmtId="14" fontId="31" fillId="0" borderId="140" xfId="0" applyNumberFormat="1" applyFont="1" applyFill="1" applyBorder="1" applyAlignment="1">
      <alignment horizontal="center" vertical="center" wrapText="1"/>
    </xf>
    <xf numFmtId="0" fontId="31" fillId="0" borderId="141" xfId="0" applyFont="1" applyFill="1" applyBorder="1" applyAlignment="1">
      <alignment horizontal="center" vertical="center" wrapText="1"/>
    </xf>
    <xf numFmtId="0" fontId="31" fillId="0" borderId="142" xfId="0" applyFont="1" applyFill="1" applyBorder="1" applyAlignment="1">
      <alignment horizontal="center" vertical="center" wrapText="1"/>
    </xf>
    <xf numFmtId="0" fontId="31" fillId="0" borderId="139" xfId="0" applyFont="1" applyFill="1" applyBorder="1" applyAlignment="1">
      <alignment horizontal="center" vertical="center" wrapText="1"/>
    </xf>
    <xf numFmtId="0" fontId="31" fillId="0" borderId="151" xfId="1" applyFont="1" applyBorder="1" applyAlignment="1" applyProtection="1">
      <alignment horizontal="center" vertical="center"/>
      <protection hidden="1"/>
    </xf>
    <xf numFmtId="0" fontId="11" fillId="11" borderId="97" xfId="2" applyFont="1" applyFill="1" applyBorder="1" applyAlignment="1" applyProtection="1">
      <alignment horizontal="center" vertical="center"/>
      <protection locked="0"/>
    </xf>
    <xf numFmtId="0" fontId="31" fillId="0" borderId="169" xfId="1" applyFont="1" applyBorder="1" applyAlignment="1" applyProtection="1">
      <alignment horizontal="center" vertical="center"/>
      <protection hidden="1"/>
    </xf>
    <xf numFmtId="0" fontId="31" fillId="0" borderId="170" xfId="1" applyFont="1" applyBorder="1" applyAlignment="1" applyProtection="1">
      <alignment horizontal="center" vertical="center"/>
      <protection hidden="1"/>
    </xf>
    <xf numFmtId="0" fontId="31" fillId="0" borderId="171" xfId="1" applyFont="1" applyBorder="1" applyAlignment="1" applyProtection="1">
      <alignment horizontal="center" vertical="center"/>
      <protection hidden="1"/>
    </xf>
    <xf numFmtId="14" fontId="31" fillId="0" borderId="167" xfId="0" applyNumberFormat="1" applyFont="1" applyFill="1" applyBorder="1" applyAlignment="1">
      <alignment horizontal="center" vertical="center"/>
    </xf>
    <xf numFmtId="0" fontId="31" fillId="0" borderId="114" xfId="0" applyFont="1" applyFill="1" applyBorder="1" applyAlignment="1">
      <alignment horizontal="center" vertical="center"/>
    </xf>
    <xf numFmtId="0" fontId="31" fillId="0" borderId="196" xfId="1" applyFont="1" applyBorder="1" applyAlignment="1" applyProtection="1">
      <alignment horizontal="center" vertical="center"/>
      <protection hidden="1"/>
    </xf>
    <xf numFmtId="0" fontId="31" fillId="0" borderId="197" xfId="1" applyFont="1" applyBorder="1" applyAlignment="1" applyProtection="1">
      <alignment horizontal="center" vertical="center"/>
      <protection hidden="1"/>
    </xf>
    <xf numFmtId="0" fontId="31" fillId="0" borderId="198" xfId="1" applyFont="1" applyBorder="1" applyAlignment="1" applyProtection="1">
      <alignment horizontal="center" vertical="center"/>
      <protection hidden="1"/>
    </xf>
    <xf numFmtId="0" fontId="31" fillId="0" borderId="193" xfId="1" applyFont="1" applyBorder="1" applyAlignment="1" applyProtection="1">
      <alignment horizontal="center" vertical="center"/>
      <protection hidden="1"/>
    </xf>
    <xf numFmtId="0" fontId="31" fillId="0" borderId="194" xfId="1" applyFont="1" applyBorder="1" applyAlignment="1" applyProtection="1">
      <alignment horizontal="center" vertical="center"/>
      <protection hidden="1"/>
    </xf>
    <xf numFmtId="0" fontId="31" fillId="0" borderId="195" xfId="1" applyFont="1" applyBorder="1" applyAlignment="1" applyProtection="1">
      <alignment horizontal="center" vertical="center"/>
      <protection hidden="1"/>
    </xf>
    <xf numFmtId="14" fontId="31" fillId="0" borderId="166" xfId="0" applyNumberFormat="1" applyFont="1" applyBorder="1" applyAlignment="1">
      <alignment horizontal="center"/>
    </xf>
    <xf numFmtId="14" fontId="31" fillId="0" borderId="173" xfId="0" applyNumberFormat="1" applyFont="1" applyBorder="1" applyAlignment="1">
      <alignment horizontal="center"/>
    </xf>
    <xf numFmtId="14" fontId="31" fillId="0" borderId="174" xfId="0" applyNumberFormat="1" applyFont="1" applyBorder="1" applyAlignment="1">
      <alignment horizontal="center"/>
    </xf>
    <xf numFmtId="0" fontId="32" fillId="0" borderId="183" xfId="0" applyFont="1" applyBorder="1" applyAlignment="1">
      <alignment horizontal="center" vertical="center" wrapText="1"/>
    </xf>
    <xf numFmtId="0" fontId="32" fillId="0" borderId="161"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113" xfId="0" applyFont="1" applyBorder="1" applyAlignment="1">
      <alignment horizontal="center" vertical="center" wrapText="1"/>
    </xf>
    <xf numFmtId="0" fontId="32" fillId="0" borderId="158" xfId="0" applyFont="1" applyBorder="1" applyAlignment="1">
      <alignment horizontal="center" vertical="center" wrapText="1"/>
    </xf>
    <xf numFmtId="0" fontId="32" fillId="0" borderId="163" xfId="0" applyFont="1" applyBorder="1" applyAlignment="1">
      <alignment horizontal="center" vertical="center" wrapText="1"/>
    </xf>
    <xf numFmtId="0" fontId="32" fillId="0" borderId="184" xfId="0" applyFont="1" applyBorder="1" applyAlignment="1">
      <alignment horizontal="center" vertical="center" wrapText="1"/>
    </xf>
    <xf numFmtId="0" fontId="32" fillId="0" borderId="180" xfId="0" applyFont="1" applyBorder="1" applyAlignment="1">
      <alignment horizontal="center" vertical="center" wrapText="1"/>
    </xf>
    <xf numFmtId="0" fontId="32" fillId="0" borderId="184" xfId="0" applyFont="1" applyBorder="1" applyAlignment="1">
      <alignment horizontal="center" vertical="center"/>
    </xf>
    <xf numFmtId="0" fontId="32" fillId="0" borderId="180" xfId="0" applyFont="1" applyBorder="1" applyAlignment="1">
      <alignment horizontal="center" vertical="center"/>
    </xf>
    <xf numFmtId="0" fontId="31" fillId="0" borderId="124" xfId="1" applyFont="1" applyBorder="1" applyAlignment="1" applyProtection="1">
      <alignment horizontal="center" vertical="center"/>
      <protection hidden="1"/>
    </xf>
    <xf numFmtId="0" fontId="31" fillId="0" borderId="126" xfId="1" applyFont="1" applyBorder="1" applyAlignment="1" applyProtection="1">
      <alignment horizontal="center" vertical="center"/>
      <protection hidden="1"/>
    </xf>
    <xf numFmtId="0" fontId="31" fillId="0" borderId="127" xfId="1" applyFont="1" applyBorder="1" applyAlignment="1" applyProtection="1">
      <alignment horizontal="center" vertical="center"/>
      <protection hidden="1"/>
    </xf>
    <xf numFmtId="0" fontId="31" fillId="0" borderId="175" xfId="0" applyFont="1" applyBorder="1" applyAlignment="1">
      <alignment horizontal="center" vertical="center"/>
    </xf>
    <xf numFmtId="0" fontId="31" fillId="0" borderId="181" xfId="0" applyFont="1" applyBorder="1" applyAlignment="1">
      <alignment horizontal="center" vertical="center"/>
    </xf>
    <xf numFmtId="0" fontId="31" fillId="0" borderId="177" xfId="0" applyFont="1" applyBorder="1" applyAlignment="1">
      <alignment horizontal="center" vertical="center"/>
    </xf>
    <xf numFmtId="0" fontId="31" fillId="0" borderId="120" xfId="0" applyFont="1" applyBorder="1" applyAlignment="1">
      <alignment horizontal="center" vertical="center"/>
    </xf>
    <xf numFmtId="0" fontId="31" fillId="0" borderId="133" xfId="0" applyFont="1" applyBorder="1" applyAlignment="1">
      <alignment horizontal="center" vertical="center"/>
    </xf>
    <xf numFmtId="0" fontId="31" fillId="0" borderId="134" xfId="0" applyFont="1" applyBorder="1" applyAlignment="1">
      <alignment horizontal="center" vertical="center"/>
    </xf>
    <xf numFmtId="0" fontId="31" fillId="0" borderId="135" xfId="0" applyFont="1" applyBorder="1" applyAlignment="1">
      <alignment horizontal="center" vertical="center"/>
    </xf>
    <xf numFmtId="0" fontId="31" fillId="0" borderId="173" xfId="0" applyFont="1" applyBorder="1" applyAlignment="1">
      <alignment horizontal="center"/>
    </xf>
    <xf numFmtId="0" fontId="31" fillId="0" borderId="174" xfId="0" applyFont="1" applyBorder="1" applyAlignment="1">
      <alignment horizontal="center"/>
    </xf>
    <xf numFmtId="14" fontId="32" fillId="0" borderId="166" xfId="0" applyNumberFormat="1" applyFont="1" applyBorder="1" applyAlignment="1">
      <alignment horizontal="center"/>
    </xf>
    <xf numFmtId="14" fontId="32" fillId="0" borderId="173" xfId="0" applyNumberFormat="1" applyFont="1" applyBorder="1" applyAlignment="1">
      <alignment horizontal="center"/>
    </xf>
    <xf numFmtId="14" fontId="32" fillId="0" borderId="174" xfId="0" applyNumberFormat="1" applyFont="1" applyBorder="1" applyAlignment="1">
      <alignment horizontal="center"/>
    </xf>
    <xf numFmtId="0" fontId="32" fillId="0" borderId="175" xfId="0" applyFont="1" applyBorder="1" applyAlignment="1">
      <alignment horizontal="center" vertical="center"/>
    </xf>
    <xf numFmtId="0" fontId="32" fillId="0" borderId="181" xfId="0" applyFont="1" applyBorder="1" applyAlignment="1">
      <alignment horizontal="center" vertical="center"/>
    </xf>
    <xf numFmtId="0" fontId="32" fillId="0" borderId="177" xfId="0" applyFont="1" applyBorder="1" applyAlignment="1">
      <alignment horizontal="center" vertical="center"/>
    </xf>
    <xf numFmtId="0" fontId="32" fillId="0" borderId="120" xfId="0" applyFont="1" applyBorder="1" applyAlignment="1">
      <alignment horizontal="center" vertical="center"/>
    </xf>
    <xf numFmtId="0" fontId="32" fillId="0" borderId="133" xfId="0" applyFont="1" applyBorder="1" applyAlignment="1">
      <alignment horizontal="center" vertical="center"/>
    </xf>
    <xf numFmtId="0" fontId="32" fillId="0" borderId="134" xfId="0" applyFont="1" applyBorder="1" applyAlignment="1">
      <alignment horizontal="center" vertical="center"/>
    </xf>
    <xf numFmtId="0" fontId="32" fillId="0" borderId="135" xfId="0" applyFont="1" applyBorder="1" applyAlignment="1">
      <alignment horizontal="center" vertical="center"/>
    </xf>
    <xf numFmtId="0" fontId="32" fillId="0" borderId="173" xfId="0" applyFont="1" applyBorder="1" applyAlignment="1">
      <alignment horizontal="center"/>
    </xf>
    <xf numFmtId="0" fontId="32" fillId="0" borderId="174" xfId="0" applyFont="1" applyBorder="1" applyAlignment="1">
      <alignment horizontal="center"/>
    </xf>
    <xf numFmtId="0" fontId="32" fillId="0" borderId="152" xfId="0" applyFont="1" applyBorder="1" applyAlignment="1">
      <alignment horizontal="center" vertical="center"/>
    </xf>
    <xf numFmtId="0" fontId="32" fillId="0" borderId="41" xfId="0" applyFont="1" applyBorder="1" applyAlignment="1">
      <alignment horizontal="center" vertical="center"/>
    </xf>
    <xf numFmtId="0" fontId="32" fillId="0" borderId="158" xfId="0" applyFont="1" applyBorder="1" applyAlignment="1">
      <alignment horizontal="center" vertical="center"/>
    </xf>
    <xf numFmtId="0" fontId="32" fillId="0" borderId="163" xfId="0" applyFont="1" applyBorder="1" applyAlignment="1">
      <alignment horizontal="center" vertical="center"/>
    </xf>
    <xf numFmtId="0" fontId="11" fillId="0" borderId="113" xfId="0" applyFont="1" applyBorder="1" applyAlignment="1">
      <alignment horizontal="center" vertical="center" wrapText="1"/>
    </xf>
    <xf numFmtId="0" fontId="11" fillId="0" borderId="158" xfId="0" applyFont="1" applyBorder="1" applyAlignment="1">
      <alignment horizontal="center" vertical="center"/>
    </xf>
    <xf numFmtId="0" fontId="11" fillId="0" borderId="163" xfId="0" applyFont="1" applyBorder="1" applyAlignment="1">
      <alignment horizontal="center" vertical="center"/>
    </xf>
    <xf numFmtId="0" fontId="11" fillId="0" borderId="175" xfId="0" applyFont="1" applyBorder="1" applyAlignment="1">
      <alignment horizontal="center" vertical="center"/>
    </xf>
    <xf numFmtId="0" fontId="11" fillId="0" borderId="181" xfId="0" applyFont="1" applyBorder="1" applyAlignment="1">
      <alignment horizontal="center" vertical="center"/>
    </xf>
    <xf numFmtId="0" fontId="11" fillId="0" borderId="177" xfId="0" applyFont="1" applyBorder="1" applyAlignment="1">
      <alignment horizontal="center" vertical="center"/>
    </xf>
    <xf numFmtId="0" fontId="11" fillId="0" borderId="120" xfId="0" applyFont="1" applyBorder="1" applyAlignment="1">
      <alignment horizontal="center" vertical="center"/>
    </xf>
    <xf numFmtId="0" fontId="5" fillId="13" borderId="53" xfId="0" applyFont="1" applyFill="1" applyBorder="1" applyAlignment="1">
      <alignment horizontal="center" wrapText="1"/>
    </xf>
    <xf numFmtId="0" fontId="11" fillId="13" borderId="23" xfId="0" applyFont="1" applyFill="1" applyBorder="1" applyAlignment="1">
      <alignment wrapText="1"/>
    </xf>
    <xf numFmtId="0" fontId="5" fillId="0" borderId="65" xfId="0" applyFont="1" applyBorder="1" applyAlignment="1">
      <alignment horizontal="center" wrapText="1"/>
    </xf>
    <xf numFmtId="0" fontId="11" fillId="0" borderId="63" xfId="0" applyFont="1" applyBorder="1" applyAlignment="1">
      <alignment horizontal="center" wrapText="1"/>
    </xf>
    <xf numFmtId="0" fontId="5" fillId="0" borderId="66" xfId="0" applyFont="1" applyBorder="1" applyAlignment="1">
      <alignment horizontal="center" wrapText="1"/>
    </xf>
    <xf numFmtId="0" fontId="11" fillId="0" borderId="68" xfId="0" applyFont="1" applyBorder="1" applyAlignment="1">
      <alignment horizontal="center" wrapText="1"/>
    </xf>
    <xf numFmtId="0" fontId="5" fillId="0" borderId="67" xfId="0" applyFont="1" applyBorder="1" applyAlignment="1">
      <alignment horizontal="center" wrapText="1"/>
    </xf>
    <xf numFmtId="0" fontId="11" fillId="0" borderId="69" xfId="0" applyFont="1" applyBorder="1" applyAlignment="1">
      <alignment horizontal="center" wrapText="1"/>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13" borderId="70" xfId="0" applyFont="1" applyFill="1" applyBorder="1" applyAlignment="1">
      <alignment horizontal="center" wrapText="1"/>
    </xf>
    <xf numFmtId="0" fontId="11" fillId="13" borderId="72" xfId="0" applyFont="1" applyFill="1" applyBorder="1" applyAlignment="1">
      <alignment horizontal="center" wrapText="1"/>
    </xf>
    <xf numFmtId="0" fontId="5" fillId="13" borderId="51" xfId="0" applyFont="1" applyFill="1" applyBorder="1" applyAlignment="1">
      <alignment horizontal="center" wrapText="1"/>
    </xf>
    <xf numFmtId="0" fontId="11" fillId="13" borderId="58" xfId="0" applyFont="1" applyFill="1" applyBorder="1" applyAlignment="1">
      <alignment horizontal="center" wrapText="1"/>
    </xf>
    <xf numFmtId="0" fontId="11" fillId="13" borderId="44" xfId="0" applyFont="1" applyFill="1" applyBorder="1" applyAlignment="1">
      <alignment horizontal="center" wrapText="1"/>
    </xf>
    <xf numFmtId="0" fontId="5" fillId="13" borderId="51" xfId="0" applyFont="1" applyFill="1" applyBorder="1" applyAlignment="1">
      <alignment horizontal="center"/>
    </xf>
    <xf numFmtId="0" fontId="11" fillId="13" borderId="58" xfId="0" applyFont="1" applyFill="1" applyBorder="1" applyAlignment="1">
      <alignment horizontal="center"/>
    </xf>
    <xf numFmtId="0" fontId="11" fillId="13" borderId="44" xfId="0" applyFont="1" applyFill="1" applyBorder="1" applyAlignment="1">
      <alignment horizontal="center"/>
    </xf>
    <xf numFmtId="0" fontId="14" fillId="13" borderId="51" xfId="0" applyFont="1" applyFill="1" applyBorder="1" applyAlignment="1">
      <alignment horizontal="center" wrapText="1"/>
    </xf>
    <xf numFmtId="0" fontId="14" fillId="13" borderId="58" xfId="0" applyFont="1" applyFill="1" applyBorder="1" applyAlignment="1">
      <alignment horizontal="center" wrapText="1"/>
    </xf>
    <xf numFmtId="0" fontId="5" fillId="13" borderId="44" xfId="0" applyFont="1" applyFill="1" applyBorder="1" applyAlignment="1">
      <alignment horizontal="center" wrapText="1"/>
    </xf>
    <xf numFmtId="0" fontId="5" fillId="13" borderId="58" xfId="0" applyFont="1" applyFill="1" applyBorder="1" applyAlignment="1">
      <alignment horizontal="center" wrapText="1"/>
    </xf>
    <xf numFmtId="0" fontId="5" fillId="13" borderId="64" xfId="0" applyFont="1" applyFill="1" applyBorder="1" applyAlignment="1">
      <alignment horizontal="center" wrapText="1"/>
    </xf>
    <xf numFmtId="0" fontId="11" fillId="13" borderId="63" xfId="0" applyFont="1" applyFill="1" applyBorder="1" applyAlignment="1">
      <alignment horizontal="center" wrapText="1"/>
    </xf>
    <xf numFmtId="0" fontId="5" fillId="13" borderId="71" xfId="0" applyFont="1" applyFill="1" applyBorder="1" applyAlignment="1">
      <alignment horizontal="center" wrapText="1"/>
    </xf>
    <xf numFmtId="0" fontId="11" fillId="13" borderId="71" xfId="0" applyFont="1" applyFill="1" applyBorder="1" applyAlignment="1">
      <alignment horizontal="center" wrapText="1"/>
    </xf>
    <xf numFmtId="0" fontId="14"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31" fillId="0" borderId="41" xfId="0" applyFont="1" applyBorder="1" applyAlignment="1">
      <alignment horizontal="center" wrapText="1"/>
    </xf>
    <xf numFmtId="0" fontId="31" fillId="0" borderId="160" xfId="0" applyFont="1" applyBorder="1" applyAlignment="1">
      <alignment horizontal="center" wrapText="1"/>
    </xf>
    <xf numFmtId="0" fontId="32" fillId="0" borderId="160" xfId="0" applyFont="1" applyBorder="1" applyAlignment="1">
      <alignment horizontal="center" wrapText="1"/>
    </xf>
    <xf numFmtId="0" fontId="31" fillId="0" borderId="145" xfId="0" applyFont="1" applyBorder="1" applyAlignment="1">
      <alignment horizontal="center"/>
    </xf>
    <xf numFmtId="0" fontId="32" fillId="0" borderId="159" xfId="0" applyFont="1" applyBorder="1" applyAlignment="1">
      <alignment horizontal="center"/>
    </xf>
    <xf numFmtId="0" fontId="31" fillId="0" borderId="159" xfId="0" applyFont="1" applyBorder="1" applyAlignment="1">
      <alignment horizontal="center"/>
    </xf>
    <xf numFmtId="0" fontId="31" fillId="0" borderId="152" xfId="0" applyFont="1" applyBorder="1" applyAlignment="1">
      <alignment horizontal="center" wrapText="1"/>
    </xf>
    <xf numFmtId="0" fontId="32" fillId="0" borderId="147" xfId="0" applyFont="1" applyBorder="1" applyAlignment="1">
      <alignment horizontal="center" wrapText="1"/>
    </xf>
    <xf numFmtId="0" fontId="31" fillId="0" borderId="159"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160" xfId="0" applyFont="1" applyBorder="1" applyAlignment="1">
      <alignment horizontal="center" vertical="center" wrapText="1"/>
    </xf>
    <xf numFmtId="0" fontId="31" fillId="0" borderId="146" xfId="0" applyFont="1" applyBorder="1" applyAlignment="1">
      <alignment horizontal="center"/>
    </xf>
    <xf numFmtId="0" fontId="31" fillId="0" borderId="153" xfId="0" applyFont="1" applyBorder="1" applyAlignment="1">
      <alignment horizontal="center"/>
    </xf>
    <xf numFmtId="0" fontId="31" fillId="0" borderId="148" xfId="0" applyFont="1" applyBorder="1" applyAlignment="1">
      <alignment horizontal="center"/>
    </xf>
    <xf numFmtId="0" fontId="14" fillId="0" borderId="175" xfId="0" applyFont="1" applyBorder="1" applyAlignment="1">
      <alignment horizontal="center"/>
    </xf>
    <xf numFmtId="0" fontId="11" fillId="0" borderId="176" xfId="0" applyFont="1" applyBorder="1" applyAlignment="1">
      <alignment horizontal="center"/>
    </xf>
    <xf numFmtId="0" fontId="14" fillId="0" borderId="0" xfId="0" applyFont="1" applyAlignment="1">
      <alignment horizontal="center"/>
    </xf>
    <xf numFmtId="0" fontId="11" fillId="0" borderId="0" xfId="0" applyFont="1" applyAlignment="1">
      <alignment horizontal="center"/>
    </xf>
    <xf numFmtId="0" fontId="14" fillId="0" borderId="133" xfId="2" applyFont="1" applyBorder="1" applyAlignment="1" applyProtection="1">
      <alignment horizontal="center" vertical="center" wrapText="1"/>
      <protection locked="0"/>
    </xf>
    <xf numFmtId="0" fontId="14" fillId="0" borderId="134" xfId="2" applyFont="1" applyBorder="1" applyAlignment="1" applyProtection="1">
      <alignment horizontal="center" vertical="center" wrapText="1"/>
      <protection locked="0"/>
    </xf>
    <xf numFmtId="0" fontId="14" fillId="0" borderId="135" xfId="2" applyFont="1" applyBorder="1" applyAlignment="1" applyProtection="1">
      <alignment horizontal="center" vertical="center" wrapText="1"/>
      <protection locked="0"/>
    </xf>
    <xf numFmtId="0" fontId="14" fillId="0" borderId="133" xfId="2" applyFont="1" applyBorder="1" applyAlignment="1" applyProtection="1">
      <alignment horizontal="center" vertical="center"/>
      <protection locked="0"/>
    </xf>
    <xf numFmtId="0" fontId="14" fillId="0" borderId="134" xfId="2" applyFont="1" applyBorder="1" applyAlignment="1" applyProtection="1">
      <alignment horizontal="center" vertical="center"/>
      <protection locked="0"/>
    </xf>
    <xf numFmtId="0" fontId="14" fillId="0" borderId="135" xfId="2" applyFont="1" applyBorder="1" applyAlignment="1" applyProtection="1">
      <alignment horizontal="center" vertical="center"/>
      <protection locked="0"/>
    </xf>
    <xf numFmtId="0" fontId="14" fillId="0" borderId="133" xfId="1" applyFont="1" applyBorder="1" applyAlignment="1" applyProtection="1">
      <alignment horizontal="center" vertical="center"/>
      <protection hidden="1"/>
    </xf>
    <xf numFmtId="0" fontId="14" fillId="0" borderId="134" xfId="1" applyFont="1" applyBorder="1" applyAlignment="1" applyProtection="1">
      <alignment horizontal="center" vertical="center"/>
      <protection hidden="1"/>
    </xf>
    <xf numFmtId="0" fontId="14" fillId="0" borderId="135" xfId="1" applyFont="1" applyBorder="1" applyAlignment="1" applyProtection="1">
      <alignment horizontal="center" vertical="center"/>
      <protection hidden="1"/>
    </xf>
    <xf numFmtId="14" fontId="14" fillId="0" borderId="166" xfId="0" applyNumberFormat="1" applyFont="1" applyBorder="1" applyAlignment="1">
      <alignment horizontal="center"/>
    </xf>
    <xf numFmtId="0" fontId="11" fillId="0" borderId="173" xfId="0" applyFont="1" applyBorder="1" applyAlignment="1">
      <alignment horizontal="center"/>
    </xf>
    <xf numFmtId="0" fontId="11" fillId="0" borderId="167" xfId="0" applyFont="1" applyBorder="1" applyAlignment="1">
      <alignment horizontal="center"/>
    </xf>
    <xf numFmtId="0" fontId="14" fillId="0" borderId="187" xfId="0" applyFont="1" applyBorder="1" applyAlignment="1">
      <alignment horizontal="center"/>
    </xf>
    <xf numFmtId="0" fontId="11" fillId="0" borderId="228" xfId="0" applyFont="1" applyBorder="1" applyAlignment="1">
      <alignment horizontal="center"/>
    </xf>
    <xf numFmtId="0" fontId="14" fillId="0" borderId="186" xfId="0" applyFont="1" applyBorder="1" applyAlignment="1">
      <alignment horizontal="center"/>
    </xf>
    <xf numFmtId="0" fontId="14" fillId="0" borderId="0" xfId="0" applyFont="1" applyBorder="1" applyAlignment="1">
      <alignment horizontal="center"/>
    </xf>
    <xf numFmtId="0" fontId="11" fillId="0" borderId="0" xfId="0" applyFont="1" applyBorder="1" applyAlignment="1">
      <alignment horizontal="center"/>
    </xf>
    <xf numFmtId="0" fontId="14" fillId="0" borderId="229" xfId="0" applyFont="1" applyBorder="1" applyAlignment="1">
      <alignment horizontal="center"/>
    </xf>
    <xf numFmtId="0" fontId="11" fillId="0" borderId="181" xfId="0" applyFont="1" applyBorder="1" applyAlignment="1">
      <alignment horizontal="center"/>
    </xf>
    <xf numFmtId="0" fontId="14" fillId="0" borderId="124" xfId="1" applyFont="1" applyBorder="1" applyAlignment="1" applyProtection="1">
      <alignment horizontal="center" vertical="center"/>
      <protection hidden="1"/>
    </xf>
    <xf numFmtId="0" fontId="5" fillId="13" borderId="5" xfId="0" applyFont="1" applyFill="1" applyBorder="1" applyAlignment="1">
      <alignment horizontal="center" vertical="center" wrapText="1"/>
    </xf>
    <xf numFmtId="0" fontId="5" fillId="0" borderId="133" xfId="2" applyFont="1" applyBorder="1" applyAlignment="1" applyProtection="1">
      <alignment horizontal="center" vertical="center"/>
      <protection locked="0"/>
    </xf>
    <xf numFmtId="0" fontId="5" fillId="0" borderId="134" xfId="2" applyFont="1" applyBorder="1" applyAlignment="1" applyProtection="1">
      <alignment horizontal="center" vertical="center"/>
      <protection locked="0"/>
    </xf>
    <xf numFmtId="0" fontId="5" fillId="0" borderId="135" xfId="2" applyFont="1" applyBorder="1" applyAlignment="1" applyProtection="1">
      <alignment horizontal="center" vertical="center"/>
      <protection locked="0"/>
    </xf>
    <xf numFmtId="0" fontId="31" fillId="0" borderId="159" xfId="0" applyFont="1" applyBorder="1" applyAlignment="1">
      <alignment horizontal="center" vertical="center"/>
    </xf>
    <xf numFmtId="0" fontId="31" fillId="0" borderId="160" xfId="0" applyFont="1" applyBorder="1" applyAlignment="1">
      <alignment horizontal="center" vertical="center"/>
    </xf>
    <xf numFmtId="0" fontId="31" fillId="0" borderId="148" xfId="0" applyFont="1" applyBorder="1" applyAlignment="1">
      <alignment horizontal="center" vertical="center"/>
    </xf>
    <xf numFmtId="0" fontId="31" fillId="0" borderId="145" xfId="0" applyFont="1" applyBorder="1" applyAlignment="1">
      <alignment horizontal="center" vertical="center" wrapText="1"/>
    </xf>
    <xf numFmtId="0" fontId="31" fillId="0" borderId="147" xfId="0" applyFont="1" applyBorder="1" applyAlignment="1">
      <alignment horizontal="center" vertical="center" wrapText="1"/>
    </xf>
    <xf numFmtId="0" fontId="31" fillId="0" borderId="124" xfId="0" applyFont="1" applyBorder="1" applyAlignment="1">
      <alignment horizontal="center"/>
    </xf>
    <xf numFmtId="0" fontId="31" fillId="0" borderId="118" xfId="0" applyFont="1" applyBorder="1" applyAlignment="1">
      <alignment horizontal="center"/>
    </xf>
    <xf numFmtId="0" fontId="31" fillId="0" borderId="126" xfId="0" applyFont="1" applyBorder="1" applyAlignment="1">
      <alignment horizontal="center"/>
    </xf>
    <xf numFmtId="0" fontId="31" fillId="0" borderId="120" xfId="0" applyFont="1" applyBorder="1" applyAlignment="1">
      <alignment horizontal="center"/>
    </xf>
    <xf numFmtId="0" fontId="31" fillId="0" borderId="145" xfId="0" applyFont="1" applyFill="1" applyBorder="1" applyAlignment="1">
      <alignment horizontal="center"/>
    </xf>
    <xf numFmtId="0" fontId="32" fillId="0" borderId="159" xfId="0" applyFont="1" applyFill="1" applyBorder="1" applyAlignment="1">
      <alignment horizontal="center"/>
    </xf>
    <xf numFmtId="0" fontId="32" fillId="0" borderId="146" xfId="0" applyFont="1" applyFill="1" applyBorder="1" applyAlignment="1">
      <alignment horizontal="center"/>
    </xf>
    <xf numFmtId="0" fontId="31" fillId="0" borderId="183" xfId="0" applyFont="1" applyFill="1" applyBorder="1" applyAlignment="1">
      <alignment horizontal="center" wrapText="1"/>
    </xf>
    <xf numFmtId="0" fontId="32" fillId="0" borderId="41" xfId="0" applyFont="1" applyFill="1" applyBorder="1" applyAlignment="1">
      <alignment horizontal="center" wrapText="1"/>
    </xf>
    <xf numFmtId="0" fontId="31" fillId="0" borderId="113" xfId="0" applyFont="1" applyFill="1" applyBorder="1" applyAlignment="1">
      <alignment horizontal="center" wrapText="1"/>
    </xf>
    <xf numFmtId="0" fontId="31" fillId="0" borderId="113" xfId="0" applyFont="1" applyBorder="1" applyAlignment="1">
      <alignment horizontal="center" wrapText="1"/>
    </xf>
    <xf numFmtId="0" fontId="31" fillId="0" borderId="113" xfId="0" applyFont="1" applyBorder="1" applyAlignment="1">
      <alignment horizontal="center"/>
    </xf>
    <xf numFmtId="0" fontId="32" fillId="0" borderId="113" xfId="0" applyFont="1" applyBorder="1" applyAlignment="1">
      <alignment horizontal="center"/>
    </xf>
    <xf numFmtId="0" fontId="32" fillId="0" borderId="41" xfId="0" applyFont="1" applyFill="1" applyBorder="1" applyAlignment="1">
      <alignment horizontal="center"/>
    </xf>
    <xf numFmtId="0" fontId="31" fillId="0" borderId="113" xfId="0" applyFont="1" applyFill="1" applyBorder="1" applyAlignment="1">
      <alignment horizontal="center"/>
    </xf>
    <xf numFmtId="0" fontId="32" fillId="0" borderId="153" xfId="0" applyFont="1" applyFill="1" applyBorder="1" applyAlignment="1">
      <alignment horizontal="center"/>
    </xf>
    <xf numFmtId="0" fontId="31" fillId="0" borderId="125" xfId="0" applyFont="1" applyBorder="1" applyAlignment="1">
      <alignment horizontal="center" wrapText="1"/>
    </xf>
    <xf numFmtId="0" fontId="31" fillId="0" borderId="0" xfId="0" applyFont="1" applyBorder="1" applyAlignment="1">
      <alignment horizontal="center" wrapText="1"/>
    </xf>
    <xf numFmtId="0" fontId="31" fillId="0" borderId="124" xfId="0" applyFont="1" applyBorder="1" applyAlignment="1">
      <alignment horizontal="center" vertical="top" wrapText="1"/>
    </xf>
    <xf numFmtId="0" fontId="32" fillId="0" borderId="126" xfId="0" applyFont="1" applyBorder="1" applyAlignment="1">
      <alignment horizontal="center" vertical="top" wrapText="1"/>
    </xf>
    <xf numFmtId="0" fontId="11" fillId="11" borderId="5" xfId="2" applyFont="1" applyFill="1" applyBorder="1" applyAlignment="1" applyProtection="1">
      <alignment horizontal="center" vertical="center"/>
      <protection locked="0"/>
    </xf>
    <xf numFmtId="0" fontId="31" fillId="0" borderId="0" xfId="1" applyFont="1" applyBorder="1" applyAlignment="1" applyProtection="1">
      <alignment horizontal="center" vertical="center"/>
      <protection hidden="1"/>
    </xf>
    <xf numFmtId="14" fontId="31" fillId="0" borderId="32" xfId="0" applyNumberFormat="1" applyFont="1" applyBorder="1" applyAlignment="1">
      <alignment horizontal="center" vertical="center" wrapText="1"/>
    </xf>
    <xf numFmtId="14" fontId="31" fillId="0" borderId="31" xfId="0" applyNumberFormat="1" applyFont="1" applyBorder="1" applyAlignment="1">
      <alignment horizontal="center" vertical="center" wrapText="1"/>
    </xf>
    <xf numFmtId="14" fontId="31" fillId="0" borderId="217" xfId="0" applyNumberFormat="1" applyFont="1" applyBorder="1" applyAlignment="1">
      <alignment horizontal="center" vertical="center" wrapText="1"/>
    </xf>
    <xf numFmtId="0" fontId="63" fillId="0" borderId="128" xfId="2" applyFont="1" applyBorder="1" applyAlignment="1" applyProtection="1">
      <alignment horizontal="center" vertical="center" wrapText="1"/>
      <protection locked="0"/>
    </xf>
    <xf numFmtId="0" fontId="63" fillId="0" borderId="130" xfId="2" applyFont="1" applyBorder="1" applyAlignment="1" applyProtection="1">
      <alignment horizontal="center" vertical="center" wrapText="1"/>
      <protection locked="0"/>
    </xf>
    <xf numFmtId="0" fontId="63" fillId="0" borderId="131" xfId="2" applyFont="1" applyBorder="1" applyAlignment="1" applyProtection="1">
      <alignment horizontal="center" vertical="center" wrapText="1"/>
      <protection locked="0"/>
    </xf>
    <xf numFmtId="14" fontId="31" fillId="0" borderId="31" xfId="0" applyNumberFormat="1" applyFont="1" applyBorder="1" applyAlignment="1">
      <alignment horizontal="center" vertical="center"/>
    </xf>
    <xf numFmtId="14" fontId="31" fillId="0" borderId="217" xfId="0" applyNumberFormat="1" applyFont="1" applyBorder="1" applyAlignment="1">
      <alignment horizontal="center" vertical="center"/>
    </xf>
    <xf numFmtId="0" fontId="63" fillId="0" borderId="133" xfId="2" applyFont="1" applyBorder="1" applyAlignment="1" applyProtection="1">
      <alignment horizontal="center" vertical="center"/>
      <protection locked="0"/>
    </xf>
    <xf numFmtId="0" fontId="63" fillId="0" borderId="134" xfId="2" applyFont="1" applyBorder="1" applyAlignment="1" applyProtection="1">
      <alignment horizontal="center" vertical="center"/>
      <protection locked="0"/>
    </xf>
    <xf numFmtId="0" fontId="63" fillId="0" borderId="135" xfId="2" applyFont="1" applyBorder="1" applyAlignment="1" applyProtection="1">
      <alignment horizontal="center" vertical="center"/>
      <protection locked="0"/>
    </xf>
    <xf numFmtId="14" fontId="31" fillId="0" borderId="133" xfId="0" applyNumberFormat="1" applyFont="1" applyBorder="1" applyAlignment="1">
      <alignment horizontal="center" vertical="center" wrapText="1"/>
    </xf>
    <xf numFmtId="14" fontId="31" fillId="0" borderId="134" xfId="0" applyNumberFormat="1" applyFont="1" applyBorder="1" applyAlignment="1">
      <alignment horizontal="center" vertical="center" wrapText="1"/>
    </xf>
    <xf numFmtId="14" fontId="31" fillId="0" borderId="135" xfId="0" applyNumberFormat="1" applyFont="1" applyBorder="1" applyAlignment="1">
      <alignment horizontal="center" vertical="center" wrapText="1"/>
    </xf>
    <xf numFmtId="0" fontId="31" fillId="0" borderId="133" xfId="0" applyFont="1" applyBorder="1" applyAlignment="1">
      <alignment horizontal="center"/>
    </xf>
    <xf numFmtId="0" fontId="31" fillId="0" borderId="134" xfId="0" applyFont="1" applyBorder="1" applyAlignment="1">
      <alignment horizontal="center"/>
    </xf>
    <xf numFmtId="0" fontId="31" fillId="0" borderId="135" xfId="0" applyFont="1" applyBorder="1" applyAlignment="1">
      <alignment horizontal="center"/>
    </xf>
    <xf numFmtId="14" fontId="31" fillId="0" borderId="125" xfId="0" applyNumberFormat="1" applyFont="1" applyBorder="1" applyAlignment="1">
      <alignment horizontal="center" vertical="center"/>
    </xf>
    <xf numFmtId="0" fontId="31" fillId="0" borderId="118" xfId="0" applyFont="1" applyBorder="1" applyAlignment="1">
      <alignment horizontal="center" vertical="center"/>
    </xf>
    <xf numFmtId="0" fontId="31" fillId="0" borderId="0" xfId="0" applyFont="1" applyBorder="1" applyAlignment="1">
      <alignment horizontal="center" vertical="center"/>
    </xf>
    <xf numFmtId="14" fontId="31" fillId="0" borderId="124" xfId="0" applyNumberFormat="1" applyFont="1" applyBorder="1" applyAlignment="1">
      <alignment horizontal="center" vertical="center"/>
    </xf>
    <xf numFmtId="0" fontId="31" fillId="0" borderId="126" xfId="0" applyFont="1" applyBorder="1" applyAlignment="1">
      <alignment horizontal="center" vertical="center"/>
    </xf>
    <xf numFmtId="14" fontId="31" fillId="0" borderId="124" xfId="0" applyNumberFormat="1" applyFont="1" applyBorder="1" applyAlignment="1">
      <alignment horizontal="center" vertical="center" wrapText="1"/>
    </xf>
    <xf numFmtId="0" fontId="31" fillId="0" borderId="118" xfId="0" applyFont="1" applyBorder="1" applyAlignment="1">
      <alignment horizontal="center" vertical="center" wrapText="1"/>
    </xf>
    <xf numFmtId="0" fontId="31" fillId="0" borderId="126" xfId="0" applyFont="1" applyBorder="1" applyAlignment="1">
      <alignment horizontal="center" vertical="center" wrapText="1"/>
    </xf>
    <xf numFmtId="0" fontId="31" fillId="0" borderId="120" xfId="0" applyFont="1" applyBorder="1" applyAlignment="1">
      <alignment horizontal="center" vertical="center" wrapText="1"/>
    </xf>
    <xf numFmtId="14" fontId="14" fillId="13" borderId="84" xfId="0" applyNumberFormat="1" applyFont="1" applyFill="1" applyBorder="1" applyAlignment="1">
      <alignment horizontal="center"/>
    </xf>
    <xf numFmtId="0" fontId="14" fillId="13" borderId="83" xfId="0" applyFont="1" applyFill="1" applyBorder="1" applyAlignment="1">
      <alignment horizontal="center"/>
    </xf>
    <xf numFmtId="0" fontId="14" fillId="13" borderId="82" xfId="0" applyFont="1" applyFill="1" applyBorder="1" applyAlignment="1">
      <alignment horizontal="center"/>
    </xf>
    <xf numFmtId="0" fontId="31" fillId="0" borderId="133" xfId="2" applyNumberFormat="1" applyFont="1" applyBorder="1" applyAlignment="1" applyProtection="1">
      <alignment horizontal="center" vertical="center"/>
      <protection locked="0"/>
    </xf>
    <xf numFmtId="0" fontId="31" fillId="0" borderId="134" xfId="2" applyNumberFormat="1" applyFont="1" applyBorder="1" applyAlignment="1" applyProtection="1">
      <alignment horizontal="center" vertical="center"/>
      <protection locked="0"/>
    </xf>
    <xf numFmtId="0" fontId="31" fillId="0" borderId="135" xfId="2" applyNumberFormat="1" applyFont="1" applyBorder="1" applyAlignment="1" applyProtection="1">
      <alignment horizontal="center" vertical="center"/>
      <protection locked="0"/>
    </xf>
    <xf numFmtId="0" fontId="31" fillId="0" borderId="124" xfId="0" applyNumberFormat="1" applyFont="1" applyBorder="1" applyAlignment="1">
      <alignment horizontal="center" vertical="center"/>
    </xf>
    <xf numFmtId="0" fontId="31" fillId="0" borderId="118" xfId="0" applyNumberFormat="1" applyFont="1" applyBorder="1" applyAlignment="1">
      <alignment horizontal="center" vertical="center"/>
    </xf>
    <xf numFmtId="0" fontId="31" fillId="0" borderId="126" xfId="0" applyNumberFormat="1" applyFont="1" applyBorder="1" applyAlignment="1">
      <alignment horizontal="center" vertical="center"/>
    </xf>
    <xf numFmtId="0" fontId="31" fillId="0" borderId="120" xfId="0" applyNumberFormat="1" applyFont="1" applyBorder="1" applyAlignment="1">
      <alignment horizontal="center" vertical="center"/>
    </xf>
    <xf numFmtId="0" fontId="14" fillId="13" borderId="84" xfId="0" applyFont="1" applyFill="1" applyBorder="1" applyAlignment="1">
      <alignment horizontal="center"/>
    </xf>
    <xf numFmtId="0" fontId="31" fillId="0" borderId="133" xfId="2" applyNumberFormat="1" applyFont="1" applyBorder="1" applyAlignment="1" applyProtection="1">
      <alignment horizontal="center" vertical="center" wrapText="1"/>
      <protection locked="0"/>
    </xf>
    <xf numFmtId="0" fontId="31" fillId="0" borderId="134" xfId="2" applyNumberFormat="1" applyFont="1" applyBorder="1" applyAlignment="1" applyProtection="1">
      <alignment horizontal="center" vertical="center" wrapText="1"/>
      <protection locked="0"/>
    </xf>
    <xf numFmtId="0" fontId="31" fillId="0" borderId="135" xfId="2" applyNumberFormat="1" applyFont="1" applyBorder="1" applyAlignment="1" applyProtection="1">
      <alignment horizontal="center" vertical="center" wrapText="1"/>
      <protection locked="0"/>
    </xf>
    <xf numFmtId="0" fontId="31" fillId="0" borderId="0" xfId="0" applyNumberFormat="1" applyFont="1" applyBorder="1" applyAlignment="1">
      <alignment horizontal="center" vertical="center"/>
    </xf>
    <xf numFmtId="0" fontId="31" fillId="0" borderId="124" xfId="0" applyFont="1" applyBorder="1" applyAlignment="1">
      <alignment horizontal="center" vertical="center"/>
    </xf>
    <xf numFmtId="14" fontId="31" fillId="0" borderId="118" xfId="0" applyNumberFormat="1" applyFont="1" applyBorder="1" applyAlignment="1">
      <alignment horizontal="center" vertical="center" wrapText="1"/>
    </xf>
    <xf numFmtId="14" fontId="31" fillId="0" borderId="126" xfId="0" applyNumberFormat="1" applyFont="1" applyBorder="1" applyAlignment="1">
      <alignment horizontal="center" vertical="center" wrapText="1"/>
    </xf>
    <xf numFmtId="14" fontId="31" fillId="0" borderId="120" xfId="0" applyNumberFormat="1" applyFont="1" applyBorder="1" applyAlignment="1">
      <alignment horizontal="center" vertical="center" wrapText="1"/>
    </xf>
    <xf numFmtId="0" fontId="14" fillId="13" borderId="32" xfId="0" applyFont="1" applyFill="1" applyBorder="1" applyAlignment="1">
      <alignment horizontal="center" vertical="center"/>
    </xf>
    <xf numFmtId="0" fontId="14" fillId="13" borderId="217" xfId="0" applyFont="1" applyFill="1" applyBorder="1" applyAlignment="1">
      <alignment horizontal="center" vertical="center"/>
    </xf>
    <xf numFmtId="0" fontId="11" fillId="13" borderId="253" xfId="0" applyFont="1" applyFill="1" applyBorder="1" applyAlignment="1">
      <alignment horizontal="center"/>
    </xf>
    <xf numFmtId="0" fontId="11" fillId="13" borderId="254" xfId="0" applyFont="1" applyFill="1" applyBorder="1" applyAlignment="1">
      <alignment horizontal="center"/>
    </xf>
    <xf numFmtId="0" fontId="31" fillId="0" borderId="178" xfId="0" applyFont="1" applyBorder="1" applyAlignment="1">
      <alignment horizontal="center"/>
    </xf>
    <xf numFmtId="0" fontId="31" fillId="0" borderId="251" xfId="0" applyFont="1" applyBorder="1" applyAlignment="1">
      <alignment horizontal="center"/>
    </xf>
    <xf numFmtId="14" fontId="31" fillId="0" borderId="185" xfId="0" applyNumberFormat="1" applyFont="1" applyBorder="1" applyAlignment="1">
      <alignment horizontal="center"/>
    </xf>
    <xf numFmtId="0" fontId="31" fillId="0" borderId="219" xfId="0" applyFont="1" applyBorder="1" applyAlignment="1">
      <alignment horizontal="center"/>
    </xf>
    <xf numFmtId="0" fontId="32" fillId="13" borderId="253" xfId="0" applyFont="1" applyFill="1" applyBorder="1" applyAlignment="1">
      <alignment horizontal="center"/>
    </xf>
    <xf numFmtId="0" fontId="32" fillId="13" borderId="254" xfId="0" applyFont="1" applyFill="1" applyBorder="1" applyAlignment="1">
      <alignment horizontal="center"/>
    </xf>
    <xf numFmtId="0" fontId="32" fillId="13" borderId="252" xfId="0" applyFont="1" applyFill="1" applyBorder="1" applyAlignment="1">
      <alignment horizontal="center"/>
    </xf>
    <xf numFmtId="0" fontId="31" fillId="0" borderId="185" xfId="0" applyFont="1" applyBorder="1" applyAlignment="1">
      <alignment horizontal="center"/>
    </xf>
    <xf numFmtId="14" fontId="31" fillId="0" borderId="94" xfId="0" applyNumberFormat="1" applyFont="1" applyBorder="1" applyAlignment="1">
      <alignment horizontal="center"/>
    </xf>
    <xf numFmtId="0" fontId="31" fillId="0" borderId="95" xfId="0" applyFont="1" applyBorder="1" applyAlignment="1">
      <alignment horizontal="center"/>
    </xf>
    <xf numFmtId="0" fontId="31" fillId="0" borderId="96" xfId="0" applyFont="1" applyBorder="1" applyAlignment="1">
      <alignment horizontal="center"/>
    </xf>
    <xf numFmtId="14" fontId="31" fillId="0" borderId="95" xfId="0" applyNumberFormat="1" applyFont="1" applyBorder="1" applyAlignment="1">
      <alignment horizontal="center"/>
    </xf>
    <xf numFmtId="14" fontId="31" fillId="0" borderId="205" xfId="0" applyNumberFormat="1" applyFont="1" applyBorder="1" applyAlignment="1">
      <alignment horizontal="center"/>
    </xf>
    <xf numFmtId="14" fontId="31" fillId="0" borderId="248" xfId="0" applyNumberFormat="1" applyFont="1" applyBorder="1" applyAlignment="1">
      <alignment horizontal="center" vertical="center"/>
    </xf>
    <xf numFmtId="0" fontId="31" fillId="0" borderId="110" xfId="0" applyFont="1" applyBorder="1" applyAlignment="1">
      <alignment horizontal="center" vertical="center"/>
    </xf>
    <xf numFmtId="0" fontId="31" fillId="0" borderId="218" xfId="0" applyFont="1" applyBorder="1" applyAlignment="1">
      <alignment horizontal="center" vertical="center"/>
    </xf>
    <xf numFmtId="14" fontId="31" fillId="0" borderId="110" xfId="0" applyNumberFormat="1" applyFont="1" applyBorder="1" applyAlignment="1">
      <alignment horizontal="center" vertical="center"/>
    </xf>
    <xf numFmtId="0" fontId="31" fillId="0" borderId="112" xfId="0" applyFont="1" applyBorder="1" applyAlignment="1">
      <alignment horizontal="center" vertical="center"/>
    </xf>
    <xf numFmtId="0" fontId="31" fillId="0" borderId="177" xfId="0" applyFont="1" applyBorder="1" applyAlignment="1">
      <alignment horizontal="center"/>
    </xf>
    <xf numFmtId="0" fontId="31" fillId="0" borderId="0" xfId="0" applyFont="1" applyBorder="1" applyAlignment="1">
      <alignment horizontal="center"/>
    </xf>
    <xf numFmtId="0" fontId="31" fillId="0" borderId="249" xfId="0" applyFont="1" applyBorder="1" applyAlignment="1">
      <alignment horizontal="center"/>
    </xf>
    <xf numFmtId="0" fontId="31" fillId="0" borderId="250" xfId="0" applyFont="1" applyBorder="1" applyAlignment="1">
      <alignment horizontal="center"/>
    </xf>
    <xf numFmtId="0" fontId="11" fillId="11" borderId="89" xfId="2" applyFont="1" applyFill="1" applyBorder="1" applyAlignment="1" applyProtection="1">
      <alignment horizontal="center" vertical="center"/>
      <protection locked="0"/>
    </xf>
    <xf numFmtId="0" fontId="14" fillId="0" borderId="166" xfId="0" applyFont="1" applyBorder="1" applyAlignment="1">
      <alignment horizontal="center" vertical="center" wrapText="1"/>
    </xf>
    <xf numFmtId="0" fontId="14" fillId="0" borderId="174" xfId="0" applyFont="1" applyBorder="1" applyAlignment="1">
      <alignment horizontal="center" vertical="center" wrapText="1"/>
    </xf>
    <xf numFmtId="14" fontId="31" fillId="0" borderId="235" xfId="0" applyNumberFormat="1" applyFont="1" applyBorder="1" applyAlignment="1">
      <alignment horizontal="center"/>
    </xf>
    <xf numFmtId="0" fontId="31" fillId="0" borderId="236" xfId="0" applyFont="1" applyBorder="1" applyAlignment="1">
      <alignment horizontal="center"/>
    </xf>
    <xf numFmtId="14" fontId="14" fillId="0" borderId="235" xfId="0" applyNumberFormat="1" applyFont="1" applyBorder="1" applyAlignment="1">
      <alignment horizontal="center"/>
    </xf>
    <xf numFmtId="0" fontId="14" fillId="0" borderId="236" xfId="0" applyFont="1" applyBorder="1" applyAlignment="1">
      <alignment horizontal="center"/>
    </xf>
    <xf numFmtId="0" fontId="14" fillId="0" borderId="120" xfId="0" applyFont="1" applyBorder="1" applyAlignment="1">
      <alignment horizontal="center"/>
    </xf>
    <xf numFmtId="0" fontId="31" fillId="0" borderId="167" xfId="0" applyFont="1" applyBorder="1" applyAlignment="1">
      <alignment horizontal="center" vertical="center" wrapText="1"/>
    </xf>
    <xf numFmtId="0" fontId="31" fillId="0" borderId="114" xfId="0" applyFont="1" applyBorder="1" applyAlignment="1">
      <alignment horizontal="center" vertical="center" wrapText="1"/>
    </xf>
    <xf numFmtId="0" fontId="14" fillId="0" borderId="202" xfId="0" applyFont="1" applyBorder="1" applyAlignment="1">
      <alignment horizontal="center"/>
    </xf>
    <xf numFmtId="0" fontId="14" fillId="0" borderId="25" xfId="0" applyFont="1" applyBorder="1" applyAlignment="1">
      <alignment horizontal="center"/>
    </xf>
    <xf numFmtId="0" fontId="31" fillId="0" borderId="233" xfId="0" applyFont="1" applyBorder="1" applyAlignment="1">
      <alignment horizontal="center"/>
    </xf>
    <xf numFmtId="0" fontId="31" fillId="0" borderId="234" xfId="0" applyFont="1" applyBorder="1" applyAlignment="1">
      <alignment horizontal="center"/>
    </xf>
    <xf numFmtId="0" fontId="31" fillId="0" borderId="202" xfId="0" applyFont="1" applyBorder="1" applyAlignment="1">
      <alignment horizontal="center"/>
    </xf>
    <xf numFmtId="0" fontId="31" fillId="0" borderId="25" xfId="0" applyFont="1" applyBorder="1" applyAlignment="1">
      <alignment horizontal="center"/>
    </xf>
    <xf numFmtId="0" fontId="31" fillId="0" borderId="125" xfId="0" applyFont="1" applyBorder="1" applyAlignment="1">
      <alignment horizontal="center"/>
    </xf>
    <xf numFmtId="0" fontId="11" fillId="13" borderId="179" xfId="0" applyFont="1" applyFill="1" applyBorder="1" applyAlignment="1">
      <alignment horizontal="center"/>
    </xf>
    <xf numFmtId="0" fontId="11" fillId="13" borderId="144" xfId="0" applyFont="1" applyFill="1" applyBorder="1" applyAlignment="1">
      <alignment horizontal="center"/>
    </xf>
    <xf numFmtId="0" fontId="31" fillId="0" borderId="239" xfId="0" applyFont="1" applyBorder="1" applyAlignment="1">
      <alignment horizontal="center" vertical="center" wrapText="1"/>
    </xf>
    <xf numFmtId="0" fontId="31" fillId="0" borderId="170" xfId="0" applyFont="1" applyBorder="1" applyAlignment="1">
      <alignment horizontal="center" vertical="center" wrapText="1"/>
    </xf>
    <xf numFmtId="0" fontId="31" fillId="0" borderId="171" xfId="0" applyFont="1" applyBorder="1" applyAlignment="1">
      <alignment horizontal="center" vertical="center" wrapText="1"/>
    </xf>
    <xf numFmtId="0" fontId="31" fillId="0" borderId="238" xfId="0" applyFont="1" applyBorder="1" applyAlignment="1">
      <alignment horizontal="center" vertical="center" wrapText="1"/>
    </xf>
    <xf numFmtId="0" fontId="11" fillId="13" borderId="245" xfId="0" applyFont="1" applyFill="1" applyBorder="1" applyAlignment="1">
      <alignment horizontal="center"/>
    </xf>
    <xf numFmtId="0" fontId="11" fillId="13" borderId="84" xfId="0" applyFont="1" applyFill="1" applyBorder="1" applyAlignment="1">
      <alignment horizontal="center"/>
    </xf>
    <xf numFmtId="0" fontId="11" fillId="13" borderId="82" xfId="0" applyFont="1" applyFill="1" applyBorder="1" applyAlignment="1">
      <alignment horizontal="center"/>
    </xf>
    <xf numFmtId="0" fontId="32" fillId="13" borderId="17" xfId="0" applyFont="1" applyFill="1" applyBorder="1" applyAlignment="1">
      <alignment horizontal="center"/>
    </xf>
    <xf numFmtId="0" fontId="32" fillId="13" borderId="18" xfId="0" applyFont="1" applyFill="1" applyBorder="1" applyAlignment="1">
      <alignment horizontal="center"/>
    </xf>
    <xf numFmtId="0" fontId="32" fillId="13" borderId="28" xfId="0" applyFont="1" applyFill="1" applyBorder="1" applyAlignment="1">
      <alignment horizontal="center"/>
    </xf>
    <xf numFmtId="0" fontId="32" fillId="13" borderId="84" xfId="0" applyFont="1" applyFill="1" applyBorder="1" applyAlignment="1">
      <alignment horizontal="center"/>
    </xf>
    <xf numFmtId="0" fontId="32" fillId="13" borderId="82" xfId="0" applyFont="1" applyFill="1" applyBorder="1" applyAlignment="1">
      <alignment horizontal="center"/>
    </xf>
    <xf numFmtId="0" fontId="11" fillId="13" borderId="244" xfId="0" applyFont="1" applyFill="1" applyBorder="1" applyAlignment="1">
      <alignment horizontal="center"/>
    </xf>
    <xf numFmtId="0" fontId="14" fillId="0" borderId="126" xfId="0" applyFont="1" applyBorder="1" applyAlignment="1">
      <alignment horizontal="center"/>
    </xf>
    <xf numFmtId="14" fontId="14" fillId="0" borderId="191" xfId="0" applyNumberFormat="1" applyFont="1" applyBorder="1" applyAlignment="1">
      <alignment horizontal="center"/>
    </xf>
    <xf numFmtId="0" fontId="14" fillId="0" borderId="192" xfId="0" applyFont="1" applyBorder="1" applyAlignment="1">
      <alignment horizontal="center"/>
    </xf>
    <xf numFmtId="0" fontId="32" fillId="13" borderId="244" xfId="0" applyFont="1" applyFill="1" applyBorder="1" applyAlignment="1">
      <alignment horizontal="center"/>
    </xf>
    <xf numFmtId="0" fontId="32" fillId="13" borderId="243" xfId="0" applyFont="1" applyFill="1" applyBorder="1" applyAlignment="1">
      <alignment horizontal="center"/>
    </xf>
    <xf numFmtId="14" fontId="31" fillId="0" borderId="191" xfId="0" applyNumberFormat="1" applyFont="1" applyBorder="1" applyAlignment="1">
      <alignment horizontal="center"/>
    </xf>
    <xf numFmtId="0" fontId="31" fillId="0" borderId="192" xfId="0" applyFont="1" applyBorder="1" applyAlignment="1">
      <alignment horizontal="center"/>
    </xf>
    <xf numFmtId="0" fontId="32" fillId="13" borderId="173" xfId="0" applyFont="1" applyFill="1" applyBorder="1" applyAlignment="1">
      <alignment horizontal="center"/>
    </xf>
    <xf numFmtId="0" fontId="32" fillId="13" borderId="174" xfId="0" applyFont="1" applyFill="1" applyBorder="1" applyAlignment="1">
      <alignment horizontal="center"/>
    </xf>
    <xf numFmtId="0" fontId="14" fillId="0" borderId="166" xfId="0" applyFont="1" applyBorder="1" applyAlignment="1">
      <alignment horizontal="center" vertical="center"/>
    </xf>
    <xf numFmtId="0" fontId="14" fillId="0" borderId="174" xfId="0" applyFont="1" applyBorder="1" applyAlignment="1">
      <alignment horizontal="center" vertical="center"/>
    </xf>
    <xf numFmtId="0" fontId="31" fillId="0" borderId="166" xfId="0" applyFont="1" applyBorder="1" applyAlignment="1">
      <alignment horizontal="center" vertical="center" wrapText="1"/>
    </xf>
    <xf numFmtId="0" fontId="31" fillId="0" borderId="241" xfId="0" applyFont="1" applyBorder="1" applyAlignment="1">
      <alignment horizontal="center" vertical="center" wrapText="1"/>
    </xf>
    <xf numFmtId="0" fontId="31" fillId="0" borderId="242" xfId="0" applyFont="1" applyBorder="1" applyAlignment="1">
      <alignment horizontal="center" vertical="center" wrapText="1"/>
    </xf>
    <xf numFmtId="0" fontId="14" fillId="0" borderId="173" xfId="0" applyFont="1" applyBorder="1" applyAlignment="1">
      <alignment horizontal="center" vertical="center" wrapText="1"/>
    </xf>
    <xf numFmtId="0" fontId="14" fillId="0" borderId="200" xfId="0" applyFont="1" applyBorder="1" applyAlignment="1">
      <alignment horizontal="center" vertical="center" wrapText="1"/>
    </xf>
    <xf numFmtId="0" fontId="14" fillId="0" borderId="201" xfId="0" applyFont="1" applyBorder="1" applyAlignment="1">
      <alignment horizontal="center" vertical="center" wrapText="1"/>
    </xf>
    <xf numFmtId="0" fontId="31" fillId="0" borderId="147" xfId="0" applyFont="1" applyBorder="1" applyAlignment="1">
      <alignment horizontal="center" vertical="center"/>
    </xf>
    <xf numFmtId="0" fontId="31" fillId="13" borderId="153" xfId="0" applyFont="1" applyFill="1" applyBorder="1" applyAlignment="1">
      <alignment horizontal="center" vertical="center"/>
    </xf>
    <xf numFmtId="0" fontId="31" fillId="13" borderId="148" xfId="0" applyFont="1" applyFill="1" applyBorder="1" applyAlignment="1">
      <alignment horizontal="center" vertical="center"/>
    </xf>
    <xf numFmtId="0" fontId="31" fillId="0" borderId="17" xfId="1" applyFont="1" applyBorder="1" applyAlignment="1" applyProtection="1">
      <alignment horizontal="center" vertical="center"/>
      <protection hidden="1"/>
    </xf>
    <xf numFmtId="0" fontId="31" fillId="0" borderId="202" xfId="1" applyFont="1" applyBorder="1" applyAlignment="1" applyProtection="1">
      <alignment horizontal="center" vertical="center"/>
      <protection hidden="1"/>
    </xf>
    <xf numFmtId="0" fontId="31" fillId="0" borderId="19" xfId="1" applyFont="1" applyBorder="1" applyAlignment="1" applyProtection="1">
      <alignment horizontal="center" vertical="center"/>
      <protection hidden="1"/>
    </xf>
    <xf numFmtId="0" fontId="31" fillId="0" borderId="150" xfId="0" applyFont="1" applyBorder="1" applyAlignment="1">
      <alignment horizontal="center" vertical="center"/>
    </xf>
    <xf numFmtId="0" fontId="31" fillId="0" borderId="151" xfId="0" applyFont="1" applyBorder="1" applyAlignment="1">
      <alignment horizontal="center" vertical="center"/>
    </xf>
    <xf numFmtId="0" fontId="31" fillId="13" borderId="145" xfId="1" applyFont="1" applyFill="1" applyBorder="1" applyAlignment="1" applyProtection="1">
      <alignment horizontal="center" vertical="center"/>
      <protection hidden="1"/>
    </xf>
    <xf numFmtId="0" fontId="31" fillId="13" borderId="152" xfId="1" applyFont="1" applyFill="1" applyBorder="1" applyAlignment="1" applyProtection="1">
      <alignment horizontal="center" vertical="center"/>
      <protection hidden="1"/>
    </xf>
    <xf numFmtId="0" fontId="31" fillId="13" borderId="147" xfId="1" applyFont="1" applyFill="1" applyBorder="1" applyAlignment="1" applyProtection="1">
      <alignment horizontal="center" vertical="center"/>
      <protection hidden="1"/>
    </xf>
    <xf numFmtId="0" fontId="31" fillId="13" borderId="159" xfId="0" applyFont="1" applyFill="1" applyBorder="1" applyAlignment="1">
      <alignment horizontal="center" vertical="center"/>
    </xf>
    <xf numFmtId="0" fontId="31" fillId="13" borderId="41" xfId="0" applyFont="1" applyFill="1" applyBorder="1" applyAlignment="1">
      <alignment horizontal="center" vertical="center"/>
    </xf>
    <xf numFmtId="0" fontId="31" fillId="13" borderId="160" xfId="0" applyFont="1" applyFill="1" applyBorder="1" applyAlignment="1">
      <alignment horizontal="center" vertical="center"/>
    </xf>
    <xf numFmtId="0" fontId="31" fillId="13" borderId="146" xfId="0" applyFont="1" applyFill="1" applyBorder="1" applyAlignment="1">
      <alignment horizontal="center" vertical="center"/>
    </xf>
    <xf numFmtId="0" fontId="31" fillId="13" borderId="145" xfId="0" applyFont="1" applyFill="1" applyBorder="1" applyAlignment="1">
      <alignment horizontal="center" vertical="center" wrapText="1"/>
    </xf>
    <xf numFmtId="0" fontId="31" fillId="13" borderId="152" xfId="0" applyFont="1" applyFill="1" applyBorder="1" applyAlignment="1">
      <alignment horizontal="center" vertical="center" wrapText="1"/>
    </xf>
    <xf numFmtId="0" fontId="31" fillId="13" borderId="147" xfId="0" applyFont="1" applyFill="1" applyBorder="1" applyAlignment="1">
      <alignment horizontal="center" vertical="center" wrapText="1"/>
    </xf>
  </cellXfs>
  <cellStyles count="21">
    <cellStyle name="%" xfId="11" xr:uid="{E013E909-7373-403D-BCF6-7EAAB1CA8156}"/>
    <cellStyle name="Comma" xfId="6" builtinId="3"/>
    <cellStyle name="Comma 10" xfId="3" xr:uid="{D57B8EB2-8873-478A-965C-76FD57999C0D}"/>
    <cellStyle name="Comma 10 2" xfId="14" xr:uid="{9C51D147-F7D2-4E99-8F5D-A9BB82898756}"/>
    <cellStyle name="Comma 10 2 2" xfId="19" xr:uid="{F7070952-BFEE-4A72-8C3C-68A6D7D263A5}"/>
    <cellStyle name="Comma 10 3" xfId="13" xr:uid="{5AB9B3D6-4C77-404E-87EB-3D44EFEECE48}"/>
    <cellStyle name="Comma 10 3 2" xfId="18" xr:uid="{393002FE-A396-4172-9AE7-42F19C3345B1}"/>
    <cellStyle name="Comma 2" xfId="12" xr:uid="{CD9982FB-E3CD-4AB6-9C72-A8CD955E20A0}"/>
    <cellStyle name="Comma 2 2" xfId="15" xr:uid="{17381B28-F578-4387-984A-51B704E69A2D}"/>
    <cellStyle name="Comma 2 2 2" xfId="20" xr:uid="{C0B51C19-A2BA-4FC6-BD8A-C3E81FE024A3}"/>
    <cellStyle name="Comma 2 3" xfId="17" xr:uid="{A1A363E5-F777-4A2E-A1B7-3104C33CFB6C}"/>
    <cellStyle name="Currency" xfId="8" builtinId="4"/>
    <cellStyle name="Currency 2" xfId="10" xr:uid="{AA052E1D-64C1-4EEA-8C9A-D92191034565}"/>
    <cellStyle name="Currency 3" xfId="16" xr:uid="{DDB124CF-016A-4CFB-A4DD-B4D063C335A6}"/>
    <cellStyle name="EYHeader1" xfId="9" xr:uid="{03338C45-0AB2-4690-9B48-77E443DD272A}"/>
    <cellStyle name="Linked_Input" xfId="4" xr:uid="{11D5BD47-EAB6-4DD3-9A2B-3B08497A0054}"/>
    <cellStyle name="Normal" xfId="0" builtinId="0"/>
    <cellStyle name="Normal 10 3 3" xfId="2" xr:uid="{219ABDAB-ACF2-41AA-8A5E-B8A4184471D1}"/>
    <cellStyle name="Normal 2 2" xfId="5" xr:uid="{C2A173B8-F358-438B-9971-85C11B0FFB3D}"/>
    <cellStyle name="Normal 3 2" xfId="1" xr:uid="{9E013E16-941E-4435-964E-F8294CA92766}"/>
    <cellStyle name="Percent" xfId="7" builtinId="5"/>
  </cellStyles>
  <dxfs count="1523">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font>
      <fill>
        <patternFill>
          <bgColor indexed="10"/>
        </patternFill>
      </fill>
      <border>
        <left/>
        <right/>
        <top/>
        <bottom/>
      </border>
    </dxf>
    <dxf>
      <font>
        <b/>
        <i val="0"/>
        <condense val="0"/>
        <extend val="0"/>
        <color indexed="9"/>
      </font>
      <fill>
        <patternFill>
          <bgColor indexed="57"/>
        </patternFill>
      </fill>
      <border>
        <left/>
        <right/>
        <top/>
        <bottom/>
      </border>
    </dxf>
    <dxf>
      <font>
        <b/>
        <i val="0"/>
        <condense val="0"/>
        <extend val="0"/>
        <color auto="1"/>
      </font>
      <fill>
        <patternFill>
          <bgColor indexed="10"/>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s>
  <tableStyles count="0" defaultTableStyle="TableStyleMedium2" defaultPivotStyle="PivotStyleLight16"/>
  <colors>
    <mruColors>
      <color rgb="FF55EBF7"/>
      <color rgb="FF56F68B"/>
      <color rgb="FFF8923F"/>
      <color rgb="FF182B46"/>
      <color rgb="FFFF99CC"/>
      <color rgb="FFF7F5A9"/>
      <color rgb="FFFFFF66"/>
      <color rgb="FFF8B03F"/>
      <color rgb="FFFF3C37"/>
      <color rgb="FFFCDA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1513277</xdr:colOff>
      <xdr:row>0</xdr:row>
      <xdr:rowOff>171450</xdr:rowOff>
    </xdr:from>
    <xdr:to>
      <xdr:col>4</xdr:col>
      <xdr:colOff>1507492</xdr:colOff>
      <xdr:row>4</xdr:row>
      <xdr:rowOff>0</xdr:rowOff>
    </xdr:to>
    <xdr:pic>
      <xdr:nvPicPr>
        <xdr:cNvPr id="2" name="Picture 1">
          <a:extLst>
            <a:ext uri="{FF2B5EF4-FFF2-40B4-BE49-F238E27FC236}">
              <a16:creationId xmlns:a16="http://schemas.microsoft.com/office/drawing/2014/main" id="{44F67750-EE6F-43E8-ADC3-D8D3661D7B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9252" y="171450"/>
          <a:ext cx="2008435" cy="514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495300</xdr:colOff>
      <xdr:row>0</xdr:row>
      <xdr:rowOff>54429</xdr:rowOff>
    </xdr:from>
    <xdr:to>
      <xdr:col>16384</xdr:col>
      <xdr:colOff>41909</xdr:colOff>
      <xdr:row>2</xdr:row>
      <xdr:rowOff>225244</xdr:rowOff>
    </xdr:to>
    <xdr:pic>
      <xdr:nvPicPr>
        <xdr:cNvPr id="2" name="Picture 1">
          <a:extLst>
            <a:ext uri="{FF2B5EF4-FFF2-40B4-BE49-F238E27FC236}">
              <a16:creationId xmlns:a16="http://schemas.microsoft.com/office/drawing/2014/main" id="{D024C559-8521-46D1-9B7A-6AEA641E49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1086" y="54429"/>
          <a:ext cx="2011134" cy="5214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0</xdr:row>
      <xdr:rowOff>0</xdr:rowOff>
    </xdr:from>
    <xdr:to>
      <xdr:col>24</xdr:col>
      <xdr:colOff>0</xdr:colOff>
      <xdr:row>10</xdr:row>
      <xdr:rowOff>78901</xdr:rowOff>
    </xdr:to>
    <xdr:pic>
      <xdr:nvPicPr>
        <xdr:cNvPr id="2" name="Picture 1">
          <a:extLst>
            <a:ext uri="{FF2B5EF4-FFF2-40B4-BE49-F238E27FC236}">
              <a16:creationId xmlns:a16="http://schemas.microsoft.com/office/drawing/2014/main" id="{A2E4833A-99D9-4223-B416-84F9E08327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928550" y="0"/>
          <a:ext cx="0" cy="2222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60</xdr:col>
      <xdr:colOff>0</xdr:colOff>
      <xdr:row>0</xdr:row>
      <xdr:rowOff>0</xdr:rowOff>
    </xdr:from>
    <xdr:ext cx="0" cy="1123657"/>
    <xdr:pic>
      <xdr:nvPicPr>
        <xdr:cNvPr id="2" name="Picture 1">
          <a:extLst>
            <a:ext uri="{FF2B5EF4-FFF2-40B4-BE49-F238E27FC236}">
              <a16:creationId xmlns:a16="http://schemas.microsoft.com/office/drawing/2014/main" id="{D2DCFD89-A088-4F32-8B8E-D91549489F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465750" y="0"/>
          <a:ext cx="0" cy="112365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60</xdr:col>
      <xdr:colOff>0</xdr:colOff>
      <xdr:row>0</xdr:row>
      <xdr:rowOff>0</xdr:rowOff>
    </xdr:from>
    <xdr:ext cx="0" cy="1123657"/>
    <xdr:pic>
      <xdr:nvPicPr>
        <xdr:cNvPr id="2" name="Picture 1">
          <a:extLst>
            <a:ext uri="{FF2B5EF4-FFF2-40B4-BE49-F238E27FC236}">
              <a16:creationId xmlns:a16="http://schemas.microsoft.com/office/drawing/2014/main" id="{5A3FF030-1614-4A0F-84F8-133E840C74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78200" y="158751"/>
          <a:ext cx="0" cy="112365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60</xdr:col>
      <xdr:colOff>0</xdr:colOff>
      <xdr:row>0</xdr:row>
      <xdr:rowOff>0</xdr:rowOff>
    </xdr:from>
    <xdr:ext cx="0" cy="1123657"/>
    <xdr:pic>
      <xdr:nvPicPr>
        <xdr:cNvPr id="2" name="Picture 1">
          <a:extLst>
            <a:ext uri="{FF2B5EF4-FFF2-40B4-BE49-F238E27FC236}">
              <a16:creationId xmlns:a16="http://schemas.microsoft.com/office/drawing/2014/main" id="{62D51238-04A7-499A-BD4A-123093AA2B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465750" y="0"/>
          <a:ext cx="0" cy="112365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32961-DEE3-4B4B-9FA1-4EF185B9D286}">
  <sheetPr>
    <tabColor theme="1"/>
    <pageSetUpPr fitToPage="1"/>
  </sheetPr>
  <dimension ref="A1:I207"/>
  <sheetViews>
    <sheetView showGridLines="0" tabSelected="1" zoomScale="80" zoomScaleNormal="80" workbookViewId="0">
      <pane xSplit="5" ySplit="17" topLeftCell="F18" activePane="bottomRight" state="frozen"/>
      <selection pane="topRight"/>
      <selection pane="bottomLeft"/>
      <selection pane="bottomRight"/>
    </sheetView>
  </sheetViews>
  <sheetFormatPr defaultColWidth="0" defaultRowHeight="14.4" zeroHeight="1"/>
  <cols>
    <col min="1" max="1" width="2.5546875" customWidth="1"/>
    <col min="2" max="2" width="12" customWidth="1"/>
    <col min="3" max="3" width="73" bestFit="1" customWidth="1"/>
    <col min="4" max="4" width="29.5546875" customWidth="1"/>
    <col min="5" max="5" width="26" customWidth="1"/>
    <col min="6" max="9" width="8.5546875" hidden="1" customWidth="1"/>
    <col min="10" max="16384" width="8.88671875" hidden="1"/>
  </cols>
  <sheetData>
    <row r="1" spans="1:5">
      <c r="A1" s="34"/>
      <c r="B1" s="1"/>
      <c r="C1" s="2"/>
      <c r="D1" s="2"/>
      <c r="E1" s="3"/>
    </row>
    <row r="2" spans="1:5">
      <c r="A2" s="34"/>
      <c r="B2" s="1"/>
      <c r="C2" s="2"/>
      <c r="D2" s="2"/>
      <c r="E2" s="3"/>
    </row>
    <row r="3" spans="1:5">
      <c r="A3" s="34"/>
      <c r="B3" s="1"/>
      <c r="C3" s="2"/>
      <c r="D3" s="2"/>
      <c r="E3" s="3"/>
    </row>
    <row r="4" spans="1:5">
      <c r="A4" s="34"/>
      <c r="B4" s="1"/>
      <c r="C4" s="2"/>
      <c r="D4" s="2"/>
      <c r="E4" s="3"/>
    </row>
    <row r="5" spans="1:5">
      <c r="A5" s="34"/>
      <c r="B5" s="1"/>
      <c r="C5" s="34"/>
      <c r="D5" s="2"/>
      <c r="E5" s="3"/>
    </row>
    <row r="6" spans="1:5" ht="17.399999999999999">
      <c r="A6" s="34"/>
      <c r="B6" s="19" t="s">
        <v>2235</v>
      </c>
      <c r="C6" s="20"/>
      <c r="D6" s="20"/>
      <c r="E6" s="20"/>
    </row>
    <row r="7" spans="1:5">
      <c r="A7" s="34"/>
      <c r="B7" s="1"/>
      <c r="C7" s="2"/>
      <c r="D7" s="2"/>
      <c r="E7" s="3"/>
    </row>
    <row r="8" spans="1:5" ht="17.399999999999999">
      <c r="A8" s="34"/>
      <c r="B8" s="5" t="s">
        <v>1972</v>
      </c>
      <c r="C8" s="2"/>
      <c r="D8" s="2"/>
      <c r="E8" s="557"/>
    </row>
    <row r="9" spans="1:5" ht="17.399999999999999">
      <c r="A9" s="34"/>
      <c r="B9" s="5" t="s">
        <v>0</v>
      </c>
      <c r="C9" s="2"/>
      <c r="D9" s="34"/>
      <c r="E9" s="558"/>
    </row>
    <row r="10" spans="1:5" ht="17.399999999999999">
      <c r="A10" s="34"/>
      <c r="B10" s="5" t="s">
        <v>1</v>
      </c>
      <c r="C10" s="2"/>
      <c r="D10" s="34"/>
      <c r="E10" s="986"/>
    </row>
    <row r="11" spans="1:5" ht="15.6">
      <c r="A11" s="986"/>
      <c r="B11" s="1048" t="s">
        <v>2387</v>
      </c>
      <c r="C11" s="2"/>
      <c r="D11" s="986"/>
      <c r="E11" s="558"/>
    </row>
    <row r="12" spans="1:5" ht="15.6">
      <c r="A12" s="986"/>
      <c r="B12" s="1048" t="s">
        <v>2388</v>
      </c>
      <c r="C12" s="2"/>
      <c r="D12" s="986"/>
      <c r="E12" s="558"/>
    </row>
    <row r="13" spans="1:5" ht="15.6">
      <c r="A13" s="986"/>
      <c r="B13" s="1048" t="s">
        <v>2389</v>
      </c>
      <c r="C13" s="2"/>
      <c r="D13" s="986"/>
      <c r="E13" s="558"/>
    </row>
    <row r="14" spans="1:5">
      <c r="A14" s="34"/>
      <c r="B14" s="6"/>
      <c r="C14" s="2"/>
      <c r="D14" s="2"/>
      <c r="E14" s="3"/>
    </row>
    <row r="15" spans="1:5">
      <c r="A15" s="986"/>
      <c r="B15" s="1052" t="s">
        <v>2250</v>
      </c>
      <c r="C15" s="2"/>
      <c r="D15" s="2"/>
      <c r="E15" s="3"/>
    </row>
    <row r="16" spans="1:5">
      <c r="A16" s="986"/>
      <c r="B16" s="6"/>
      <c r="C16" s="2"/>
      <c r="D16" s="2"/>
      <c r="E16" s="3"/>
    </row>
    <row r="17" spans="1:5">
      <c r="A17" s="34"/>
      <c r="B17" s="21" t="s">
        <v>2</v>
      </c>
      <c r="C17" s="637"/>
      <c r="D17" s="637"/>
      <c r="E17" s="637"/>
    </row>
    <row r="18" spans="1:5">
      <c r="A18" s="34"/>
      <c r="B18" s="8"/>
      <c r="C18" s="541"/>
      <c r="D18" s="543"/>
      <c r="E18" s="544"/>
    </row>
    <row r="19" spans="1:5">
      <c r="A19" s="34"/>
      <c r="B19" s="559" t="s">
        <v>3</v>
      </c>
      <c r="C19" s="559"/>
      <c r="D19" s="638"/>
      <c r="E19" s="638"/>
    </row>
    <row r="20" spans="1:5">
      <c r="A20" s="34"/>
      <c r="B20" s="640"/>
      <c r="C20" s="640"/>
      <c r="D20" s="640"/>
      <c r="E20" s="640"/>
    </row>
    <row r="21" spans="1:5" ht="15" thickBot="1">
      <c r="A21" s="34"/>
      <c r="B21" s="560" t="s">
        <v>4</v>
      </c>
      <c r="C21" s="560"/>
      <c r="D21" s="560"/>
      <c r="E21" s="560"/>
    </row>
    <row r="22" spans="1:5">
      <c r="A22" s="34"/>
      <c r="B22" s="640" t="s">
        <v>5</v>
      </c>
      <c r="C22" s="640"/>
      <c r="D22" s="640"/>
      <c r="E22" s="25">
        <f>EDATE(E23,-12)</f>
        <v>43646</v>
      </c>
    </row>
    <row r="23" spans="1:5">
      <c r="A23" s="34"/>
      <c r="B23" s="640" t="s">
        <v>6</v>
      </c>
      <c r="C23" s="640"/>
      <c r="D23" s="640"/>
      <c r="E23" s="26">
        <v>44012</v>
      </c>
    </row>
    <row r="24" spans="1:5">
      <c r="A24" s="34"/>
      <c r="B24" s="640" t="s">
        <v>7</v>
      </c>
      <c r="C24" s="640"/>
      <c r="D24" s="640"/>
      <c r="E24" s="112" t="s">
        <v>8</v>
      </c>
    </row>
    <row r="25" spans="1:5">
      <c r="A25" s="34"/>
      <c r="B25" s="640"/>
      <c r="C25" s="640"/>
      <c r="D25" s="640"/>
      <c r="E25" s="640"/>
    </row>
    <row r="26" spans="1:5" ht="15" thickBot="1">
      <c r="A26" s="34"/>
      <c r="B26" s="560" t="s">
        <v>9</v>
      </c>
      <c r="C26" s="560"/>
      <c r="D26" s="560"/>
      <c r="E26" s="560"/>
    </row>
    <row r="27" spans="1:5">
      <c r="A27" s="34"/>
      <c r="B27" s="561"/>
      <c r="C27" s="561"/>
      <c r="D27" s="561"/>
      <c r="E27" s="561"/>
    </row>
    <row r="28" spans="1:5">
      <c r="A28" s="34"/>
      <c r="B28" s="644" t="s">
        <v>1973</v>
      </c>
      <c r="C28" s="562"/>
      <c r="D28" s="562"/>
      <c r="E28" s="645"/>
    </row>
    <row r="29" spans="1:5">
      <c r="A29" s="34"/>
      <c r="B29" s="646" t="s">
        <v>10</v>
      </c>
      <c r="C29" s="646"/>
      <c r="D29" s="646"/>
      <c r="E29" s="645"/>
    </row>
    <row r="30" spans="1:5">
      <c r="A30" s="34"/>
      <c r="B30" s="638"/>
      <c r="C30" s="638"/>
      <c r="D30" s="638"/>
      <c r="E30" s="638"/>
    </row>
    <row r="31" spans="1:5" ht="15" thickBot="1">
      <c r="A31" s="34"/>
      <c r="B31" s="560" t="s">
        <v>11</v>
      </c>
      <c r="C31" s="560"/>
      <c r="D31" s="560"/>
      <c r="E31" s="560"/>
    </row>
    <row r="32" spans="1:5">
      <c r="A32" s="119"/>
      <c r="B32" s="563"/>
      <c r="C32" s="563"/>
      <c r="D32" s="640"/>
      <c r="E32" s="640"/>
    </row>
    <row r="33" spans="1:5">
      <c r="A33" s="34"/>
      <c r="B33" s="564" t="s">
        <v>12</v>
      </c>
      <c r="C33" s="565" t="s">
        <v>13</v>
      </c>
      <c r="D33" s="566"/>
      <c r="E33" s="638"/>
    </row>
    <row r="34" spans="1:5">
      <c r="A34" s="34"/>
      <c r="B34" s="567" t="s">
        <v>14</v>
      </c>
      <c r="C34" s="568" t="s">
        <v>15</v>
      </c>
      <c r="D34" s="566"/>
      <c r="E34" s="638"/>
    </row>
    <row r="35" spans="1:5">
      <c r="A35" s="34"/>
      <c r="B35" s="569" t="s">
        <v>16</v>
      </c>
      <c r="C35" s="570" t="s">
        <v>17</v>
      </c>
      <c r="D35" s="571"/>
      <c r="E35" s="638"/>
    </row>
    <row r="36" spans="1:5">
      <c r="A36" s="34"/>
      <c r="B36" s="569" t="s">
        <v>18</v>
      </c>
      <c r="C36" s="570" t="s">
        <v>2770</v>
      </c>
      <c r="D36" s="571"/>
      <c r="E36" s="638"/>
    </row>
    <row r="37" spans="1:5">
      <c r="A37" s="34"/>
      <c r="B37" s="569" t="s">
        <v>19</v>
      </c>
      <c r="C37" s="570" t="s">
        <v>20</v>
      </c>
      <c r="D37" s="571"/>
      <c r="E37" s="638"/>
    </row>
    <row r="38" spans="1:5">
      <c r="A38" s="34"/>
      <c r="B38" s="569" t="s">
        <v>21</v>
      </c>
      <c r="C38" s="570" t="s">
        <v>22</v>
      </c>
      <c r="D38" s="571"/>
      <c r="E38" s="638"/>
    </row>
    <row r="39" spans="1:5">
      <c r="A39" s="34"/>
      <c r="B39" s="569" t="s">
        <v>23</v>
      </c>
      <c r="C39" s="570" t="s">
        <v>24</v>
      </c>
      <c r="D39" s="571"/>
      <c r="E39" s="638"/>
    </row>
    <row r="40" spans="1:5">
      <c r="A40" s="34"/>
      <c r="B40" s="569" t="s">
        <v>25</v>
      </c>
      <c r="C40" s="570" t="s">
        <v>26</v>
      </c>
      <c r="D40" s="571"/>
      <c r="E40" s="638"/>
    </row>
    <row r="41" spans="1:5" ht="14.1" customHeight="1">
      <c r="A41" s="34"/>
      <c r="B41" s="1054" t="s">
        <v>27</v>
      </c>
      <c r="C41" s="1055" t="s">
        <v>28</v>
      </c>
      <c r="D41" s="571"/>
      <c r="E41" s="638"/>
    </row>
    <row r="42" spans="1:5" ht="14.85" customHeight="1">
      <c r="A42" s="34"/>
      <c r="B42" s="573"/>
      <c r="C42" s="572"/>
      <c r="D42" s="638"/>
      <c r="E42" s="638"/>
    </row>
    <row r="43" spans="1:5" ht="16.2" thickBot="1">
      <c r="A43" s="34"/>
      <c r="B43" s="574" t="s">
        <v>29</v>
      </c>
      <c r="C43" s="574"/>
      <c r="D43" s="574"/>
      <c r="E43" s="574"/>
    </row>
    <row r="44" spans="1:5" ht="19.8">
      <c r="A44" s="34"/>
      <c r="B44" s="1056" t="s">
        <v>30</v>
      </c>
      <c r="C44" s="638"/>
      <c r="D44" s="638"/>
      <c r="E44" s="638"/>
    </row>
    <row r="45" spans="1:5">
      <c r="A45" s="34"/>
      <c r="B45" s="647" t="s">
        <v>31</v>
      </c>
      <c r="C45" s="648" t="s">
        <v>32</v>
      </c>
      <c r="D45" s="649"/>
      <c r="E45" s="648" t="s">
        <v>33</v>
      </c>
    </row>
    <row r="46" spans="1:5">
      <c r="A46" s="34"/>
      <c r="B46" s="650"/>
      <c r="C46" s="650"/>
      <c r="D46" s="651"/>
      <c r="E46" s="650"/>
    </row>
    <row r="47" spans="1:5">
      <c r="A47" s="34"/>
      <c r="B47" s="8" t="s">
        <v>34</v>
      </c>
      <c r="C47" s="541"/>
      <c r="D47" s="541"/>
      <c r="E47" s="652">
        <f>SUM(E49:E113)</f>
        <v>1391</v>
      </c>
    </row>
    <row r="48" spans="1:5">
      <c r="A48" s="1000"/>
      <c r="B48" s="653"/>
      <c r="C48" s="654"/>
      <c r="D48" s="654"/>
      <c r="E48" s="655"/>
    </row>
    <row r="49" spans="1:5">
      <c r="A49" s="1000"/>
      <c r="B49" s="653" t="s">
        <v>35</v>
      </c>
      <c r="C49" s="654" t="str">
        <f>'AA1'!C8</f>
        <v>Table AA1: Commercial Arrangements</v>
      </c>
      <c r="D49" s="541"/>
      <c r="E49" s="652">
        <f>'AA1'!H3</f>
        <v>14</v>
      </c>
    </row>
    <row r="50" spans="1:5">
      <c r="A50" s="1000"/>
      <c r="B50" s="653" t="s">
        <v>36</v>
      </c>
      <c r="C50" s="654" t="str">
        <f>'AA2'!C8</f>
        <v>Table AA2: Land Assets, Water, Wastewater and Stormwater Assets &amp; Liabilities</v>
      </c>
      <c r="D50" s="541"/>
      <c r="E50" s="652">
        <f>'AA2'!H3</f>
        <v>112</v>
      </c>
    </row>
    <row r="51" spans="1:5">
      <c r="A51" s="1000"/>
      <c r="B51" s="653" t="s">
        <v>37</v>
      </c>
      <c r="C51" s="640" t="str">
        <f>'A1'!C8</f>
        <v>Table A1: Properties &amp; Population – Water</v>
      </c>
      <c r="D51" s="654"/>
      <c r="E51" s="1143">
        <f>'A1'!H3</f>
        <v>22</v>
      </c>
    </row>
    <row r="52" spans="1:5">
      <c r="A52" s="1000"/>
      <c r="B52" s="640" t="s">
        <v>38</v>
      </c>
      <c r="C52" s="640" t="str">
        <f>'A2'!C8</f>
        <v>Table A2: Water Volumes</v>
      </c>
      <c r="D52" s="654"/>
      <c r="E52" s="652">
        <f>'A2'!H3</f>
        <v>30</v>
      </c>
    </row>
    <row r="53" spans="1:5">
      <c r="A53" s="1000"/>
      <c r="B53" s="640" t="s">
        <v>39</v>
      </c>
      <c r="C53" s="640" t="str">
        <f>'A3'!C8</f>
        <v>Table A3: Properties &amp; Population – Wastewater</v>
      </c>
      <c r="D53" s="640"/>
      <c r="E53" s="1143">
        <f>'A3'!H3</f>
        <v>17</v>
      </c>
    </row>
    <row r="54" spans="1:5">
      <c r="A54" s="1000"/>
      <c r="B54" s="653" t="s">
        <v>2390</v>
      </c>
      <c r="C54" s="640" t="str">
        <f>A3b!C8</f>
        <v>Table A3b: Properties &amp; Population - Stormwater</v>
      </c>
      <c r="D54" s="638"/>
      <c r="E54" s="652">
        <f>A3b!H3</f>
        <v>7</v>
      </c>
    </row>
    <row r="55" spans="1:5">
      <c r="A55" s="1000"/>
      <c r="B55" s="640" t="s">
        <v>40</v>
      </c>
      <c r="C55" s="640" t="str">
        <f>'A4'!C8</f>
        <v>Table A4: Wastewater Volumes &amp; Loading</v>
      </c>
      <c r="D55" s="638"/>
      <c r="E55" s="652">
        <f>'A4'!H3</f>
        <v>53</v>
      </c>
    </row>
    <row r="56" spans="1:5">
      <c r="A56" s="1000"/>
      <c r="B56" s="640" t="s">
        <v>41</v>
      </c>
      <c r="C56" s="640" t="str">
        <f>'B1'!C8</f>
        <v>Table B1: Water Availability</v>
      </c>
      <c r="D56" s="638"/>
      <c r="E56" s="652">
        <f>'B1'!H3</f>
        <v>8</v>
      </c>
    </row>
    <row r="57" spans="1:5" s="984" customFormat="1">
      <c r="A57" s="1000"/>
      <c r="B57" s="640" t="s">
        <v>2851</v>
      </c>
      <c r="C57" s="640" t="str">
        <f>B1a!C8</f>
        <v>Table B1a: Water Availability</v>
      </c>
      <c r="D57" s="638"/>
      <c r="E57" s="652">
        <f>B1a!H3</f>
        <v>6</v>
      </c>
    </row>
    <row r="58" spans="1:5">
      <c r="A58" s="1000"/>
      <c r="B58" s="640" t="s">
        <v>42</v>
      </c>
      <c r="C58" s="640" t="str">
        <f>'B2'!C8</f>
        <v>Table B2: Pressure And Interruptions</v>
      </c>
      <c r="D58" s="638"/>
      <c r="E58" s="652">
        <f>'B2'!H3</f>
        <v>18</v>
      </c>
    </row>
    <row r="59" spans="1:5">
      <c r="A59" s="1000"/>
      <c r="B59" s="640" t="s">
        <v>43</v>
      </c>
      <c r="C59" s="640" t="str">
        <f>'B3'!C8</f>
        <v>Table B3: Wastewater Flooding Inside A Property</v>
      </c>
      <c r="D59" s="638"/>
      <c r="E59" s="652">
        <f>'B3'!H3</f>
        <v>11</v>
      </c>
    </row>
    <row r="60" spans="1:5">
      <c r="A60" s="34"/>
      <c r="B60" s="638" t="s">
        <v>44</v>
      </c>
      <c r="C60" s="638" t="str">
        <f>B3a!C8</f>
        <v>Table B3a: Wastewater Flooding outside of the customer's property - i.e. External Flooding</v>
      </c>
      <c r="D60" s="638"/>
      <c r="E60" s="652">
        <f>B3a!H3</f>
        <v>12</v>
      </c>
    </row>
    <row r="61" spans="1:5">
      <c r="A61" s="34"/>
      <c r="B61" s="638" t="s">
        <v>45</v>
      </c>
      <c r="C61" s="638" t="str">
        <f>'B4'!C8</f>
        <v>Table B4: Customer Care - Enquiries (Three Waters)</v>
      </c>
      <c r="D61" s="638"/>
      <c r="E61" s="652">
        <f>'B4'!H3</f>
        <v>10</v>
      </c>
    </row>
    <row r="62" spans="1:5">
      <c r="A62" s="34"/>
      <c r="B62" s="638" t="s">
        <v>46</v>
      </c>
      <c r="C62" s="638" t="str">
        <f>'B5'!C8</f>
        <v>Table B5: Customer Care - Contacts and Complaints (Three Waters)</v>
      </c>
      <c r="D62" s="638"/>
      <c r="E62" s="652">
        <f>'B5'!H3</f>
        <v>14</v>
      </c>
    </row>
    <row r="63" spans="1:5">
      <c r="A63" s="34"/>
      <c r="B63" s="638" t="s">
        <v>47</v>
      </c>
      <c r="C63" s="638" t="str">
        <f>'B6'!C8</f>
        <v>Table B6: Customer Care - Other (Three Waters)</v>
      </c>
      <c r="D63" s="638"/>
      <c r="E63" s="652">
        <f>'B6'!H3</f>
        <v>6</v>
      </c>
    </row>
    <row r="64" spans="1:5">
      <c r="A64" s="34"/>
      <c r="B64" s="638" t="s">
        <v>48</v>
      </c>
      <c r="C64" s="638" t="str">
        <f>'B8'!C8</f>
        <v>Table B8: Other Service Indicators - Water, Wastewater and Stormwater</v>
      </c>
      <c r="D64" s="638"/>
      <c r="E64" s="652">
        <f>'B8'!H3</f>
        <v>19</v>
      </c>
    </row>
    <row r="65" spans="1:5">
      <c r="A65" s="34"/>
      <c r="B65" s="638" t="s">
        <v>49</v>
      </c>
      <c r="C65" s="638" t="str">
        <f>'C1'!C$8</f>
        <v>Table C1: Water Quality Outputs - Compliance</v>
      </c>
      <c r="D65" s="638"/>
      <c r="E65" s="652">
        <f>'C1'!H3</f>
        <v>25</v>
      </c>
    </row>
    <row r="66" spans="1:5">
      <c r="A66" s="34"/>
      <c r="B66" s="638" t="s">
        <v>50</v>
      </c>
      <c r="C66" s="638" t="str">
        <f>'C2'!C$8</f>
        <v>Table C2: Water Quality Outputs - Asset Performance</v>
      </c>
      <c r="D66" s="638"/>
      <c r="E66" s="652">
        <f>'C2'!H3</f>
        <v>22</v>
      </c>
    </row>
    <row r="67" spans="1:5">
      <c r="A67" s="34"/>
      <c r="B67" s="638" t="s">
        <v>51</v>
      </c>
      <c r="C67" s="638" t="str">
        <f>'C3'!C$8</f>
        <v>Table C3: Water Enhancement</v>
      </c>
      <c r="D67" s="638"/>
      <c r="E67" s="652">
        <f>'C3'!H3</f>
        <v>13</v>
      </c>
    </row>
    <row r="68" spans="1:5">
      <c r="A68" s="34"/>
      <c r="B68" s="638" t="s">
        <v>52</v>
      </c>
      <c r="C68" s="638" t="str">
        <f>'C4'!C$8</f>
        <v>Table C4: Wastewater Quality Outputs - Compliance</v>
      </c>
      <c r="D68" s="638"/>
      <c r="E68" s="652">
        <f>'C4'!H3</f>
        <v>12</v>
      </c>
    </row>
    <row r="69" spans="1:5">
      <c r="A69" s="34"/>
      <c r="B69" s="638" t="s">
        <v>53</v>
      </c>
      <c r="C69" s="638" t="str">
        <f>'C5'!C$8</f>
        <v>Table C5: Wastewater Quality Outputs - Asset Performance</v>
      </c>
      <c r="D69" s="638"/>
      <c r="E69" s="652">
        <f>'C5'!H3</f>
        <v>24</v>
      </c>
    </row>
    <row r="70" spans="1:5">
      <c r="A70" s="34"/>
      <c r="B70" s="638" t="s">
        <v>54</v>
      </c>
      <c r="C70" s="638" t="str">
        <f>'C6'!C$8</f>
        <v>Table C6: Wastewater Quality Outputs – Enhancement investment</v>
      </c>
      <c r="D70" s="638"/>
      <c r="E70" s="652">
        <f>'C6'!H3</f>
        <v>29</v>
      </c>
    </row>
    <row r="71" spans="1:5">
      <c r="A71" s="34"/>
      <c r="B71" s="638" t="s">
        <v>55</v>
      </c>
      <c r="C71" s="638" t="str">
        <f>'C7'!C$8</f>
        <v>Table C7: Water Quality Outputs - Water Mains Activities</v>
      </c>
      <c r="D71" s="638"/>
      <c r="E71" s="652">
        <f>'C7'!H3</f>
        <v>13</v>
      </c>
    </row>
    <row r="72" spans="1:5">
      <c r="A72" s="34"/>
      <c r="B72" s="638" t="s">
        <v>56</v>
      </c>
      <c r="C72" s="638" t="str">
        <f>'C8'!C$8</f>
        <v>Table C8: Wastewater Quality Outputs - Sewer Activities</v>
      </c>
      <c r="D72" s="638"/>
      <c r="E72" s="656">
        <f>'C8'!H3</f>
        <v>16</v>
      </c>
    </row>
    <row r="73" spans="1:5">
      <c r="A73" s="34"/>
      <c r="B73" s="638" t="s">
        <v>2391</v>
      </c>
      <c r="C73" s="638" t="str">
        <f>'C8b'!C$8</f>
        <v>Table C8b: Stormwater Quality Outputs - Stormwater Only Sewer Activities</v>
      </c>
      <c r="D73" s="638"/>
      <c r="E73" s="652">
        <f>'C8b'!H3</f>
        <v>8</v>
      </c>
    </row>
    <row r="74" spans="1:5">
      <c r="A74" s="34"/>
      <c r="B74" s="638" t="s">
        <v>57</v>
      </c>
      <c r="C74" s="638" t="str">
        <f>'E1'!C$8</f>
        <v>Table E1: Activity Based Costing - Water Service</v>
      </c>
      <c r="D74" s="638"/>
      <c r="E74" s="652">
        <f>'E1'!H3</f>
        <v>36</v>
      </c>
    </row>
    <row r="75" spans="1:5">
      <c r="A75" s="34"/>
      <c r="B75" s="638" t="s">
        <v>58</v>
      </c>
      <c r="C75" s="638" t="str">
        <f>'E2'!C$8</f>
        <v>Table E2: Activity Based Costing - Wastewater Service</v>
      </c>
      <c r="D75" s="638"/>
      <c r="E75" s="652">
        <f>'E2'!H3</f>
        <v>35</v>
      </c>
    </row>
    <row r="76" spans="1:5">
      <c r="A76" s="34"/>
      <c r="B76" s="638" t="s">
        <v>59</v>
      </c>
      <c r="C76" s="638" t="str">
        <f>E2b!C8</f>
        <v>Table E2b: Activity Based Costing - Stormwater Service</v>
      </c>
      <c r="D76" s="638"/>
      <c r="E76" s="652">
        <f>E2b!H3</f>
        <v>35</v>
      </c>
    </row>
    <row r="77" spans="1:5">
      <c r="A77" s="34"/>
      <c r="B77" s="638" t="s">
        <v>60</v>
      </c>
      <c r="C77" s="638" t="str">
        <f>'E4'!C$8</f>
        <v>Table E4: Water Resources and Treatment</v>
      </c>
      <c r="D77" s="638"/>
      <c r="E77" s="652">
        <f>'E4'!H3</f>
        <v>40</v>
      </c>
    </row>
    <row r="78" spans="1:5">
      <c r="A78" s="34"/>
      <c r="B78" s="638" t="s">
        <v>61</v>
      </c>
      <c r="C78" s="638" t="str">
        <f>'E5'!C$8</f>
        <v>Table E5: Large Water Treatment Plant Information Database</v>
      </c>
      <c r="D78" s="638"/>
      <c r="E78" s="652">
        <f>'E5'!H3</f>
        <v>43</v>
      </c>
    </row>
    <row r="79" spans="1:5">
      <c r="A79" s="34"/>
      <c r="B79" s="638" t="s">
        <v>62</v>
      </c>
      <c r="C79" s="638" t="str">
        <f>'E6'!C$8</f>
        <v xml:space="preserve">Table E6: Water Explanatory Factors - Distribution           </v>
      </c>
      <c r="D79" s="638"/>
      <c r="E79" s="652">
        <f>'E6'!H3</f>
        <v>21</v>
      </c>
    </row>
    <row r="80" spans="1:5">
      <c r="A80" s="34"/>
      <c r="B80" s="638" t="s">
        <v>63</v>
      </c>
      <c r="C80" s="638" t="str">
        <f>'E7'!C8</f>
        <v>Table E7: Wastewater Explanatory Factors - Wastewater</v>
      </c>
      <c r="D80" s="638"/>
      <c r="E80" s="652">
        <f>'E7'!H3</f>
        <v>22</v>
      </c>
    </row>
    <row r="81" spans="1:5">
      <c r="A81" s="34"/>
      <c r="B81" s="638" t="s">
        <v>64</v>
      </c>
      <c r="C81" s="638" t="str">
        <f>E7b!C8</f>
        <v>Table E7b: Stormwater Explanatory Factors</v>
      </c>
      <c r="D81" s="638"/>
      <c r="E81" s="652">
        <f>E7b!H3</f>
        <v>13</v>
      </c>
    </row>
    <row r="82" spans="1:5">
      <c r="A82" s="34"/>
      <c r="B82" s="638" t="s">
        <v>65</v>
      </c>
      <c r="C82" s="638" t="str">
        <f>'E8'!C8</f>
        <v>Table E8: Wastewater Explanatory Factors - Wastewater Treatment Plants</v>
      </c>
      <c r="D82" s="638"/>
      <c r="E82" s="652">
        <f>'E8'!H3</f>
        <v>42</v>
      </c>
    </row>
    <row r="83" spans="1:5">
      <c r="A83" s="34"/>
      <c r="B83" s="638" t="s">
        <v>66</v>
      </c>
      <c r="C83" s="638" t="str">
        <f>'E9'!C8</f>
        <v>Table E9: Large Wastewater Treatment Plants Information Database</v>
      </c>
      <c r="D83" s="638"/>
      <c r="E83" s="652">
        <f>'E9'!H3</f>
        <v>43</v>
      </c>
    </row>
    <row r="84" spans="1:5">
      <c r="A84" s="34"/>
      <c r="B84" s="638" t="s">
        <v>67</v>
      </c>
      <c r="C84" s="638" t="str">
        <f>'E10'!C8</f>
        <v>Table E10: Wastewater Explanatory Factors - Sludge Treatment and Disposal</v>
      </c>
      <c r="D84" s="638"/>
      <c r="E84" s="652">
        <f>'E10'!H3</f>
        <v>19</v>
      </c>
    </row>
    <row r="85" spans="1:5">
      <c r="A85" s="34"/>
      <c r="B85" s="638" t="s">
        <v>68</v>
      </c>
      <c r="C85" s="638" t="str">
        <f>'E11'!C8</f>
        <v>Table E11: Management and General</v>
      </c>
      <c r="D85" s="638"/>
      <c r="E85" s="652">
        <f>'E11'!H3</f>
        <v>20</v>
      </c>
    </row>
    <row r="86" spans="1:5">
      <c r="A86" s="986"/>
      <c r="B86" s="638" t="s">
        <v>2420</v>
      </c>
      <c r="C86" s="638" t="str">
        <f>'E12'!C8</f>
        <v>Table E12: Inflation Assumptions</v>
      </c>
      <c r="D86" s="638"/>
      <c r="E86" s="652">
        <f>'E12'!H3</f>
        <v>1</v>
      </c>
    </row>
    <row r="87" spans="1:5">
      <c r="A87" s="34"/>
      <c r="B87" s="638" t="s">
        <v>69</v>
      </c>
      <c r="C87" s="638" t="str">
        <f>'F1'!C8</f>
        <v>Table F1: Revenue and Expenditure</v>
      </c>
      <c r="D87" s="638"/>
      <c r="E87" s="652">
        <f>'F1'!H3</f>
        <v>23</v>
      </c>
    </row>
    <row r="88" spans="1:5">
      <c r="A88" s="986"/>
      <c r="B88" s="638" t="s">
        <v>70</v>
      </c>
      <c r="C88" s="638" t="str">
        <f>'F2'!C8</f>
        <v>Table F2:  Balance Sheet</v>
      </c>
      <c r="D88" s="638"/>
      <c r="E88" s="652">
        <f>'F2'!H3</f>
        <v>35</v>
      </c>
    </row>
    <row r="89" spans="1:5">
      <c r="A89" s="986"/>
      <c r="B89" s="638" t="s">
        <v>2234</v>
      </c>
      <c r="C89" s="638" t="str">
        <f>F2a!C8</f>
        <v xml:space="preserve">Table F2a: Working capital by asset type </v>
      </c>
      <c r="D89" s="638"/>
      <c r="E89" s="652">
        <f>F2a!H3</f>
        <v>9</v>
      </c>
    </row>
    <row r="90" spans="1:5">
      <c r="A90" s="34"/>
      <c r="B90" s="638" t="s">
        <v>71</v>
      </c>
      <c r="C90" s="638" t="str">
        <f>'F3'!C8</f>
        <v>Table F3:  Analysis of Borrowing (Three Waters)</v>
      </c>
      <c r="D90" s="638"/>
      <c r="E90" s="652">
        <f>'F3'!H3</f>
        <v>20</v>
      </c>
    </row>
    <row r="91" spans="1:5">
      <c r="A91" s="986"/>
      <c r="B91" s="638" t="s">
        <v>2415</v>
      </c>
      <c r="C91" s="638" t="str">
        <f>F3a!C8</f>
        <v>Table F3a: Analysis of Borrowing by Interest Rate and Date of Maturity</v>
      </c>
      <c r="D91" s="638"/>
      <c r="E91" s="652">
        <f>F3a!H3</f>
        <v>53</v>
      </c>
    </row>
    <row r="92" spans="1:5">
      <c r="A92" s="34"/>
      <c r="B92" s="638" t="s">
        <v>72</v>
      </c>
      <c r="C92" s="638" t="str">
        <f>'F4'!C8</f>
        <v>Table F4:  Analysis of Receivables and Payables</v>
      </c>
      <c r="D92" s="638"/>
      <c r="E92" s="652">
        <f>'F4'!H3</f>
        <v>21</v>
      </c>
    </row>
    <row r="93" spans="1:5">
      <c r="A93" s="34"/>
      <c r="B93" s="638" t="s">
        <v>73</v>
      </c>
      <c r="C93" s="638" t="str">
        <f>'F5'!C8</f>
        <v>Table F5:  Cash Flow Parameters</v>
      </c>
      <c r="D93" s="638"/>
      <c r="E93" s="652">
        <f>'F5'!H3</f>
        <v>3</v>
      </c>
    </row>
    <row r="94" spans="1:5">
      <c r="A94" s="34"/>
      <c r="B94" s="638" t="s">
        <v>74</v>
      </c>
      <c r="C94" s="638" t="str">
        <f>'F7'!C8</f>
        <v>Table F7: Cash Flow Statement</v>
      </c>
      <c r="D94" s="638"/>
      <c r="E94" s="652">
        <f>'F7'!H3</f>
        <v>17</v>
      </c>
    </row>
    <row r="95" spans="1:5">
      <c r="A95" s="986"/>
      <c r="B95" s="638" t="s">
        <v>2375</v>
      </c>
      <c r="C95" s="638" t="str">
        <f>F7a!C8</f>
        <v>Table F7a: Cash Flow Statement - Water</v>
      </c>
      <c r="D95" s="638"/>
      <c r="E95" s="652">
        <f>F7a!H3</f>
        <v>17</v>
      </c>
    </row>
    <row r="96" spans="1:5">
      <c r="A96" s="986"/>
      <c r="B96" s="638" t="s">
        <v>2376</v>
      </c>
      <c r="C96" s="638" t="str">
        <f>F7b!C8</f>
        <v>Table F7b: Cash Flow Statement - Wastewater</v>
      </c>
      <c r="D96" s="638"/>
      <c r="E96" s="652">
        <f>F7b!H3</f>
        <v>15</v>
      </c>
    </row>
    <row r="97" spans="1:5">
      <c r="A97" s="986"/>
      <c r="B97" s="638" t="s">
        <v>2377</v>
      </c>
      <c r="C97" s="638" t="str">
        <f>F7c!C8</f>
        <v>Table F7c: Cash Flow Statement - Stormwater</v>
      </c>
      <c r="D97" s="638"/>
      <c r="E97" s="652">
        <f>F7c!H3</f>
        <v>15</v>
      </c>
    </row>
    <row r="98" spans="1:5">
      <c r="A98" s="34"/>
      <c r="B98" s="638" t="s">
        <v>75</v>
      </c>
      <c r="C98" s="638" t="str">
        <f>'F8'!C8</f>
        <v>Table F8:  Reconciliation of Operating Surplus (Deficit) to Net Cash Flow from Operating Activities</v>
      </c>
      <c r="D98" s="638"/>
      <c r="E98" s="652">
        <f>'F8'!H3</f>
        <v>17</v>
      </c>
    </row>
    <row r="99" spans="1:5">
      <c r="A99" s="986"/>
      <c r="B99" s="638" t="s">
        <v>2378</v>
      </c>
      <c r="C99" s="638" t="str">
        <f>F8a!C8</f>
        <v>Table F8a:  Reconciliation of Operating Surplus (Deficit) to Net Cash Flow from Operating Activities - Water</v>
      </c>
      <c r="D99" s="638"/>
      <c r="E99" s="652">
        <f>F8a!H3</f>
        <v>17</v>
      </c>
    </row>
    <row r="100" spans="1:5">
      <c r="A100" s="986"/>
      <c r="B100" s="638" t="s">
        <v>2379</v>
      </c>
      <c r="C100" s="638" t="str">
        <f>F8b!C8</f>
        <v>Table F8b:  Reconciliation of Operating Surplus (Deficit) to Net Cash Flow from Operating Activities - Wastewater</v>
      </c>
      <c r="D100" s="638"/>
      <c r="E100" s="652">
        <f>F8b!H3</f>
        <v>17</v>
      </c>
    </row>
    <row r="101" spans="1:5">
      <c r="A101" s="986"/>
      <c r="B101" s="638" t="s">
        <v>2380</v>
      </c>
      <c r="C101" s="638" t="str">
        <f>F8c!C8</f>
        <v>Table F8c:  Reconciliation of Operating Surplus (Deficit) to Net Cash Flow from Operating Activities - Stormwater</v>
      </c>
      <c r="D101" s="638"/>
      <c r="E101" s="652">
        <f>F8c!H3</f>
        <v>17</v>
      </c>
    </row>
    <row r="102" spans="1:5">
      <c r="A102" s="34"/>
      <c r="B102" s="638" t="s">
        <v>76</v>
      </c>
      <c r="C102" s="638" t="str">
        <f>'F9'!C8</f>
        <v>Table F9: Analysis of Fixed Assets by Asset Type (for Report Year)</v>
      </c>
      <c r="D102" s="638"/>
      <c r="E102" s="652">
        <f>'F9'!H3</f>
        <v>13</v>
      </c>
    </row>
    <row r="103" spans="1:5">
      <c r="A103" s="34"/>
      <c r="B103" s="638" t="s">
        <v>77</v>
      </c>
      <c r="C103" s="638" t="str">
        <f>'F10'!C8</f>
        <v>Table F10:  Analysis of Revenue</v>
      </c>
      <c r="D103" s="638"/>
      <c r="E103" s="652">
        <f>'F10'!H3</f>
        <v>46</v>
      </c>
    </row>
    <row r="104" spans="1:5">
      <c r="A104" s="34"/>
      <c r="B104" s="638" t="s">
        <v>78</v>
      </c>
      <c r="C104" s="638" t="str">
        <f>'F11'!C8</f>
        <v>Table F11: Information on Large Users (users &gt;100,000m3)</v>
      </c>
      <c r="D104" s="638"/>
      <c r="E104" s="652">
        <f>'F11'!G3</f>
        <v>5</v>
      </c>
    </row>
    <row r="105" spans="1:5">
      <c r="A105" s="986"/>
      <c r="B105" s="638" t="s">
        <v>2218</v>
      </c>
      <c r="C105" s="638" t="str">
        <f>'F12'!C8</f>
        <v>Table F12: Inflation Assumptions</v>
      </c>
      <c r="D105" s="638"/>
      <c r="E105" s="652">
        <f>'F12'!H3</f>
        <v>1</v>
      </c>
    </row>
    <row r="106" spans="1:5">
      <c r="A106" s="34"/>
      <c r="B106" s="638" t="s">
        <v>79</v>
      </c>
      <c r="C106" s="638" t="str">
        <f>'G1'!C8</f>
        <v>Table G1: Summary - Water, Wastewater and Stormwater Services</v>
      </c>
      <c r="D106" s="638"/>
      <c r="E106" s="652">
        <f>'G1'!H3</f>
        <v>43</v>
      </c>
    </row>
    <row r="107" spans="1:5">
      <c r="A107" s="34"/>
      <c r="B107" s="638" t="s">
        <v>80</v>
      </c>
      <c r="C107" s="638" t="str">
        <f>'G2'!C8</f>
        <v>Table G2: Project Analysis - Water Service</v>
      </c>
      <c r="D107" s="638"/>
      <c r="E107" s="652">
        <f>'G2'!H3</f>
        <v>8</v>
      </c>
    </row>
    <row r="108" spans="1:5">
      <c r="A108" s="34"/>
      <c r="B108" s="638" t="s">
        <v>81</v>
      </c>
      <c r="C108" s="638" t="str">
        <f>'G3'!C8</f>
        <v>Table G3: Project Analysis - Wastewater Service</v>
      </c>
      <c r="D108" s="638"/>
      <c r="E108" s="652">
        <f>'G3'!H3</f>
        <v>8</v>
      </c>
    </row>
    <row r="109" spans="1:5">
      <c r="A109" s="34"/>
      <c r="B109" s="638" t="s">
        <v>82</v>
      </c>
      <c r="C109" s="638" t="str">
        <f>'G4'!C8</f>
        <v>Table G4: Project Analysis - Stormwater Service</v>
      </c>
      <c r="D109" s="638"/>
      <c r="E109" s="652">
        <f>'G4'!H3</f>
        <v>8</v>
      </c>
    </row>
    <row r="110" spans="1:5">
      <c r="A110" s="34"/>
      <c r="B110" s="653" t="s">
        <v>83</v>
      </c>
      <c r="C110" s="541" t="str">
        <f>'G5'!C8</f>
        <v>Table G5: Inflation Assumptions</v>
      </c>
      <c r="D110" s="541"/>
      <c r="E110" s="652">
        <f>'G5'!H3</f>
        <v>1</v>
      </c>
    </row>
    <row r="111" spans="1:5">
      <c r="A111" s="34"/>
      <c r="B111" s="638" t="s">
        <v>84</v>
      </c>
      <c r="C111" s="638" t="str">
        <f>'J1'!C8</f>
        <v>Table J1: Summary - Asset Replacement</v>
      </c>
      <c r="D111" s="638"/>
      <c r="E111" s="652">
        <f>'J1'!H3</f>
        <v>30</v>
      </c>
    </row>
    <row r="112" spans="1:5">
      <c r="A112" s="34"/>
      <c r="B112" s="638" t="s">
        <v>85</v>
      </c>
      <c r="C112" s="638" t="str">
        <f>'J2'!C8</f>
        <v>Table J2: Disaggregated Asset Information</v>
      </c>
      <c r="D112" s="638"/>
      <c r="E112" s="652">
        <f>'J2'!H3</f>
        <v>23</v>
      </c>
    </row>
    <row r="113" spans="1:5">
      <c r="A113" s="34"/>
      <c r="B113" s="638" t="s">
        <v>86</v>
      </c>
      <c r="C113" s="638" t="str">
        <f>'J3'!C8</f>
        <v>Table J3: Contractor Rates for Asset Replacement</v>
      </c>
      <c r="D113" s="638"/>
      <c r="E113" s="652">
        <f>'J3'!H3</f>
        <v>18</v>
      </c>
    </row>
    <row r="114" spans="1:5">
      <c r="A114" s="34"/>
      <c r="B114" s="638"/>
      <c r="C114" s="638"/>
      <c r="D114" s="638"/>
      <c r="E114" s="638"/>
    </row>
    <row r="115" spans="1:5" ht="12" customHeight="1">
      <c r="A115" s="34"/>
      <c r="B115" s="21"/>
      <c r="C115" s="637"/>
      <c r="D115" s="637"/>
      <c r="E115" s="637"/>
    </row>
    <row r="116" spans="1:5" ht="8.85" customHeight="1">
      <c r="A116" s="34"/>
      <c r="B116" s="638"/>
      <c r="C116" s="638"/>
      <c r="D116" s="638"/>
      <c r="E116" s="638"/>
    </row>
    <row r="117" spans="1:5">
      <c r="A117" s="34"/>
      <c r="B117" s="647"/>
      <c r="C117" s="648"/>
      <c r="D117" s="648"/>
      <c r="E117" s="648"/>
    </row>
    <row r="118" spans="1:5"/>
    <row r="119" spans="1:5" hidden="1"/>
    <row r="120" spans="1:5" hidden="1"/>
    <row r="121" spans="1:5" hidden="1"/>
    <row r="122" spans="1:5" hidden="1"/>
    <row r="123" spans="1:5" hidden="1"/>
    <row r="124" spans="1:5" hidden="1"/>
    <row r="125" spans="1:5" hidden="1"/>
    <row r="126" spans="1:5" hidden="1"/>
    <row r="127" spans="1:5" hidden="1"/>
    <row r="128" spans="1:5"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sheetData>
  <phoneticPr fontId="17" type="noConversion"/>
  <conditionalFormatting sqref="E56 E74:E85 E49:E52 E106:E111 E98:E104 E92:E94 E89:E90 E58:E64">
    <cfRule type="cellIs" dxfId="1522" priority="35" stopIfTrue="1" operator="greaterThan">
      <formula>0</formula>
    </cfRule>
    <cfRule type="cellIs" dxfId="1521" priority="36" stopIfTrue="1" operator="lessThan">
      <formula>1</formula>
    </cfRule>
  </conditionalFormatting>
  <conditionalFormatting sqref="E47">
    <cfRule type="cellIs" dxfId="1520" priority="33" stopIfTrue="1" operator="greaterThan">
      <formula>0</formula>
    </cfRule>
    <cfRule type="cellIs" dxfId="1519" priority="34" stopIfTrue="1" operator="lessThan">
      <formula>1</formula>
    </cfRule>
  </conditionalFormatting>
  <conditionalFormatting sqref="E53:E54">
    <cfRule type="cellIs" dxfId="1518" priority="31" stopIfTrue="1" operator="greaterThan">
      <formula>0</formula>
    </cfRule>
    <cfRule type="cellIs" dxfId="1517" priority="32" stopIfTrue="1" operator="lessThan">
      <formula>1</formula>
    </cfRule>
  </conditionalFormatting>
  <conditionalFormatting sqref="E55">
    <cfRule type="cellIs" dxfId="1516" priority="29" stopIfTrue="1" operator="greaterThan">
      <formula>0</formula>
    </cfRule>
    <cfRule type="cellIs" dxfId="1515" priority="30" stopIfTrue="1" operator="lessThan">
      <formula>1</formula>
    </cfRule>
  </conditionalFormatting>
  <conditionalFormatting sqref="E65:E73">
    <cfRule type="cellIs" dxfId="1514" priority="21" stopIfTrue="1" operator="greaterThan">
      <formula>0</formula>
    </cfRule>
    <cfRule type="cellIs" dxfId="1513" priority="22" stopIfTrue="1" operator="lessThan">
      <formula>1</formula>
    </cfRule>
  </conditionalFormatting>
  <conditionalFormatting sqref="E87">
    <cfRule type="cellIs" dxfId="1512" priority="17" stopIfTrue="1" operator="greaterThan">
      <formula>0</formula>
    </cfRule>
    <cfRule type="cellIs" dxfId="1511" priority="18" stopIfTrue="1" operator="lessThan">
      <formula>1</formula>
    </cfRule>
  </conditionalFormatting>
  <conditionalFormatting sqref="E112:E113">
    <cfRule type="cellIs" dxfId="1510" priority="15" stopIfTrue="1" operator="greaterThan">
      <formula>0</formula>
    </cfRule>
    <cfRule type="cellIs" dxfId="1509" priority="16" stopIfTrue="1" operator="lessThan">
      <formula>1</formula>
    </cfRule>
  </conditionalFormatting>
  <conditionalFormatting sqref="E105">
    <cfRule type="cellIs" dxfId="1508" priority="11" stopIfTrue="1" operator="greaterThan">
      <formula>0</formula>
    </cfRule>
    <cfRule type="cellIs" dxfId="1507" priority="12" stopIfTrue="1" operator="lessThan">
      <formula>1</formula>
    </cfRule>
  </conditionalFormatting>
  <conditionalFormatting sqref="E95:E97">
    <cfRule type="cellIs" dxfId="1506" priority="9" stopIfTrue="1" operator="greaterThan">
      <formula>0</formula>
    </cfRule>
    <cfRule type="cellIs" dxfId="1505" priority="10" stopIfTrue="1" operator="lessThan">
      <formula>1</formula>
    </cfRule>
  </conditionalFormatting>
  <conditionalFormatting sqref="E91">
    <cfRule type="cellIs" dxfId="1504" priority="7" stopIfTrue="1" operator="greaterThan">
      <formula>0</formula>
    </cfRule>
    <cfRule type="cellIs" dxfId="1503" priority="8" stopIfTrue="1" operator="lessThan">
      <formula>1</formula>
    </cfRule>
  </conditionalFormatting>
  <conditionalFormatting sqref="E86">
    <cfRule type="cellIs" dxfId="1502" priority="5" stopIfTrue="1" operator="greaterThan">
      <formula>0</formula>
    </cfRule>
    <cfRule type="cellIs" dxfId="1501" priority="6" stopIfTrue="1" operator="lessThan">
      <formula>1</formula>
    </cfRule>
  </conditionalFormatting>
  <conditionalFormatting sqref="E88">
    <cfRule type="cellIs" dxfId="1500" priority="3" stopIfTrue="1" operator="greaterThan">
      <formula>0</formula>
    </cfRule>
    <cfRule type="cellIs" dxfId="1499" priority="4" stopIfTrue="1" operator="lessThan">
      <formula>1</formula>
    </cfRule>
  </conditionalFormatting>
  <conditionalFormatting sqref="E57">
    <cfRule type="cellIs" dxfId="1498" priority="1" stopIfTrue="1" operator="greaterThan">
      <formula>0</formula>
    </cfRule>
    <cfRule type="cellIs" dxfId="1497" priority="2" stopIfTrue="1" operator="lessThan">
      <formula>1</formula>
    </cfRule>
  </conditionalFormatting>
  <dataValidations disablePrompts="1" count="1">
    <dataValidation type="list" allowBlank="1" showInputMessage="1" showErrorMessage="1" sqref="E28:E29" xr:uid="{7654D7F1-4FC6-4815-BF8D-0921AB57D8C4}">
      <formula1>"Yes,No"</formula1>
    </dataValidation>
  </dataValidations>
  <pageMargins left="0.70866141732283472" right="0.70866141732283472" top="0.74803149606299213" bottom="0.74803149606299213" header="0.31496062992125984" footer="0.31496062992125984"/>
  <pageSetup paperSize="9" scale="62" fitToHeight="0" orientation="portrait" horizontalDpi="300" r:id="rId1"/>
  <headerFooter>
    <oddHeader>&amp;LDepartment of Internal Affairs - Three Waters Reform Programme - Request for Information Template Workbook I</oddHeader>
    <oddFooter>&amp;LPage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DBE27-2231-423E-8016-F1C2F8ADBC0A}">
  <sheetPr>
    <tabColor rgb="FF55EBF7"/>
    <pageSetUpPr fitToPage="1"/>
  </sheetPr>
  <dimension ref="A1:XEN67"/>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44140625" style="32" customWidth="1"/>
    <col min="4" max="4" width="65.44140625" style="32" bestFit="1" customWidth="1"/>
    <col min="5" max="5" width="9.44140625" style="168" customWidth="1"/>
    <col min="6" max="6" width="8.5546875" style="168" customWidth="1"/>
    <col min="7" max="7" width="5.5546875" style="34" customWidth="1"/>
    <col min="8" max="8" width="17.44140625"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4.5546875" style="32" customWidth="1"/>
    <col min="20" max="20" width="49.44140625" style="32" customWidth="1"/>
    <col min="21" max="21" width="3.5546875" hidden="1"/>
    <col min="22" max="22" width="4.44140625" hidden="1"/>
    <col min="23" max="16368" width="9.44140625" hidden="1"/>
    <col min="16369" max="16384" width="8.88671875" hidden="1"/>
  </cols>
  <sheetData>
    <row r="1" spans="1:20"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8"/>
    </row>
    <row r="2" spans="1:20" ht="20.399999999999999" customHeight="1">
      <c r="B2" s="39"/>
      <c r="C2" s="40"/>
      <c r="D2" s="987"/>
      <c r="E2" s="167"/>
      <c r="F2" s="167"/>
      <c r="G2" s="35"/>
      <c r="H2" s="35"/>
      <c r="I2" s="35"/>
      <c r="J2" s="35"/>
      <c r="K2" s="35"/>
      <c r="L2" s="35"/>
      <c r="M2" s="35"/>
      <c r="N2" s="35"/>
      <c r="O2" s="35"/>
      <c r="P2" s="35"/>
      <c r="Q2" s="35"/>
      <c r="R2" s="35"/>
      <c r="S2" s="35"/>
      <c r="T2" s="35"/>
    </row>
    <row r="3" spans="1:20" ht="14.4">
      <c r="A3" s="41"/>
      <c r="B3" s="662" t="s">
        <v>1971</v>
      </c>
      <c r="C3" s="44"/>
      <c r="D3" s="663">
        <f>'Key information'!$E$8</f>
        <v>0</v>
      </c>
      <c r="E3" s="65"/>
      <c r="F3" s="205"/>
      <c r="G3" s="664" t="s">
        <v>100</v>
      </c>
      <c r="H3" s="671">
        <f>SUM(H16:H27)</f>
        <v>8</v>
      </c>
      <c r="I3" s="41"/>
      <c r="J3" s="41"/>
      <c r="K3" s="41"/>
      <c r="L3" s="41"/>
      <c r="M3" s="41"/>
      <c r="N3" s="41"/>
      <c r="P3" s="344"/>
      <c r="R3" s="344"/>
      <c r="T3" s="699"/>
    </row>
    <row r="4" spans="1:20" ht="14.4">
      <c r="B4" s="45"/>
      <c r="C4" s="327"/>
      <c r="D4" s="328"/>
      <c r="E4" s="692"/>
      <c r="F4" s="692"/>
      <c r="G4" s="329"/>
      <c r="H4" s="329"/>
      <c r="I4" s="329"/>
      <c r="J4" s="329"/>
      <c r="K4" s="329"/>
      <c r="L4" s="329"/>
      <c r="M4" s="329"/>
      <c r="N4" s="329"/>
      <c r="O4" s="47"/>
      <c r="P4" s="47"/>
      <c r="Q4" s="46"/>
      <c r="R4" s="47"/>
      <c r="S4" s="47"/>
      <c r="T4" s="700"/>
    </row>
    <row r="5" spans="1:20" ht="14.4">
      <c r="C5" s="33"/>
      <c r="H5" s="34"/>
    </row>
    <row r="6" spans="1:20" ht="15" thickBot="1">
      <c r="B6" s="48"/>
      <c r="C6" s="49"/>
      <c r="D6" s="50"/>
      <c r="E6" s="169"/>
      <c r="F6" s="169"/>
      <c r="G6" s="50"/>
      <c r="H6" s="50"/>
      <c r="I6" s="50"/>
      <c r="J6" s="50"/>
      <c r="K6" s="50"/>
      <c r="L6" s="50"/>
      <c r="M6" s="50"/>
      <c r="N6" s="50"/>
      <c r="O6" s="50"/>
      <c r="P6" s="50"/>
      <c r="Q6" s="51"/>
      <c r="R6" s="50"/>
      <c r="S6" s="50"/>
      <c r="T6" s="85"/>
    </row>
    <row r="7" spans="1:20" ht="14.4">
      <c r="B7" s="52"/>
      <c r="C7" s="1164" t="s">
        <v>2771</v>
      </c>
      <c r="D7" s="123"/>
      <c r="H7" s="32"/>
      <c r="T7" s="86"/>
    </row>
    <row r="8" spans="1:20" ht="15" thickBot="1">
      <c r="B8" s="52"/>
      <c r="C8" s="124" t="s">
        <v>346</v>
      </c>
      <c r="D8" s="125"/>
      <c r="H8" s="32"/>
      <c r="T8" s="86"/>
    </row>
    <row r="9" spans="1:20" ht="15" thickBot="1">
      <c r="B9" s="52"/>
      <c r="H9" s="32"/>
      <c r="T9" s="86"/>
    </row>
    <row r="10" spans="1:20" ht="14.4">
      <c r="B10" s="52"/>
      <c r="C10" s="423" t="s">
        <v>103</v>
      </c>
      <c r="D10" s="381" t="s">
        <v>32</v>
      </c>
      <c r="E10" s="607" t="s">
        <v>104</v>
      </c>
      <c r="F10" s="909" t="s">
        <v>105</v>
      </c>
      <c r="H10" s="1353" t="s">
        <v>106</v>
      </c>
      <c r="I10" s="1421">
        <f>'Key information'!$E$22</f>
        <v>43646</v>
      </c>
      <c r="J10" s="1422"/>
      <c r="K10" s="83"/>
      <c r="L10" s="1421">
        <f>'Key information'!$E$23</f>
        <v>44012</v>
      </c>
      <c r="M10" s="1422"/>
      <c r="N10" s="83"/>
      <c r="O10" s="1425" t="str">
        <f>'Key information'!$E$24</f>
        <v>30/06/2021 (Forecast)</v>
      </c>
      <c r="P10" s="1426"/>
      <c r="R10" s="1338" t="s">
        <v>108</v>
      </c>
      <c r="S10" s="53"/>
      <c r="T10" s="1332" t="s">
        <v>109</v>
      </c>
    </row>
    <row r="11" spans="1:20" ht="15" thickBot="1">
      <c r="B11" s="52"/>
      <c r="C11" s="424" t="s">
        <v>110</v>
      </c>
      <c r="D11" s="382"/>
      <c r="E11" s="585"/>
      <c r="F11" s="608" t="s">
        <v>111</v>
      </c>
      <c r="H11" s="1354"/>
      <c r="I11" s="1423"/>
      <c r="J11" s="1424"/>
      <c r="K11" s="83"/>
      <c r="L11" s="1423"/>
      <c r="M11" s="1424"/>
      <c r="N11" s="83"/>
      <c r="O11" s="1427"/>
      <c r="P11" s="1428"/>
      <c r="R11" s="1339"/>
      <c r="S11" s="53"/>
      <c r="T11" s="1333"/>
    </row>
    <row r="12" spans="1:20" ht="15" thickBot="1">
      <c r="B12" s="52"/>
      <c r="C12" s="426"/>
      <c r="D12" s="427"/>
      <c r="E12" s="609"/>
      <c r="F12" s="610"/>
      <c r="H12" s="1355"/>
      <c r="I12" s="429"/>
      <c r="J12" s="430" t="s">
        <v>147</v>
      </c>
      <c r="K12" s="34"/>
      <c r="L12" s="429"/>
      <c r="M12" s="430" t="s">
        <v>147</v>
      </c>
      <c r="N12" s="34"/>
      <c r="O12" s="429"/>
      <c r="P12" s="430" t="s">
        <v>147</v>
      </c>
      <c r="R12" s="1340"/>
      <c r="S12" s="54"/>
      <c r="T12" s="1334"/>
    </row>
    <row r="13" spans="1:20" ht="14.4">
      <c r="B13" s="52"/>
      <c r="H13" s="32"/>
      <c r="T13" s="86"/>
    </row>
    <row r="14" spans="1:20" ht="14.4">
      <c r="B14" s="52"/>
      <c r="G14" s="32"/>
      <c r="H14" s="32"/>
      <c r="Q14" s="32"/>
      <c r="T14" s="86"/>
    </row>
    <row r="15" spans="1:20" ht="14.4">
      <c r="B15" s="52"/>
      <c r="C15" s="163"/>
      <c r="D15" s="971" t="s">
        <v>347</v>
      </c>
      <c r="E15" s="164"/>
      <c r="F15" s="164"/>
      <c r="H15" s="32"/>
      <c r="K15" s="34"/>
      <c r="L15" s="34"/>
      <c r="R15" s="34"/>
      <c r="S15" s="34"/>
      <c r="T15" s="88"/>
    </row>
    <row r="16" spans="1:20" ht="14.4">
      <c r="B16" s="203">
        <f>IF(C16="","",COUNTIF($C$16:C16,"&lt;&gt;""")-COUNTBLANK($C$16:C16))</f>
        <v>1</v>
      </c>
      <c r="C16" s="163" t="s">
        <v>348</v>
      </c>
      <c r="D16" s="163" t="s">
        <v>349</v>
      </c>
      <c r="E16" s="164" t="s">
        <v>350</v>
      </c>
      <c r="F16" s="164" t="s">
        <v>164</v>
      </c>
      <c r="H16" s="665">
        <f>IF(AND(I16&lt;&gt;"",J16&lt;&gt;"",L16&lt;&gt;"",M16&lt;&gt;"",O16&lt;&gt;"",P16&lt;&gt;"",T16&lt;&gt;""),0,1)</f>
        <v>1</v>
      </c>
      <c r="I16" s="578">
        <f>SUM(I17:I18)</f>
        <v>0</v>
      </c>
      <c r="J16" s="579"/>
      <c r="K16" s="580"/>
      <c r="L16" s="578">
        <f>SUM(L17:L18)</f>
        <v>0</v>
      </c>
      <c r="M16" s="579"/>
      <c r="N16" s="580"/>
      <c r="O16" s="578">
        <f>SUM(O17:O18)</f>
        <v>0</v>
      </c>
      <c r="P16" s="184"/>
      <c r="R16" s="666"/>
      <c r="S16" s="34"/>
      <c r="T16" s="188"/>
    </row>
    <row r="17" spans="2:20" ht="14.4">
      <c r="B17" s="203">
        <f>IF(C17="","",COUNTIF($C$16:C17,"&lt;&gt;""")-COUNTBLANK($C$16:C17))</f>
        <v>2</v>
      </c>
      <c r="C17" s="163" t="s">
        <v>351</v>
      </c>
      <c r="D17" s="163" t="s">
        <v>2762</v>
      </c>
      <c r="E17" s="164" t="s">
        <v>350</v>
      </c>
      <c r="F17" s="164" t="s">
        <v>117</v>
      </c>
      <c r="H17" s="665">
        <f>IF(AND(I17&lt;&gt;"",J17&lt;&gt;"",L17&lt;&gt;"",M17&lt;&gt;"",O17&lt;&gt;"",P17&lt;&gt;"",T17&lt;&gt;""),0,1)</f>
        <v>1</v>
      </c>
      <c r="I17" s="581"/>
      <c r="J17" s="579"/>
      <c r="K17" s="580"/>
      <c r="L17" s="581"/>
      <c r="M17" s="579"/>
      <c r="N17" s="580"/>
      <c r="O17" s="581"/>
      <c r="P17" s="184"/>
      <c r="R17" s="666"/>
      <c r="S17" s="34"/>
      <c r="T17" s="188"/>
    </row>
    <row r="18" spans="2:20" ht="14.4">
      <c r="B18" s="203">
        <f>IF(C18="","",COUNTIF($C$16:C18,"&lt;&gt;""")-COUNTBLANK($C$16:C18))</f>
        <v>3</v>
      </c>
      <c r="C18" s="163" t="s">
        <v>352</v>
      </c>
      <c r="D18" s="163" t="s">
        <v>354</v>
      </c>
      <c r="E18" s="164" t="s">
        <v>350</v>
      </c>
      <c r="F18" s="164" t="s">
        <v>117</v>
      </c>
      <c r="H18" s="665">
        <f>IF(AND(I18&lt;&gt;"",J18&lt;&gt;"",L18&lt;&gt;"",M18&lt;&gt;"",O18&lt;&gt;"",P18&lt;&gt;"",T18&lt;&gt;""),0,1)</f>
        <v>1</v>
      </c>
      <c r="I18" s="581"/>
      <c r="J18" s="579"/>
      <c r="K18" s="580"/>
      <c r="L18" s="581"/>
      <c r="M18" s="579"/>
      <c r="N18" s="580"/>
      <c r="O18" s="581"/>
      <c r="P18" s="184"/>
      <c r="R18" s="666"/>
      <c r="S18" s="34"/>
      <c r="T18" s="188"/>
    </row>
    <row r="19" spans="2:20" ht="14.4">
      <c r="B19" s="203" t="str">
        <f>IF(C19="","",COUNTIF($C$16:C19,"&lt;&gt;""")-COUNTBLANK($C$16:C19))</f>
        <v/>
      </c>
      <c r="C19" s="33"/>
      <c r="D19" s="33"/>
      <c r="E19" s="174"/>
      <c r="F19" s="174"/>
      <c r="G19" s="32"/>
      <c r="H19" s="32"/>
      <c r="I19" s="200"/>
      <c r="J19" s="200"/>
      <c r="K19" s="200"/>
      <c r="L19" s="200"/>
      <c r="M19" s="200"/>
      <c r="N19" s="200"/>
      <c r="O19" s="200"/>
      <c r="Q19" s="32"/>
      <c r="T19" s="86"/>
    </row>
    <row r="20" spans="2:20" ht="14.4">
      <c r="B20" s="203" t="str">
        <f>IF(C20="","",COUNTIF($C$16:C20,"&lt;&gt;""")-COUNTBLANK($C$16:C20))</f>
        <v/>
      </c>
      <c r="C20" s="163"/>
      <c r="D20" s="971" t="s">
        <v>355</v>
      </c>
      <c r="E20" s="1105"/>
      <c r="F20" s="1105"/>
      <c r="H20" s="32"/>
      <c r="I20" s="200"/>
      <c r="J20" s="200"/>
      <c r="K20" s="580"/>
      <c r="L20" s="200"/>
      <c r="M20" s="200"/>
      <c r="N20" s="580"/>
      <c r="O20" s="200"/>
      <c r="R20" s="34"/>
      <c r="S20" s="34"/>
      <c r="T20" s="88"/>
    </row>
    <row r="21" spans="2:20" ht="14.4">
      <c r="B21" s="203">
        <f>IF(C21="","",COUNTIF($C$16:C21,"&lt;&gt;""")-COUNTBLANK($C$16:C21))</f>
        <v>4</v>
      </c>
      <c r="C21" s="163" t="s">
        <v>353</v>
      </c>
      <c r="D21" s="163" t="s">
        <v>2460</v>
      </c>
      <c r="E21" s="164" t="s">
        <v>182</v>
      </c>
      <c r="F21" s="164" t="s">
        <v>294</v>
      </c>
      <c r="H21" s="665">
        <f>IF(AND(I21&lt;&gt;"",J21&lt;&gt;"",L21&lt;&gt;"",M21&lt;&gt;"",O21&lt;&gt;"",P21&lt;&gt;"",T21&lt;&gt;""),0,1)</f>
        <v>1</v>
      </c>
      <c r="I21" s="583">
        <f>'A1'!I45</f>
        <v>0</v>
      </c>
      <c r="J21" s="579"/>
      <c r="K21" s="580"/>
      <c r="L21" s="583">
        <f>'A1'!L45</f>
        <v>0</v>
      </c>
      <c r="M21" s="579"/>
      <c r="N21" s="580"/>
      <c r="O21" s="583">
        <f>'A1'!O45</f>
        <v>0</v>
      </c>
      <c r="P21" s="184"/>
      <c r="R21" s="666"/>
      <c r="S21" s="34"/>
      <c r="T21" s="188"/>
    </row>
    <row r="22" spans="2:20" ht="14.4">
      <c r="B22" s="203">
        <f>IF(C22="","",COUNTIF($C$16:C22,"&lt;&gt;""")-COUNTBLANK($C$16:C22))</f>
        <v>5</v>
      </c>
      <c r="C22" s="163" t="s">
        <v>356</v>
      </c>
      <c r="D22" s="163" t="s">
        <v>2763</v>
      </c>
      <c r="E22" s="164" t="s">
        <v>182</v>
      </c>
      <c r="F22" s="164" t="s">
        <v>117</v>
      </c>
      <c r="H22" s="665">
        <f>IF(AND(I22&lt;&gt;"",J22&lt;&gt;"",L22&lt;&gt;"",M22&lt;&gt;"",O22&lt;&gt;"",P22&lt;&gt;"",T22&lt;&gt;""),0,1)</f>
        <v>1</v>
      </c>
      <c r="I22" s="581"/>
      <c r="J22" s="579"/>
      <c r="K22" s="580"/>
      <c r="L22" s="581"/>
      <c r="M22" s="579"/>
      <c r="N22" s="580"/>
      <c r="O22" s="581"/>
      <c r="P22" s="184"/>
      <c r="R22" s="666"/>
      <c r="S22" s="34"/>
      <c r="T22" s="188"/>
    </row>
    <row r="23" spans="2:20" ht="14.4">
      <c r="B23" s="203">
        <f>IF(C23="","",COUNTIF($C$16:C23,"&lt;&gt;""")-COUNTBLANK($C$16:C23))</f>
        <v>6</v>
      </c>
      <c r="C23" s="163" t="s">
        <v>357</v>
      </c>
      <c r="D23" s="163" t="s">
        <v>360</v>
      </c>
      <c r="E23" s="164" t="s">
        <v>182</v>
      </c>
      <c r="F23" s="164" t="s">
        <v>117</v>
      </c>
      <c r="H23" s="665">
        <f>IF(AND(I23&lt;&gt;"",J23&lt;&gt;"",L23&lt;&gt;"",M23&lt;&gt;"",O23&lt;&gt;"",P23&lt;&gt;"",T23&lt;&gt;""),0,1)</f>
        <v>1</v>
      </c>
      <c r="I23" s="581"/>
      <c r="J23" s="579"/>
      <c r="K23" s="580"/>
      <c r="L23" s="581"/>
      <c r="M23" s="579"/>
      <c r="N23" s="580"/>
      <c r="O23" s="581"/>
      <c r="P23" s="184"/>
      <c r="R23" s="666"/>
      <c r="S23" s="34"/>
      <c r="T23" s="188"/>
    </row>
    <row r="24" spans="2:20" ht="14.4">
      <c r="B24" s="203" t="str">
        <f>IF(C24="","",COUNTIF($C$16:C24,"&lt;&gt;""")-COUNTBLANK($C$16:C24))</f>
        <v/>
      </c>
      <c r="C24" s="33"/>
      <c r="D24" s="33"/>
      <c r="E24" s="174"/>
      <c r="F24" s="174"/>
      <c r="G24" s="32"/>
      <c r="H24" s="32"/>
      <c r="I24" s="200"/>
      <c r="J24" s="200"/>
      <c r="K24" s="200"/>
      <c r="L24" s="200"/>
      <c r="M24" s="200"/>
      <c r="N24" s="200"/>
      <c r="O24" s="200"/>
      <c r="Q24" s="32"/>
      <c r="T24" s="86"/>
    </row>
    <row r="25" spans="2:20" ht="14.4">
      <c r="B25" s="203" t="str">
        <f>IF(C25="","",COUNTIF($C$16:C25,"&lt;&gt;""")-COUNTBLANK($C$16:C25))</f>
        <v/>
      </c>
      <c r="C25" s="163"/>
      <c r="D25" s="971" t="s">
        <v>361</v>
      </c>
      <c r="E25" s="1105"/>
      <c r="F25" s="1105"/>
      <c r="H25" s="32"/>
      <c r="I25" s="200"/>
      <c r="J25" s="200"/>
      <c r="K25" s="580"/>
      <c r="L25" s="200"/>
      <c r="M25" s="200"/>
      <c r="N25" s="580"/>
      <c r="O25" s="200"/>
      <c r="R25" s="34"/>
      <c r="S25" s="34"/>
      <c r="T25" s="88"/>
    </row>
    <row r="26" spans="2:20" ht="14.4">
      <c r="B26" s="203">
        <f>IF(C26="","",COUNTIF($C$16:C26,"&lt;&gt;""")-COUNTBLANK($C$16:C26))</f>
        <v>7</v>
      </c>
      <c r="C26" s="163" t="s">
        <v>358</v>
      </c>
      <c r="D26" s="163" t="s">
        <v>362</v>
      </c>
      <c r="E26" s="164" t="s">
        <v>240</v>
      </c>
      <c r="F26" s="164" t="s">
        <v>117</v>
      </c>
      <c r="H26" s="665">
        <f>IF(AND(I26&lt;&gt;"",J26&lt;&gt;"",L26&lt;&gt;"",M26&lt;&gt;"",O26&lt;&gt;"",P26&lt;&gt;"",T26&lt;&gt;""),0,1)</f>
        <v>1</v>
      </c>
      <c r="I26" s="582"/>
      <c r="J26" s="579"/>
      <c r="K26" s="580"/>
      <c r="L26" s="582"/>
      <c r="M26" s="579"/>
      <c r="N26" s="580"/>
      <c r="O26" s="582"/>
      <c r="P26" s="184"/>
      <c r="R26" s="666"/>
      <c r="S26" s="34"/>
      <c r="T26" s="188"/>
    </row>
    <row r="27" spans="2:20" ht="14.4">
      <c r="B27" s="203">
        <f>IF(C27="","",COUNTIF($C$16:C27,"&lt;&gt;""")-COUNTBLANK($C$16:C27))</f>
        <v>8</v>
      </c>
      <c r="C27" s="163" t="s">
        <v>359</v>
      </c>
      <c r="D27" s="163" t="s">
        <v>2574</v>
      </c>
      <c r="E27" s="164" t="s">
        <v>240</v>
      </c>
      <c r="F27" s="164" t="s">
        <v>117</v>
      </c>
      <c r="H27" s="665">
        <f>IF(AND(I27&lt;&gt;"",J27&lt;&gt;"",L27&lt;&gt;"",M27&lt;&gt;"",O27&lt;&gt;"",P27&lt;&gt;"",T27&lt;&gt;""),0,1)</f>
        <v>1</v>
      </c>
      <c r="I27" s="582"/>
      <c r="J27" s="579"/>
      <c r="K27" s="580"/>
      <c r="L27" s="582"/>
      <c r="M27" s="579"/>
      <c r="N27" s="580"/>
      <c r="O27" s="582"/>
      <c r="P27" s="184"/>
      <c r="R27" s="666"/>
      <c r="S27" s="34"/>
      <c r="T27" s="188"/>
    </row>
    <row r="28" spans="2:20" ht="14.4">
      <c r="B28" s="52"/>
      <c r="H28" s="32"/>
      <c r="I28" s="200"/>
      <c r="J28" s="200"/>
      <c r="K28" s="200"/>
      <c r="L28" s="200"/>
      <c r="M28" s="200"/>
      <c r="N28" s="580"/>
      <c r="O28" s="200"/>
      <c r="R28" s="34"/>
      <c r="S28" s="34"/>
      <c r="T28" s="88"/>
    </row>
    <row r="29" spans="2:20" ht="14.4">
      <c r="B29" s="52"/>
      <c r="C29" s="32" t="s">
        <v>129</v>
      </c>
      <c r="H29" s="32"/>
      <c r="N29" s="34"/>
      <c r="R29" s="34"/>
      <c r="S29" s="34"/>
      <c r="T29" s="88"/>
    </row>
    <row r="30" spans="2:20" ht="14.4">
      <c r="B30" s="52"/>
      <c r="C30" s="1378"/>
      <c r="D30" s="1379"/>
      <c r="E30" s="1379"/>
      <c r="F30" s="1380"/>
      <c r="H30" s="32"/>
      <c r="N30" s="34"/>
      <c r="R30" s="34"/>
      <c r="S30" s="34"/>
      <c r="T30" s="88"/>
    </row>
    <row r="31" spans="2:20" ht="14.4">
      <c r="B31" s="52"/>
      <c r="C31" s="1381"/>
      <c r="D31" s="1405"/>
      <c r="E31" s="1405"/>
      <c r="F31" s="1382"/>
      <c r="H31" s="32"/>
      <c r="N31" s="34"/>
      <c r="R31" s="34"/>
      <c r="S31" s="34"/>
      <c r="T31" s="88"/>
    </row>
    <row r="32" spans="2:20" ht="14.4">
      <c r="B32" s="52"/>
      <c r="C32" s="1381"/>
      <c r="D32" s="1405"/>
      <c r="E32" s="1405"/>
      <c r="F32" s="1382"/>
      <c r="H32" s="32"/>
      <c r="N32" s="34"/>
      <c r="R32" s="34"/>
      <c r="S32" s="34"/>
      <c r="T32" s="88"/>
    </row>
    <row r="33" spans="1:20" ht="14.4">
      <c r="B33" s="52"/>
      <c r="C33" s="1381"/>
      <c r="D33" s="1405"/>
      <c r="E33" s="1405"/>
      <c r="F33" s="1382"/>
      <c r="H33" s="32"/>
      <c r="N33" s="34"/>
      <c r="R33" s="34"/>
      <c r="S33" s="34"/>
      <c r="T33" s="88"/>
    </row>
    <row r="34" spans="1:20" ht="14.4">
      <c r="B34" s="52"/>
      <c r="C34" s="1383"/>
      <c r="D34" s="1384"/>
      <c r="E34" s="1384"/>
      <c r="F34" s="1385"/>
      <c r="H34" s="32"/>
      <c r="N34" s="34"/>
      <c r="R34" s="34"/>
      <c r="S34" s="34"/>
      <c r="T34" s="88"/>
    </row>
    <row r="35" spans="1:20" ht="14.4">
      <c r="B35" s="52"/>
      <c r="H35" s="32"/>
      <c r="N35" s="34"/>
      <c r="R35" s="34"/>
      <c r="S35" s="34"/>
      <c r="T35" s="88"/>
    </row>
    <row r="36" spans="1:20" ht="14.4">
      <c r="B36" s="52"/>
      <c r="D36" s="33"/>
      <c r="E36" s="174"/>
      <c r="F36" s="174"/>
      <c r="H36" s="32"/>
      <c r="T36" s="86"/>
    </row>
    <row r="37" spans="1:20" ht="14.4">
      <c r="B37" s="335" t="s">
        <v>130</v>
      </c>
      <c r="C37" s="56"/>
      <c r="D37" s="56"/>
      <c r="E37" s="175"/>
      <c r="F37" s="175"/>
      <c r="G37" s="56"/>
      <c r="H37" s="56"/>
      <c r="I37" s="56"/>
      <c r="J37" s="56"/>
      <c r="K37" s="56"/>
      <c r="L37" s="56"/>
      <c r="M37" s="56"/>
      <c r="N37" s="56"/>
      <c r="O37" s="56"/>
      <c r="P37" s="56"/>
      <c r="Q37" s="56"/>
      <c r="R37" s="56"/>
      <c r="S37" s="56"/>
      <c r="T37" s="87"/>
    </row>
    <row r="38" spans="1:20" ht="14.4" hidden="1">
      <c r="A38"/>
      <c r="B38"/>
      <c r="C38"/>
      <c r="D38"/>
      <c r="E38"/>
      <c r="F38"/>
      <c r="G38"/>
      <c r="H38"/>
      <c r="I38"/>
      <c r="J38"/>
      <c r="K38"/>
      <c r="L38"/>
      <c r="M38"/>
      <c r="N38"/>
      <c r="O38"/>
      <c r="P38"/>
      <c r="Q38"/>
      <c r="R38"/>
      <c r="S38"/>
      <c r="T38"/>
    </row>
    <row r="39" spans="1:20" ht="0" hidden="1" customHeight="1">
      <c r="A39"/>
      <c r="B39"/>
      <c r="C39"/>
      <c r="D39"/>
      <c r="E39"/>
      <c r="F39"/>
      <c r="G39"/>
      <c r="H39"/>
      <c r="I39"/>
      <c r="J39"/>
      <c r="K39"/>
      <c r="L39"/>
      <c r="M39"/>
      <c r="N39"/>
      <c r="O39"/>
      <c r="P39"/>
      <c r="Q39"/>
      <c r="R39"/>
      <c r="S39"/>
      <c r="T39"/>
    </row>
    <row r="40" spans="1:20" ht="14.4" hidden="1">
      <c r="A40"/>
      <c r="B40"/>
      <c r="C40"/>
      <c r="D40"/>
      <c r="E40"/>
      <c r="F40"/>
      <c r="G40"/>
      <c r="H40"/>
      <c r="I40"/>
      <c r="J40"/>
      <c r="K40"/>
      <c r="L40"/>
      <c r="M40"/>
      <c r="N40"/>
      <c r="O40"/>
      <c r="P40"/>
      <c r="Q40"/>
      <c r="R40"/>
      <c r="S40"/>
      <c r="T40"/>
    </row>
    <row r="41" spans="1:20" ht="15" hidden="1" customHeight="1">
      <c r="A41"/>
      <c r="B41"/>
      <c r="C41"/>
      <c r="D41"/>
      <c r="E41"/>
      <c r="F41"/>
      <c r="G41"/>
      <c r="H41"/>
      <c r="I41"/>
      <c r="J41"/>
      <c r="K41"/>
      <c r="L41"/>
      <c r="M41"/>
      <c r="N41"/>
      <c r="O41"/>
      <c r="P41"/>
      <c r="Q41"/>
      <c r="R41"/>
      <c r="S41"/>
      <c r="T41"/>
    </row>
    <row r="42" spans="1:20" ht="15" hidden="1" customHeight="1">
      <c r="A42"/>
      <c r="B42"/>
      <c r="C42"/>
      <c r="D42"/>
      <c r="E42"/>
      <c r="F42"/>
      <c r="G42"/>
      <c r="H42"/>
      <c r="I42"/>
      <c r="J42"/>
      <c r="K42"/>
      <c r="L42"/>
      <c r="M42"/>
      <c r="N42"/>
      <c r="O42"/>
      <c r="P42"/>
      <c r="Q42"/>
      <c r="R42"/>
      <c r="S42"/>
      <c r="T42"/>
    </row>
    <row r="43" spans="1:20" ht="15" hidden="1" customHeight="1">
      <c r="A43"/>
      <c r="B43"/>
      <c r="C43"/>
      <c r="D43"/>
      <c r="E43"/>
      <c r="F43"/>
      <c r="G43"/>
      <c r="H43"/>
      <c r="I43"/>
      <c r="J43"/>
      <c r="K43"/>
      <c r="L43"/>
      <c r="M43"/>
      <c r="N43"/>
      <c r="O43"/>
      <c r="P43"/>
      <c r="Q43"/>
      <c r="R43"/>
      <c r="S43"/>
      <c r="T43"/>
    </row>
    <row r="44" spans="1:20" ht="15" hidden="1" customHeight="1">
      <c r="A44"/>
      <c r="B44"/>
      <c r="C44"/>
      <c r="D44"/>
      <c r="E44"/>
      <c r="F44"/>
      <c r="G44"/>
      <c r="H44"/>
      <c r="I44"/>
      <c r="J44"/>
      <c r="K44"/>
      <c r="L44"/>
      <c r="M44"/>
      <c r="N44"/>
      <c r="O44"/>
      <c r="P44"/>
      <c r="Q44"/>
      <c r="R44"/>
      <c r="S44"/>
      <c r="T44"/>
    </row>
    <row r="45" spans="1:20" ht="15" hidden="1" customHeight="1">
      <c r="A45"/>
      <c r="B45"/>
      <c r="C45"/>
      <c r="D45"/>
      <c r="E45"/>
      <c r="F45"/>
      <c r="G45"/>
      <c r="H45"/>
      <c r="I45"/>
      <c r="J45"/>
      <c r="K45"/>
      <c r="L45"/>
      <c r="M45"/>
      <c r="N45"/>
      <c r="O45"/>
      <c r="P45"/>
      <c r="Q45"/>
      <c r="R45"/>
      <c r="S45"/>
      <c r="T45"/>
    </row>
    <row r="46" spans="1:20" ht="15" hidden="1" customHeight="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sheetData>
  <mergeCells count="7">
    <mergeCell ref="C30:F34"/>
    <mergeCell ref="H10:H12"/>
    <mergeCell ref="R10:R12"/>
    <mergeCell ref="T10:T12"/>
    <mergeCell ref="I10:J11"/>
    <mergeCell ref="L10:M11"/>
    <mergeCell ref="O10:P11"/>
  </mergeCells>
  <conditionalFormatting sqref="H3 H16:H18 H21:H23">
    <cfRule type="cellIs" dxfId="1111" priority="43" stopIfTrue="1" operator="greaterThan">
      <formula>0</formula>
    </cfRule>
    <cfRule type="cellIs" dxfId="1110" priority="44" stopIfTrue="1" operator="lessThan">
      <formula>1</formula>
    </cfRule>
  </conditionalFormatting>
  <conditionalFormatting sqref="H26:H27">
    <cfRule type="cellIs" dxfId="1109" priority="1" stopIfTrue="1" operator="greaterThan">
      <formula>0</formula>
    </cfRule>
    <cfRule type="cellIs" dxfId="1108" priority="2" stopIfTrue="1" operator="lessThan">
      <formula>1</formula>
    </cfRule>
  </conditionalFormatting>
  <conditionalFormatting sqref="H26:H27">
    <cfRule type="cellIs" dxfId="1107" priority="3" stopIfTrue="1" operator="greaterThan">
      <formula>0</formula>
    </cfRule>
    <cfRule type="cellIs" dxfId="1106" priority="4" stopIfTrue="1" operator="lessThan">
      <formula>1</formula>
    </cfRule>
  </conditionalFormatting>
  <dataValidations count="1">
    <dataValidation type="list" allowBlank="1" showInputMessage="1" showErrorMessage="1" sqref="M26:M27 J26:J27 P26:P27 M16:M18 P16:P18 J16:J18 J21:J23 M21:M23 P21:P23" xr:uid="{9813C4F3-2A60-4CB5-873C-807E962F54A6}">
      <formula1>Confidence_grade</formula1>
    </dataValidation>
  </dataValidations>
  <pageMargins left="0.23622047244094491" right="0.23622047244094491" top="0.74803149606299213" bottom="0.74803149606299213" header="0.31496062992125984" footer="0.31496062992125984"/>
  <pageSetup paperSize="8" scale="65" fitToHeight="0" orientation="landscape" r:id="rId1"/>
  <headerFooter>
    <oddHeader>&amp;LDepartment of Internal Affairs - Three Waters Reform Programme - Request for Information Template Workbook I</oddHeader>
    <oddFooter>&amp;LPage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A27CF-E4D5-49C6-BDAB-40587441D64A}">
  <sheetPr>
    <tabColor rgb="FF55EBF7"/>
    <pageSetUpPr fitToPage="1"/>
  </sheetPr>
  <dimension ref="A1:XEN63"/>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6.44140625" style="985" customWidth="1"/>
    <col min="4" max="4" width="65.44140625" style="985" bestFit="1" customWidth="1"/>
    <col min="5" max="5" width="9.44140625" style="168" customWidth="1"/>
    <col min="6" max="6" width="8.5546875" style="168" customWidth="1"/>
    <col min="7" max="7" width="5.5546875" style="986" customWidth="1"/>
    <col min="8" max="8" width="17.44140625" style="89" bestFit="1" customWidth="1"/>
    <col min="9" max="9" width="13.5546875" style="985" customWidth="1"/>
    <col min="10" max="11" width="5.5546875" style="985" customWidth="1"/>
    <col min="12" max="12" width="13.5546875" style="985" customWidth="1"/>
    <col min="13" max="14" width="5.5546875" style="985" customWidth="1"/>
    <col min="15" max="15" width="13.5546875" style="985" customWidth="1"/>
    <col min="16" max="16" width="5.5546875" style="985" customWidth="1"/>
    <col min="17" max="17" width="5.5546875" style="986" customWidth="1"/>
    <col min="18" max="18" width="15.44140625" style="985" customWidth="1"/>
    <col min="19" max="19" width="4.5546875" style="985" customWidth="1"/>
    <col min="20" max="20" width="49.44140625" style="985" customWidth="1"/>
    <col min="21" max="21" width="3.5546875" style="984" hidden="1"/>
    <col min="22" max="22" width="4.44140625" style="984" hidden="1"/>
    <col min="23" max="16368" width="9.44140625" style="984" hidden="1"/>
    <col min="16369" max="16384" width="8.88671875" style="984" hidden="1"/>
  </cols>
  <sheetData>
    <row r="1" spans="1:20" ht="28.35" customHeight="1">
      <c r="A1" s="987"/>
      <c r="B1" s="929" t="str">
        <f>'Key information'!$B$6</f>
        <v>Three Waters Reform Programme: Request for Information Workbook I</v>
      </c>
      <c r="C1" s="988"/>
      <c r="D1" s="988"/>
      <c r="E1" s="211"/>
      <c r="F1" s="211"/>
      <c r="G1" s="988"/>
      <c r="H1" s="939"/>
      <c r="I1" s="988"/>
      <c r="J1" s="988"/>
      <c r="K1" s="988"/>
      <c r="L1" s="988"/>
      <c r="M1" s="988"/>
      <c r="N1" s="988"/>
      <c r="O1" s="988"/>
      <c r="P1" s="988"/>
      <c r="Q1" s="988"/>
      <c r="R1" s="988"/>
      <c r="S1" s="988"/>
      <c r="T1" s="378"/>
    </row>
    <row r="2" spans="1:20" ht="20.399999999999999" customHeight="1">
      <c r="B2" s="39"/>
      <c r="C2" s="40"/>
      <c r="D2" s="987"/>
      <c r="E2" s="167"/>
      <c r="F2" s="167"/>
      <c r="G2" s="987"/>
      <c r="H2" s="987"/>
      <c r="I2" s="987"/>
      <c r="J2" s="987"/>
      <c r="K2" s="987"/>
      <c r="L2" s="987"/>
      <c r="M2" s="987"/>
      <c r="N2" s="987"/>
      <c r="O2" s="987"/>
      <c r="P2" s="987"/>
      <c r="Q2" s="987"/>
      <c r="R2" s="987"/>
      <c r="S2" s="987"/>
      <c r="T2" s="987"/>
    </row>
    <row r="3" spans="1:20" ht="14.4">
      <c r="A3" s="989"/>
      <c r="B3" s="662" t="s">
        <v>1971</v>
      </c>
      <c r="C3" s="924"/>
      <c r="D3" s="663">
        <f>'Key information'!$E$8</f>
        <v>0</v>
      </c>
      <c r="E3" s="65"/>
      <c r="F3" s="205"/>
      <c r="G3" s="664" t="s">
        <v>100</v>
      </c>
      <c r="H3" s="1012">
        <f>SUM(H16:H23)</f>
        <v>6</v>
      </c>
      <c r="I3" s="989"/>
      <c r="J3" s="989"/>
      <c r="K3" s="989"/>
      <c r="L3" s="989"/>
      <c r="M3" s="989"/>
      <c r="N3" s="989"/>
      <c r="P3" s="344"/>
      <c r="R3" s="344"/>
      <c r="T3" s="1013"/>
    </row>
    <row r="4" spans="1:20" ht="14.4">
      <c r="B4" s="45"/>
      <c r="C4" s="327"/>
      <c r="D4" s="328"/>
      <c r="E4" s="692"/>
      <c r="F4" s="692"/>
      <c r="G4" s="1008"/>
      <c r="H4" s="1008"/>
      <c r="I4" s="1008"/>
      <c r="J4" s="1008"/>
      <c r="K4" s="1008"/>
      <c r="L4" s="1008"/>
      <c r="M4" s="1008"/>
      <c r="N4" s="1008"/>
      <c r="O4" s="47"/>
      <c r="P4" s="47"/>
      <c r="Q4" s="46"/>
      <c r="R4" s="47"/>
      <c r="S4" s="47"/>
      <c r="T4" s="700"/>
    </row>
    <row r="5" spans="1:20" ht="14.4">
      <c r="C5" s="33"/>
      <c r="H5" s="986"/>
    </row>
    <row r="6" spans="1:20" ht="15" thickBot="1">
      <c r="B6" s="48"/>
      <c r="C6" s="49"/>
      <c r="D6" s="991"/>
      <c r="E6" s="169"/>
      <c r="F6" s="169"/>
      <c r="G6" s="991"/>
      <c r="H6" s="991"/>
      <c r="I6" s="991"/>
      <c r="J6" s="991"/>
      <c r="K6" s="991"/>
      <c r="L6" s="991"/>
      <c r="M6" s="991"/>
      <c r="N6" s="991"/>
      <c r="O6" s="991"/>
      <c r="P6" s="991"/>
      <c r="Q6" s="51"/>
      <c r="R6" s="991"/>
      <c r="S6" s="991"/>
      <c r="T6" s="85"/>
    </row>
    <row r="7" spans="1:20" ht="14.4">
      <c r="B7" s="52"/>
      <c r="C7" s="1164" t="s">
        <v>2771</v>
      </c>
      <c r="D7" s="123"/>
      <c r="H7" s="985"/>
      <c r="T7" s="999"/>
    </row>
    <row r="8" spans="1:20" ht="15" thickBot="1">
      <c r="B8" s="52"/>
      <c r="C8" s="124" t="s">
        <v>2844</v>
      </c>
      <c r="D8" s="125"/>
      <c r="H8" s="985"/>
      <c r="T8" s="999"/>
    </row>
    <row r="9" spans="1:20" ht="15" thickBot="1">
      <c r="B9" s="52"/>
      <c r="H9" s="985"/>
      <c r="T9" s="999"/>
    </row>
    <row r="10" spans="1:20" ht="14.4">
      <c r="B10" s="52"/>
      <c r="C10" s="423" t="s">
        <v>103</v>
      </c>
      <c r="D10" s="381" t="s">
        <v>32</v>
      </c>
      <c r="E10" s="607" t="s">
        <v>104</v>
      </c>
      <c r="F10" s="1193" t="s">
        <v>105</v>
      </c>
      <c r="H10" s="1353" t="s">
        <v>106</v>
      </c>
      <c r="I10" s="1421">
        <f>'Key information'!$E$22</f>
        <v>43646</v>
      </c>
      <c r="J10" s="1422"/>
      <c r="K10" s="997"/>
      <c r="L10" s="1421">
        <f>'Key information'!$E$23</f>
        <v>44012</v>
      </c>
      <c r="M10" s="1422"/>
      <c r="N10" s="997"/>
      <c r="O10" s="1425" t="str">
        <f>'Key information'!$E$24</f>
        <v>30/06/2021 (Forecast)</v>
      </c>
      <c r="P10" s="1426"/>
      <c r="R10" s="1338" t="s">
        <v>108</v>
      </c>
      <c r="S10" s="992"/>
      <c r="T10" s="1332" t="s">
        <v>109</v>
      </c>
    </row>
    <row r="11" spans="1:20" ht="15" thickBot="1">
      <c r="B11" s="52"/>
      <c r="C11" s="424" t="s">
        <v>110</v>
      </c>
      <c r="D11" s="382"/>
      <c r="E11" s="585"/>
      <c r="F11" s="608" t="s">
        <v>111</v>
      </c>
      <c r="H11" s="1354"/>
      <c r="I11" s="1423"/>
      <c r="J11" s="1424"/>
      <c r="K11" s="997"/>
      <c r="L11" s="1423"/>
      <c r="M11" s="1424"/>
      <c r="N11" s="997"/>
      <c r="O11" s="1427"/>
      <c r="P11" s="1428"/>
      <c r="R11" s="1339"/>
      <c r="S11" s="992"/>
      <c r="T11" s="1333"/>
    </row>
    <row r="12" spans="1:20" ht="15" thickBot="1">
      <c r="B12" s="52"/>
      <c r="C12" s="426"/>
      <c r="D12" s="427"/>
      <c r="E12" s="609"/>
      <c r="F12" s="610"/>
      <c r="H12" s="1355"/>
      <c r="I12" s="429"/>
      <c r="J12" s="430" t="s">
        <v>147</v>
      </c>
      <c r="K12" s="986"/>
      <c r="L12" s="429"/>
      <c r="M12" s="430" t="s">
        <v>147</v>
      </c>
      <c r="N12" s="986"/>
      <c r="O12" s="429"/>
      <c r="P12" s="430" t="s">
        <v>147</v>
      </c>
      <c r="R12" s="1340"/>
      <c r="S12" s="993"/>
      <c r="T12" s="1334"/>
    </row>
    <row r="13" spans="1:20" ht="14.4">
      <c r="B13" s="52"/>
      <c r="H13" s="985"/>
      <c r="T13" s="999"/>
    </row>
    <row r="14" spans="1:20" ht="14.4">
      <c r="B14" s="52"/>
      <c r="G14" s="985"/>
      <c r="H14" s="985"/>
      <c r="Q14" s="985"/>
      <c r="T14" s="999"/>
    </row>
    <row r="15" spans="1:20" ht="14.4">
      <c r="B15" s="52"/>
      <c r="C15" s="163"/>
      <c r="D15" s="971" t="s">
        <v>347</v>
      </c>
      <c r="E15" s="164"/>
      <c r="F15" s="164"/>
      <c r="H15" s="985"/>
      <c r="K15" s="986"/>
      <c r="L15" s="986"/>
      <c r="R15" s="986"/>
      <c r="S15" s="986"/>
      <c r="T15" s="88"/>
    </row>
    <row r="16" spans="1:20" ht="14.4">
      <c r="B16" s="1004">
        <f>IF(C16="","",COUNTIF($C$16:C16,"&lt;&gt;""")-COUNTBLANK($C$16:C16))</f>
        <v>1</v>
      </c>
      <c r="C16" s="163" t="s">
        <v>2845</v>
      </c>
      <c r="D16" s="163" t="s">
        <v>349</v>
      </c>
      <c r="E16" s="164" t="s">
        <v>350</v>
      </c>
      <c r="F16" s="164" t="s">
        <v>164</v>
      </c>
      <c r="H16" s="1011">
        <f>IF(AND(I16&lt;&gt;"",J16&lt;&gt;"",L16&lt;&gt;"",M16&lt;&gt;"",O16&lt;&gt;"",P16&lt;&gt;"",T16&lt;&gt;""),0,1)</f>
        <v>1</v>
      </c>
      <c r="I16" s="578">
        <f>SUM(I17:I18)</f>
        <v>0</v>
      </c>
      <c r="J16" s="579"/>
      <c r="K16" s="580"/>
      <c r="L16" s="578">
        <f>SUM(L17:L18)</f>
        <v>0</v>
      </c>
      <c r="M16" s="579"/>
      <c r="N16" s="580"/>
      <c r="O16" s="578">
        <f>SUM(O17:O18)</f>
        <v>0</v>
      </c>
      <c r="P16" s="1002"/>
      <c r="R16" s="666"/>
      <c r="S16" s="986"/>
      <c r="T16" s="1003"/>
    </row>
    <row r="17" spans="2:20" ht="14.4">
      <c r="B17" s="1004">
        <f>IF(C17="","",COUNTIF($C$16:C17,"&lt;&gt;""")-COUNTBLANK($C$16:C17))</f>
        <v>2</v>
      </c>
      <c r="C17" s="163" t="s">
        <v>2846</v>
      </c>
      <c r="D17" s="163" t="s">
        <v>2762</v>
      </c>
      <c r="E17" s="164" t="s">
        <v>350</v>
      </c>
      <c r="F17" s="164" t="s">
        <v>117</v>
      </c>
      <c r="H17" s="1011">
        <f>IF(AND(I17&lt;&gt;"",J17&lt;&gt;"",L17&lt;&gt;"",M17&lt;&gt;"",O17&lt;&gt;"",P17&lt;&gt;"",T17&lt;&gt;""),0,1)</f>
        <v>1</v>
      </c>
      <c r="I17" s="581"/>
      <c r="J17" s="579"/>
      <c r="K17" s="580"/>
      <c r="L17" s="581"/>
      <c r="M17" s="579"/>
      <c r="N17" s="580"/>
      <c r="O17" s="581"/>
      <c r="P17" s="1002"/>
      <c r="R17" s="666"/>
      <c r="S17" s="986"/>
      <c r="T17" s="1003"/>
    </row>
    <row r="18" spans="2:20" ht="14.4">
      <c r="B18" s="1004">
        <f>IF(C18="","",COUNTIF($C$16:C18,"&lt;&gt;""")-COUNTBLANK($C$16:C18))</f>
        <v>3</v>
      </c>
      <c r="C18" s="163" t="s">
        <v>2847</v>
      </c>
      <c r="D18" s="163" t="s">
        <v>354</v>
      </c>
      <c r="E18" s="164" t="s">
        <v>350</v>
      </c>
      <c r="F18" s="164" t="s">
        <v>117</v>
      </c>
      <c r="H18" s="1011">
        <f>IF(AND(I18&lt;&gt;"",J18&lt;&gt;"",L18&lt;&gt;"",M18&lt;&gt;"",O18&lt;&gt;"",P18&lt;&gt;"",T18&lt;&gt;""),0,1)</f>
        <v>1</v>
      </c>
      <c r="I18" s="581"/>
      <c r="J18" s="579"/>
      <c r="K18" s="580"/>
      <c r="L18" s="581"/>
      <c r="M18" s="579"/>
      <c r="N18" s="580"/>
      <c r="O18" s="581"/>
      <c r="P18" s="1002"/>
      <c r="R18" s="666"/>
      <c r="S18" s="986"/>
      <c r="T18" s="1003"/>
    </row>
    <row r="19" spans="2:20" ht="14.4">
      <c r="B19" s="1004" t="str">
        <f>IF(C19="","",COUNTIF($C$16:C19,"&lt;&gt;""")-COUNTBLANK($C$16:C19))</f>
        <v/>
      </c>
      <c r="C19" s="33"/>
      <c r="D19" s="33"/>
      <c r="E19" s="174"/>
      <c r="F19" s="174"/>
      <c r="G19" s="985"/>
      <c r="H19" s="985"/>
      <c r="I19" s="200"/>
      <c r="J19" s="200"/>
      <c r="K19" s="200"/>
      <c r="L19" s="200"/>
      <c r="M19" s="200"/>
      <c r="N19" s="200"/>
      <c r="O19" s="200"/>
      <c r="Q19" s="985"/>
      <c r="T19" s="999"/>
    </row>
    <row r="20" spans="2:20" ht="14.4">
      <c r="B20" s="1004" t="str">
        <f>IF(C20="","",COUNTIF($C$16:C20,"&lt;&gt;""")-COUNTBLANK($C$16:C20))</f>
        <v/>
      </c>
      <c r="C20" s="163"/>
      <c r="D20" s="971" t="s">
        <v>355</v>
      </c>
      <c r="E20" s="1105"/>
      <c r="F20" s="1105"/>
      <c r="H20" s="985"/>
      <c r="I20" s="200"/>
      <c r="J20" s="200"/>
      <c r="K20" s="580"/>
      <c r="L20" s="200"/>
      <c r="M20" s="200"/>
      <c r="N20" s="580"/>
      <c r="O20" s="200"/>
      <c r="R20" s="986"/>
      <c r="S20" s="986"/>
      <c r="T20" s="88"/>
    </row>
    <row r="21" spans="2:20" ht="14.4">
      <c r="B21" s="1004">
        <f>IF(C21="","",COUNTIF($C$16:C21,"&lt;&gt;""")-COUNTBLANK($C$16:C21))</f>
        <v>4</v>
      </c>
      <c r="C21" s="163" t="s">
        <v>2848</v>
      </c>
      <c r="D21" s="163" t="s">
        <v>2460</v>
      </c>
      <c r="E21" s="164" t="s">
        <v>182</v>
      </c>
      <c r="F21" s="164" t="s">
        <v>294</v>
      </c>
      <c r="H21" s="1011">
        <f>IF(AND(I21&lt;&gt;"",J21&lt;&gt;"",L21&lt;&gt;"",M21&lt;&gt;"",O21&lt;&gt;"",P21&lt;&gt;"",T21&lt;&gt;""),0,1)</f>
        <v>1</v>
      </c>
      <c r="I21" s="583">
        <f>'A1'!I45</f>
        <v>0</v>
      </c>
      <c r="J21" s="579"/>
      <c r="K21" s="580"/>
      <c r="L21" s="583">
        <f>'A1'!L45</f>
        <v>0</v>
      </c>
      <c r="M21" s="579"/>
      <c r="N21" s="580"/>
      <c r="O21" s="583">
        <f>'A1'!O45</f>
        <v>0</v>
      </c>
      <c r="P21" s="1002"/>
      <c r="R21" s="666"/>
      <c r="S21" s="986"/>
      <c r="T21" s="1003"/>
    </row>
    <row r="22" spans="2:20" ht="14.4">
      <c r="B22" s="1004">
        <f>IF(C22="","",COUNTIF($C$16:C22,"&lt;&gt;""")-COUNTBLANK($C$16:C22))</f>
        <v>5</v>
      </c>
      <c r="C22" s="163" t="s">
        <v>2849</v>
      </c>
      <c r="D22" s="163" t="s">
        <v>2763</v>
      </c>
      <c r="E22" s="164" t="s">
        <v>182</v>
      </c>
      <c r="F22" s="164" t="s">
        <v>117</v>
      </c>
      <c r="H22" s="1011">
        <f>IF(AND(I22&lt;&gt;"",J22&lt;&gt;"",L22&lt;&gt;"",M22&lt;&gt;"",O22&lt;&gt;"",P22&lt;&gt;"",T22&lt;&gt;""),0,1)</f>
        <v>1</v>
      </c>
      <c r="I22" s="581"/>
      <c r="J22" s="579"/>
      <c r="K22" s="580"/>
      <c r="L22" s="581"/>
      <c r="M22" s="579"/>
      <c r="N22" s="580"/>
      <c r="O22" s="581"/>
      <c r="P22" s="1002"/>
      <c r="R22" s="666"/>
      <c r="S22" s="986"/>
      <c r="T22" s="1003"/>
    </row>
    <row r="23" spans="2:20" ht="14.4">
      <c r="B23" s="1004">
        <f>IF(C23="","",COUNTIF($C$16:C23,"&lt;&gt;""")-COUNTBLANK($C$16:C23))</f>
        <v>6</v>
      </c>
      <c r="C23" s="163" t="s">
        <v>2850</v>
      </c>
      <c r="D23" s="163" t="s">
        <v>360</v>
      </c>
      <c r="E23" s="164" t="s">
        <v>182</v>
      </c>
      <c r="F23" s="164" t="s">
        <v>117</v>
      </c>
      <c r="H23" s="1011">
        <f>IF(AND(I23&lt;&gt;"",J23&lt;&gt;"",L23&lt;&gt;"",M23&lt;&gt;"",O23&lt;&gt;"",P23&lt;&gt;"",T23&lt;&gt;""),0,1)</f>
        <v>1</v>
      </c>
      <c r="I23" s="581"/>
      <c r="J23" s="579"/>
      <c r="K23" s="580"/>
      <c r="L23" s="581"/>
      <c r="M23" s="579"/>
      <c r="N23" s="580"/>
      <c r="O23" s="581"/>
      <c r="P23" s="1002"/>
      <c r="R23" s="666"/>
      <c r="S23" s="986"/>
      <c r="T23" s="1003"/>
    </row>
    <row r="24" spans="2:20" ht="14.4">
      <c r="B24" s="52"/>
      <c r="H24" s="985"/>
      <c r="I24" s="200"/>
      <c r="J24" s="200"/>
      <c r="K24" s="200"/>
      <c r="L24" s="200"/>
      <c r="M24" s="200"/>
      <c r="N24" s="580"/>
      <c r="O24" s="200"/>
      <c r="R24" s="986"/>
      <c r="S24" s="986"/>
      <c r="T24" s="88"/>
    </row>
    <row r="25" spans="2:20" ht="14.4">
      <c r="B25" s="52"/>
      <c r="C25" s="985" t="s">
        <v>129</v>
      </c>
      <c r="H25" s="985"/>
      <c r="N25" s="986"/>
      <c r="R25" s="986"/>
      <c r="S25" s="986"/>
      <c r="T25" s="88"/>
    </row>
    <row r="26" spans="2:20" ht="14.4">
      <c r="B26" s="52"/>
      <c r="C26" s="1378"/>
      <c r="D26" s="1379"/>
      <c r="E26" s="1379"/>
      <c r="F26" s="1380"/>
      <c r="H26" s="985"/>
      <c r="N26" s="986"/>
      <c r="R26" s="986"/>
      <c r="S26" s="986"/>
      <c r="T26" s="88"/>
    </row>
    <row r="27" spans="2:20" ht="14.4">
      <c r="B27" s="52"/>
      <c r="C27" s="1381"/>
      <c r="D27" s="1405"/>
      <c r="E27" s="1405"/>
      <c r="F27" s="1382"/>
      <c r="H27" s="985"/>
      <c r="N27" s="986"/>
      <c r="R27" s="986"/>
      <c r="S27" s="986"/>
      <c r="T27" s="88"/>
    </row>
    <row r="28" spans="2:20" ht="14.4">
      <c r="B28" s="52"/>
      <c r="C28" s="1381"/>
      <c r="D28" s="1405"/>
      <c r="E28" s="1405"/>
      <c r="F28" s="1382"/>
      <c r="H28" s="985"/>
      <c r="N28" s="986"/>
      <c r="R28" s="986"/>
      <c r="S28" s="986"/>
      <c r="T28" s="88"/>
    </row>
    <row r="29" spans="2:20" ht="14.4">
      <c r="B29" s="52"/>
      <c r="C29" s="1381"/>
      <c r="D29" s="1405"/>
      <c r="E29" s="1405"/>
      <c r="F29" s="1382"/>
      <c r="H29" s="985"/>
      <c r="N29" s="986"/>
      <c r="R29" s="986"/>
      <c r="S29" s="986"/>
      <c r="T29" s="88"/>
    </row>
    <row r="30" spans="2:20" ht="14.4">
      <c r="B30" s="52"/>
      <c r="C30" s="1383"/>
      <c r="D30" s="1384"/>
      <c r="E30" s="1384"/>
      <c r="F30" s="1385"/>
      <c r="H30" s="985"/>
      <c r="N30" s="986"/>
      <c r="R30" s="986"/>
      <c r="S30" s="986"/>
      <c r="T30" s="88"/>
    </row>
    <row r="31" spans="2:20" ht="14.4">
      <c r="B31" s="52"/>
      <c r="H31" s="985"/>
      <c r="N31" s="986"/>
      <c r="R31" s="986"/>
      <c r="S31" s="986"/>
      <c r="T31" s="88"/>
    </row>
    <row r="32" spans="2:20" ht="14.4">
      <c r="B32" s="52"/>
      <c r="D32" s="33"/>
      <c r="E32" s="174"/>
      <c r="F32" s="174"/>
      <c r="H32" s="985"/>
      <c r="T32" s="999"/>
    </row>
    <row r="33" spans="1:20" ht="14.4">
      <c r="B33" s="335" t="s">
        <v>130</v>
      </c>
      <c r="C33" s="994"/>
      <c r="D33" s="994"/>
      <c r="E33" s="175"/>
      <c r="F33" s="175"/>
      <c r="G33" s="994"/>
      <c r="H33" s="994"/>
      <c r="I33" s="994"/>
      <c r="J33" s="994"/>
      <c r="K33" s="994"/>
      <c r="L33" s="994"/>
      <c r="M33" s="994"/>
      <c r="N33" s="994"/>
      <c r="O33" s="994"/>
      <c r="P33" s="994"/>
      <c r="Q33" s="994"/>
      <c r="R33" s="994"/>
      <c r="S33" s="994"/>
      <c r="T33" s="87"/>
    </row>
    <row r="34" spans="1:20" ht="14.4" hidden="1">
      <c r="A34" s="984"/>
      <c r="B34" s="984"/>
      <c r="C34" s="984"/>
      <c r="D34" s="984"/>
      <c r="E34" s="984"/>
      <c r="F34" s="984"/>
      <c r="G34" s="984"/>
      <c r="H34" s="984"/>
      <c r="I34" s="984"/>
      <c r="J34" s="984"/>
      <c r="K34" s="984"/>
      <c r="L34" s="984"/>
      <c r="M34" s="984"/>
      <c r="N34" s="984"/>
      <c r="O34" s="984"/>
      <c r="P34" s="984"/>
      <c r="Q34" s="984"/>
      <c r="R34" s="984"/>
      <c r="S34" s="984"/>
      <c r="T34" s="984"/>
    </row>
    <row r="35" spans="1:20" ht="0" hidden="1" customHeight="1">
      <c r="A35" s="984"/>
      <c r="B35" s="984"/>
      <c r="C35" s="984"/>
      <c r="D35" s="984"/>
      <c r="E35" s="984"/>
      <c r="F35" s="984"/>
      <c r="G35" s="984"/>
      <c r="H35" s="984"/>
      <c r="I35" s="984"/>
      <c r="J35" s="984"/>
      <c r="K35" s="984"/>
      <c r="L35" s="984"/>
      <c r="M35" s="984"/>
      <c r="N35" s="984"/>
      <c r="O35" s="984"/>
      <c r="P35" s="984"/>
      <c r="Q35" s="984"/>
      <c r="R35" s="984"/>
      <c r="S35" s="984"/>
      <c r="T35" s="984"/>
    </row>
    <row r="36" spans="1:20" ht="14.4" hidden="1">
      <c r="A36" s="984"/>
      <c r="B36" s="984"/>
      <c r="C36" s="984"/>
      <c r="D36" s="984"/>
      <c r="E36" s="984"/>
      <c r="F36" s="984"/>
      <c r="G36" s="984"/>
      <c r="H36" s="984"/>
      <c r="I36" s="984"/>
      <c r="J36" s="984"/>
      <c r="K36" s="984"/>
      <c r="L36" s="984"/>
      <c r="M36" s="984"/>
      <c r="N36" s="984"/>
      <c r="O36" s="984"/>
      <c r="P36" s="984"/>
      <c r="Q36" s="984"/>
      <c r="R36" s="984"/>
      <c r="S36" s="984"/>
      <c r="T36" s="984"/>
    </row>
    <row r="37" spans="1:20" ht="15" hidden="1" customHeight="1">
      <c r="A37" s="984"/>
      <c r="B37" s="984"/>
      <c r="C37" s="984"/>
      <c r="D37" s="984"/>
      <c r="E37" s="984"/>
      <c r="F37" s="984"/>
      <c r="G37" s="984"/>
      <c r="H37" s="984"/>
      <c r="I37" s="984"/>
      <c r="J37" s="984"/>
      <c r="K37" s="984"/>
      <c r="L37" s="984"/>
      <c r="M37" s="984"/>
      <c r="N37" s="984"/>
      <c r="O37" s="984"/>
      <c r="P37" s="984"/>
      <c r="Q37" s="984"/>
      <c r="R37" s="984"/>
      <c r="S37" s="984"/>
      <c r="T37" s="984"/>
    </row>
    <row r="38" spans="1:20" ht="15" hidden="1" customHeight="1">
      <c r="A38" s="984"/>
      <c r="B38" s="984"/>
      <c r="C38" s="984"/>
      <c r="D38" s="984"/>
      <c r="E38" s="984"/>
      <c r="F38" s="984"/>
      <c r="G38" s="984"/>
      <c r="H38" s="984"/>
      <c r="I38" s="984"/>
      <c r="J38" s="984"/>
      <c r="K38" s="984"/>
      <c r="L38" s="984"/>
      <c r="M38" s="984"/>
      <c r="N38" s="984"/>
      <c r="O38" s="984"/>
      <c r="P38" s="984"/>
      <c r="Q38" s="984"/>
      <c r="R38" s="984"/>
      <c r="S38" s="984"/>
      <c r="T38" s="984"/>
    </row>
    <row r="39" spans="1:20" ht="15" hidden="1" customHeight="1">
      <c r="A39" s="984"/>
      <c r="B39" s="984"/>
      <c r="C39" s="984"/>
      <c r="D39" s="984"/>
      <c r="E39" s="984"/>
      <c r="F39" s="984"/>
      <c r="G39" s="984"/>
      <c r="H39" s="984"/>
      <c r="I39" s="984"/>
      <c r="J39" s="984"/>
      <c r="K39" s="984"/>
      <c r="L39" s="984"/>
      <c r="M39" s="984"/>
      <c r="N39" s="984"/>
      <c r="O39" s="984"/>
      <c r="P39" s="984"/>
      <c r="Q39" s="984"/>
      <c r="R39" s="984"/>
      <c r="S39" s="984"/>
      <c r="T39" s="984"/>
    </row>
    <row r="40" spans="1:20" ht="15" hidden="1" customHeight="1">
      <c r="A40" s="984"/>
      <c r="B40" s="984"/>
      <c r="C40" s="984"/>
      <c r="D40" s="984"/>
      <c r="E40" s="984"/>
      <c r="F40" s="984"/>
      <c r="G40" s="984"/>
      <c r="H40" s="984"/>
      <c r="I40" s="984"/>
      <c r="J40" s="984"/>
      <c r="K40" s="984"/>
      <c r="L40" s="984"/>
      <c r="M40" s="984"/>
      <c r="N40" s="984"/>
      <c r="O40" s="984"/>
      <c r="P40" s="984"/>
      <c r="Q40" s="984"/>
      <c r="R40" s="984"/>
      <c r="S40" s="984"/>
      <c r="T40" s="984"/>
    </row>
    <row r="41" spans="1:20" ht="15" hidden="1" customHeight="1">
      <c r="A41" s="984"/>
      <c r="B41" s="984"/>
      <c r="C41" s="984"/>
      <c r="D41" s="984"/>
      <c r="E41" s="984"/>
      <c r="F41" s="984"/>
      <c r="G41" s="984"/>
      <c r="H41" s="984"/>
      <c r="I41" s="984"/>
      <c r="J41" s="984"/>
      <c r="K41" s="984"/>
      <c r="L41" s="984"/>
      <c r="M41" s="984"/>
      <c r="N41" s="984"/>
      <c r="O41" s="984"/>
      <c r="P41" s="984"/>
      <c r="Q41" s="984"/>
      <c r="R41" s="984"/>
      <c r="S41" s="984"/>
      <c r="T41" s="984"/>
    </row>
    <row r="42" spans="1:20" ht="15" hidden="1" customHeight="1">
      <c r="A42" s="984"/>
      <c r="B42" s="984"/>
      <c r="C42" s="984"/>
      <c r="D42" s="984"/>
      <c r="E42" s="984"/>
      <c r="F42" s="984"/>
      <c r="G42" s="984"/>
      <c r="H42" s="984"/>
      <c r="I42" s="984"/>
      <c r="J42" s="984"/>
      <c r="K42" s="984"/>
      <c r="L42" s="984"/>
      <c r="M42" s="984"/>
      <c r="N42" s="984"/>
      <c r="O42" s="984"/>
      <c r="P42" s="984"/>
      <c r="Q42" s="984"/>
      <c r="R42" s="984"/>
      <c r="S42" s="984"/>
      <c r="T42" s="984"/>
    </row>
    <row r="43" spans="1:20" ht="15" hidden="1" customHeight="1">
      <c r="A43" s="984"/>
      <c r="B43" s="984"/>
      <c r="C43" s="984"/>
      <c r="D43" s="984"/>
      <c r="E43" s="984"/>
      <c r="F43" s="984"/>
      <c r="G43" s="984"/>
      <c r="H43" s="984"/>
      <c r="I43" s="984"/>
      <c r="J43" s="984"/>
      <c r="K43" s="984"/>
      <c r="L43" s="984"/>
      <c r="M43" s="984"/>
      <c r="N43" s="984"/>
      <c r="O43" s="984"/>
      <c r="P43" s="984"/>
      <c r="Q43" s="984"/>
      <c r="R43" s="984"/>
      <c r="S43" s="984"/>
      <c r="T43" s="984"/>
    </row>
    <row r="44" spans="1:20" ht="15" hidden="1" customHeight="1">
      <c r="A44" s="984"/>
      <c r="B44" s="984"/>
      <c r="C44" s="984"/>
      <c r="D44" s="984"/>
      <c r="E44" s="984"/>
      <c r="F44" s="984"/>
      <c r="G44" s="984"/>
      <c r="H44" s="984"/>
      <c r="I44" s="984"/>
      <c r="J44" s="984"/>
      <c r="K44" s="984"/>
      <c r="L44" s="984"/>
      <c r="M44" s="984"/>
      <c r="N44" s="984"/>
      <c r="O44" s="984"/>
      <c r="P44" s="984"/>
      <c r="Q44" s="984"/>
      <c r="R44" s="984"/>
      <c r="S44" s="984"/>
      <c r="T44" s="984"/>
    </row>
    <row r="45" spans="1:20" ht="15" hidden="1" customHeight="1">
      <c r="A45" s="984"/>
      <c r="B45" s="984"/>
      <c r="C45" s="984"/>
      <c r="D45" s="984"/>
      <c r="E45" s="984"/>
      <c r="F45" s="984"/>
      <c r="G45" s="984"/>
      <c r="H45" s="984"/>
      <c r="I45" s="984"/>
      <c r="J45" s="984"/>
      <c r="K45" s="984"/>
      <c r="L45" s="984"/>
      <c r="M45" s="984"/>
      <c r="N45" s="984"/>
      <c r="O45" s="984"/>
      <c r="P45" s="984"/>
      <c r="Q45" s="984"/>
      <c r="R45" s="984"/>
      <c r="S45" s="984"/>
      <c r="T45" s="984"/>
    </row>
    <row r="46" spans="1:20" ht="15" hidden="1" customHeight="1">
      <c r="A46" s="984"/>
      <c r="B46" s="984"/>
      <c r="C46" s="984"/>
      <c r="D46" s="984"/>
      <c r="E46" s="984"/>
      <c r="F46" s="984"/>
      <c r="G46" s="984"/>
      <c r="H46" s="984"/>
      <c r="I46" s="984"/>
      <c r="J46" s="984"/>
      <c r="K46" s="984"/>
      <c r="L46" s="984"/>
      <c r="M46" s="984"/>
      <c r="N46" s="984"/>
      <c r="O46" s="984"/>
      <c r="P46" s="984"/>
      <c r="Q46" s="984"/>
      <c r="R46" s="984"/>
      <c r="S46" s="984"/>
      <c r="T46" s="984"/>
    </row>
    <row r="47" spans="1:20" ht="15" hidden="1" customHeight="1">
      <c r="A47" s="984"/>
      <c r="B47" s="984"/>
      <c r="C47" s="984"/>
      <c r="D47" s="984"/>
      <c r="E47" s="984"/>
      <c r="F47" s="984"/>
      <c r="G47" s="984"/>
      <c r="H47" s="984"/>
      <c r="I47" s="984"/>
      <c r="J47" s="984"/>
      <c r="K47" s="984"/>
      <c r="L47" s="984"/>
      <c r="M47" s="984"/>
      <c r="N47" s="984"/>
      <c r="O47" s="984"/>
      <c r="P47" s="984"/>
      <c r="Q47" s="984"/>
      <c r="R47" s="984"/>
      <c r="S47" s="984"/>
      <c r="T47" s="984"/>
    </row>
    <row r="48" spans="1:20" ht="15" hidden="1" customHeight="1">
      <c r="A48" s="984"/>
      <c r="B48" s="984"/>
      <c r="C48" s="984"/>
      <c r="D48" s="984"/>
      <c r="E48" s="984"/>
      <c r="F48" s="984"/>
      <c r="G48" s="984"/>
      <c r="H48" s="984"/>
      <c r="I48" s="984"/>
      <c r="J48" s="984"/>
      <c r="K48" s="984"/>
      <c r="L48" s="984"/>
      <c r="M48" s="984"/>
      <c r="N48" s="984"/>
      <c r="O48" s="984"/>
      <c r="P48" s="984"/>
      <c r="Q48" s="984"/>
      <c r="R48" s="984"/>
      <c r="S48" s="984"/>
      <c r="T48" s="984"/>
    </row>
    <row r="49" spans="1:20" ht="15" hidden="1" customHeight="1">
      <c r="A49" s="984"/>
      <c r="B49" s="984"/>
      <c r="C49" s="984"/>
      <c r="D49" s="984"/>
      <c r="E49" s="984"/>
      <c r="F49" s="984"/>
      <c r="G49" s="984"/>
      <c r="H49" s="984"/>
      <c r="I49" s="984"/>
      <c r="J49" s="984"/>
      <c r="K49" s="984"/>
      <c r="L49" s="984"/>
      <c r="M49" s="984"/>
      <c r="N49" s="984"/>
      <c r="O49" s="984"/>
      <c r="P49" s="984"/>
      <c r="Q49" s="984"/>
      <c r="R49" s="984"/>
      <c r="S49" s="984"/>
      <c r="T49" s="984"/>
    </row>
    <row r="50" spans="1:20" ht="15" hidden="1" customHeight="1">
      <c r="A50" s="984"/>
      <c r="B50" s="984"/>
      <c r="C50" s="984"/>
      <c r="D50" s="984"/>
      <c r="E50" s="984"/>
      <c r="F50" s="984"/>
      <c r="G50" s="984"/>
      <c r="H50" s="984"/>
      <c r="I50" s="984"/>
      <c r="J50" s="984"/>
      <c r="K50" s="984"/>
      <c r="L50" s="984"/>
      <c r="M50" s="984"/>
      <c r="N50" s="984"/>
      <c r="O50" s="984"/>
      <c r="P50" s="984"/>
      <c r="Q50" s="984"/>
      <c r="R50" s="984"/>
      <c r="S50" s="984"/>
      <c r="T50" s="984"/>
    </row>
    <row r="51" spans="1:20" ht="15" hidden="1" customHeight="1">
      <c r="A51" s="984"/>
      <c r="B51" s="984"/>
      <c r="C51" s="984"/>
      <c r="D51" s="984"/>
      <c r="E51" s="984"/>
      <c r="F51" s="984"/>
      <c r="G51" s="984"/>
      <c r="H51" s="984"/>
      <c r="I51" s="984"/>
      <c r="J51" s="984"/>
      <c r="K51" s="984"/>
      <c r="L51" s="984"/>
      <c r="M51" s="984"/>
      <c r="N51" s="984"/>
      <c r="O51" s="984"/>
      <c r="P51" s="984"/>
      <c r="Q51" s="984"/>
      <c r="R51" s="984"/>
      <c r="S51" s="984"/>
      <c r="T51" s="984"/>
    </row>
    <row r="52" spans="1:20" ht="15" hidden="1" customHeight="1">
      <c r="A52" s="984"/>
      <c r="B52" s="984"/>
      <c r="C52" s="984"/>
      <c r="D52" s="984"/>
      <c r="E52" s="984"/>
      <c r="F52" s="984"/>
      <c r="G52" s="984"/>
      <c r="H52" s="984"/>
      <c r="I52" s="984"/>
      <c r="J52" s="984"/>
      <c r="K52" s="984"/>
      <c r="L52" s="984"/>
      <c r="M52" s="984"/>
      <c r="N52" s="984"/>
      <c r="O52" s="984"/>
      <c r="P52" s="984"/>
      <c r="Q52" s="984"/>
      <c r="R52" s="984"/>
      <c r="S52" s="984"/>
      <c r="T52" s="984"/>
    </row>
    <row r="53" spans="1:20" ht="15" hidden="1" customHeight="1">
      <c r="A53" s="984"/>
      <c r="B53" s="984"/>
      <c r="C53" s="984"/>
      <c r="D53" s="984"/>
      <c r="E53" s="984"/>
      <c r="F53" s="984"/>
      <c r="G53" s="984"/>
      <c r="H53" s="984"/>
      <c r="I53" s="984"/>
      <c r="J53" s="984"/>
      <c r="K53" s="984"/>
      <c r="L53" s="984"/>
      <c r="M53" s="984"/>
      <c r="N53" s="984"/>
      <c r="O53" s="984"/>
      <c r="P53" s="984"/>
      <c r="Q53" s="984"/>
      <c r="R53" s="984"/>
      <c r="S53" s="984"/>
      <c r="T53" s="984"/>
    </row>
    <row r="54" spans="1:20" ht="15" hidden="1" customHeight="1">
      <c r="A54" s="984"/>
      <c r="B54" s="984"/>
      <c r="C54" s="984"/>
      <c r="D54" s="984"/>
      <c r="E54" s="984"/>
      <c r="F54" s="984"/>
      <c r="G54" s="984"/>
      <c r="H54" s="984"/>
      <c r="I54" s="984"/>
      <c r="J54" s="984"/>
      <c r="K54" s="984"/>
      <c r="L54" s="984"/>
      <c r="M54" s="984"/>
      <c r="N54" s="984"/>
      <c r="O54" s="984"/>
      <c r="P54" s="984"/>
      <c r="Q54" s="984"/>
      <c r="R54" s="984"/>
      <c r="S54" s="984"/>
      <c r="T54" s="984"/>
    </row>
    <row r="55" spans="1:20" ht="15" hidden="1" customHeight="1">
      <c r="A55" s="984"/>
      <c r="B55" s="984"/>
      <c r="C55" s="984"/>
      <c r="D55" s="984"/>
      <c r="E55" s="984"/>
      <c r="F55" s="984"/>
      <c r="G55" s="984"/>
      <c r="H55" s="984"/>
      <c r="I55" s="984"/>
      <c r="J55" s="984"/>
      <c r="K55" s="984"/>
      <c r="L55" s="984"/>
      <c r="M55" s="984"/>
      <c r="N55" s="984"/>
      <c r="O55" s="984"/>
      <c r="P55" s="984"/>
      <c r="Q55" s="984"/>
      <c r="R55" s="984"/>
      <c r="S55" s="984"/>
      <c r="T55" s="984"/>
    </row>
    <row r="56" spans="1:20" ht="15" hidden="1" customHeight="1">
      <c r="A56" s="984"/>
      <c r="B56" s="984"/>
      <c r="C56" s="984"/>
      <c r="D56" s="984"/>
      <c r="E56" s="984"/>
      <c r="F56" s="984"/>
      <c r="G56" s="984"/>
      <c r="H56" s="984"/>
      <c r="I56" s="984"/>
      <c r="J56" s="984"/>
      <c r="K56" s="984"/>
      <c r="L56" s="984"/>
      <c r="M56" s="984"/>
      <c r="N56" s="984"/>
      <c r="O56" s="984"/>
      <c r="P56" s="984"/>
      <c r="Q56" s="984"/>
      <c r="R56" s="984"/>
      <c r="S56" s="984"/>
      <c r="T56" s="984"/>
    </row>
    <row r="57" spans="1:20" ht="15" hidden="1" customHeight="1">
      <c r="A57" s="984"/>
      <c r="B57" s="984"/>
      <c r="C57" s="984"/>
      <c r="D57" s="984"/>
      <c r="E57" s="984"/>
      <c r="F57" s="984"/>
      <c r="G57" s="984"/>
      <c r="H57" s="984"/>
      <c r="I57" s="984"/>
      <c r="J57" s="984"/>
      <c r="K57" s="984"/>
      <c r="L57" s="984"/>
      <c r="M57" s="984"/>
      <c r="N57" s="984"/>
      <c r="O57" s="984"/>
      <c r="P57" s="984"/>
      <c r="Q57" s="984"/>
      <c r="R57" s="984"/>
      <c r="S57" s="984"/>
      <c r="T57" s="984"/>
    </row>
    <row r="58" spans="1:20" ht="15" hidden="1" customHeight="1">
      <c r="A58" s="984"/>
      <c r="B58" s="984"/>
      <c r="C58" s="984"/>
      <c r="D58" s="984"/>
      <c r="E58" s="984"/>
      <c r="F58" s="984"/>
      <c r="G58" s="984"/>
      <c r="H58" s="984"/>
      <c r="I58" s="984"/>
      <c r="J58" s="984"/>
      <c r="K58" s="984"/>
      <c r="L58" s="984"/>
      <c r="M58" s="984"/>
      <c r="N58" s="984"/>
      <c r="O58" s="984"/>
      <c r="P58" s="984"/>
      <c r="Q58" s="984"/>
      <c r="R58" s="984"/>
      <c r="S58" s="984"/>
      <c r="T58" s="984"/>
    </row>
    <row r="59" spans="1:20" ht="15" hidden="1" customHeight="1">
      <c r="A59" s="984"/>
      <c r="B59" s="984"/>
      <c r="C59" s="984"/>
      <c r="D59" s="984"/>
      <c r="E59" s="984"/>
      <c r="F59" s="984"/>
      <c r="G59" s="984"/>
      <c r="H59" s="984"/>
      <c r="I59" s="984"/>
      <c r="J59" s="984"/>
      <c r="K59" s="984"/>
      <c r="L59" s="984"/>
      <c r="M59" s="984"/>
      <c r="N59" s="984"/>
      <c r="O59" s="984"/>
      <c r="P59" s="984"/>
      <c r="Q59" s="984"/>
      <c r="R59" s="984"/>
      <c r="S59" s="984"/>
      <c r="T59" s="984"/>
    </row>
    <row r="60" spans="1:20" ht="15" hidden="1" customHeight="1">
      <c r="A60" s="984"/>
      <c r="B60" s="984"/>
      <c r="C60" s="984"/>
      <c r="D60" s="984"/>
      <c r="E60" s="984"/>
      <c r="F60" s="984"/>
      <c r="G60" s="984"/>
      <c r="H60" s="984"/>
      <c r="I60" s="984"/>
      <c r="J60" s="984"/>
      <c r="K60" s="984"/>
      <c r="L60" s="984"/>
      <c r="M60" s="984"/>
      <c r="N60" s="984"/>
      <c r="O60" s="984"/>
      <c r="P60" s="984"/>
      <c r="Q60" s="984"/>
      <c r="R60" s="984"/>
      <c r="S60" s="984"/>
      <c r="T60" s="984"/>
    </row>
    <row r="61" spans="1:20" ht="15" hidden="1" customHeight="1">
      <c r="A61" s="984"/>
      <c r="B61" s="984"/>
      <c r="C61" s="984"/>
      <c r="D61" s="984"/>
      <c r="E61" s="984"/>
      <c r="F61" s="984"/>
      <c r="G61" s="984"/>
      <c r="H61" s="984"/>
      <c r="I61" s="984"/>
      <c r="J61" s="984"/>
      <c r="K61" s="984"/>
      <c r="L61" s="984"/>
      <c r="M61" s="984"/>
      <c r="N61" s="984"/>
      <c r="O61" s="984"/>
      <c r="P61" s="984"/>
      <c r="Q61" s="984"/>
      <c r="R61" s="984"/>
      <c r="S61" s="984"/>
      <c r="T61" s="984"/>
    </row>
    <row r="62" spans="1:20" ht="15" hidden="1" customHeight="1">
      <c r="A62" s="984"/>
      <c r="B62" s="984"/>
      <c r="C62" s="984"/>
      <c r="D62" s="984"/>
      <c r="E62" s="984"/>
      <c r="F62" s="984"/>
      <c r="G62" s="984"/>
      <c r="H62" s="984"/>
      <c r="I62" s="984"/>
      <c r="J62" s="984"/>
      <c r="K62" s="984"/>
      <c r="L62" s="984"/>
      <c r="M62" s="984"/>
      <c r="N62" s="984"/>
      <c r="O62" s="984"/>
      <c r="P62" s="984"/>
      <c r="Q62" s="984"/>
      <c r="R62" s="984"/>
      <c r="S62" s="984"/>
      <c r="T62" s="984"/>
    </row>
    <row r="63" spans="1:20" ht="15" hidden="1" customHeight="1">
      <c r="A63" s="984"/>
      <c r="B63" s="984"/>
      <c r="C63" s="984"/>
      <c r="D63" s="984"/>
      <c r="E63" s="984"/>
      <c r="F63" s="984"/>
      <c r="G63" s="984"/>
      <c r="H63" s="984"/>
      <c r="I63" s="984"/>
      <c r="J63" s="984"/>
      <c r="K63" s="984"/>
      <c r="L63" s="984"/>
      <c r="M63" s="984"/>
      <c r="N63" s="984"/>
      <c r="O63" s="984"/>
      <c r="P63" s="984"/>
      <c r="Q63" s="984"/>
      <c r="R63" s="984"/>
      <c r="S63" s="984"/>
      <c r="T63" s="984"/>
    </row>
  </sheetData>
  <mergeCells count="7">
    <mergeCell ref="R10:R12"/>
    <mergeCell ref="T10:T12"/>
    <mergeCell ref="C26:F30"/>
    <mergeCell ref="H10:H12"/>
    <mergeCell ref="I10:J11"/>
    <mergeCell ref="L10:M11"/>
    <mergeCell ref="O10:P11"/>
  </mergeCells>
  <conditionalFormatting sqref="H3 H16:H18 H21:H23">
    <cfRule type="cellIs" dxfId="1105" priority="5" stopIfTrue="1" operator="greaterThan">
      <formula>0</formula>
    </cfRule>
    <cfRule type="cellIs" dxfId="1104" priority="6" stopIfTrue="1" operator="lessThan">
      <formula>1</formula>
    </cfRule>
  </conditionalFormatting>
  <dataValidations count="1">
    <dataValidation type="list" allowBlank="1" showInputMessage="1" showErrorMessage="1" sqref="M16:M18 P16:P18 J16:J18 J21:J23 M21:M23 P21:P23" xr:uid="{62850E57-2B64-4C00-8CAE-EC136E5B8A2F}">
      <formula1>Confidence_grade</formula1>
    </dataValidation>
  </dataValidations>
  <pageMargins left="0.23622047244094491" right="0.23622047244094491" top="0.74803149606299213" bottom="0.74803149606299213" header="0.31496062992125984" footer="0.31496062992125984"/>
  <pageSetup paperSize="8" scale="65" fitToHeight="0" orientation="landscape" r:id="rId1"/>
  <headerFooter>
    <oddHeader>&amp;LDepartment of Internal Affairs - Three Waters Reform Programme - Request for Information Template Workbook I</oddHeader>
    <oddFooter>&amp;LPage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29141-F2B0-4F81-8820-BC165B75EB43}">
  <sheetPr>
    <tabColor rgb="FF55EBF7"/>
    <pageSetUpPr fitToPage="1"/>
  </sheetPr>
  <dimension ref="A1:XFA48"/>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109375" style="32" customWidth="1"/>
    <col min="4" max="4" width="65.44140625" style="32" customWidth="1"/>
    <col min="5" max="6" width="9.44140625" style="168" customWidth="1"/>
    <col min="7" max="7" width="5.44140625" style="34" customWidth="1"/>
    <col min="8" max="8" width="17.44140625"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5.5546875" style="32" customWidth="1"/>
    <col min="20" max="20" width="49.44140625" style="32" customWidth="1"/>
    <col min="21" max="21" width="5.5546875" style="34" customWidth="1"/>
    <col min="22" max="22" width="25.44140625" style="34" customWidth="1"/>
    <col min="23" max="23" width="4.44140625" hidden="1"/>
    <col min="16382" max="16384" width="9.44140625" hidden="1"/>
  </cols>
  <sheetData>
    <row r="1" spans="1:22"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c r="U1" s="389"/>
      <c r="V1" s="389"/>
    </row>
    <row r="2" spans="1:22" ht="20.399999999999999">
      <c r="B2" s="39"/>
      <c r="C2" s="40"/>
      <c r="D2" s="987"/>
      <c r="E2" s="167"/>
      <c r="F2" s="167"/>
      <c r="G2" s="35"/>
      <c r="H2" s="35"/>
      <c r="I2" s="35"/>
      <c r="J2" s="35"/>
      <c r="K2" s="35"/>
      <c r="L2" s="35"/>
      <c r="M2" s="35"/>
      <c r="N2" s="35"/>
      <c r="O2" s="35"/>
      <c r="P2" s="35"/>
      <c r="Q2" s="35"/>
      <c r="R2" s="35"/>
      <c r="T2" s="189"/>
      <c r="U2" s="83"/>
      <c r="V2" s="306"/>
    </row>
    <row r="3" spans="1:22" ht="14.4">
      <c r="A3" s="41"/>
      <c r="B3" s="662" t="s">
        <v>1971</v>
      </c>
      <c r="C3" s="44"/>
      <c r="D3" s="663">
        <f>'Key information'!$E$8</f>
        <v>0</v>
      </c>
      <c r="E3" s="65"/>
      <c r="F3" s="205"/>
      <c r="G3" s="664" t="s">
        <v>100</v>
      </c>
      <c r="H3" s="671">
        <f>SUM(H16:H38)</f>
        <v>18</v>
      </c>
      <c r="I3" s="41"/>
      <c r="J3" s="41"/>
      <c r="K3" s="41"/>
      <c r="L3" s="41"/>
      <c r="M3" s="41"/>
      <c r="N3" s="41"/>
      <c r="P3" s="344"/>
      <c r="R3" s="344"/>
      <c r="T3" s="326"/>
      <c r="U3" s="302"/>
      <c r="V3" s="303"/>
    </row>
    <row r="4" spans="1:22" ht="14.4">
      <c r="B4" s="45"/>
      <c r="C4" s="327"/>
      <c r="D4" s="328"/>
      <c r="E4" s="692"/>
      <c r="F4" s="692"/>
      <c r="G4" s="329"/>
      <c r="H4" s="329"/>
      <c r="I4" s="329"/>
      <c r="J4" s="329"/>
      <c r="K4" s="329"/>
      <c r="L4" s="329"/>
      <c r="M4" s="329"/>
      <c r="N4" s="329"/>
      <c r="O4" s="47"/>
      <c r="P4" s="47"/>
      <c r="Q4" s="46"/>
      <c r="R4" s="47"/>
      <c r="S4" s="47"/>
      <c r="T4" s="367"/>
      <c r="U4" s="83"/>
      <c r="V4" s="306"/>
    </row>
    <row r="5" spans="1:22" ht="14.4">
      <c r="C5" s="33"/>
      <c r="H5" s="34"/>
      <c r="U5" s="336"/>
      <c r="V5" s="336"/>
    </row>
    <row r="6" spans="1:22" ht="15" thickBot="1">
      <c r="B6" s="48"/>
      <c r="C6" s="49"/>
      <c r="D6" s="50"/>
      <c r="E6" s="169"/>
      <c r="F6" s="169"/>
      <c r="G6" s="50"/>
      <c r="H6" s="50"/>
      <c r="I6" s="50"/>
      <c r="J6" s="50"/>
      <c r="K6" s="50"/>
      <c r="L6" s="50"/>
      <c r="M6" s="50"/>
      <c r="N6" s="50"/>
      <c r="O6" s="50"/>
      <c r="P6" s="50"/>
      <c r="Q6" s="51"/>
      <c r="R6" s="50"/>
      <c r="S6" s="50"/>
      <c r="T6" s="50"/>
      <c r="V6" s="306"/>
    </row>
    <row r="7" spans="1:22" ht="14.4">
      <c r="B7" s="52"/>
      <c r="C7" s="1164" t="s">
        <v>2771</v>
      </c>
      <c r="D7" s="123"/>
      <c r="H7" s="32"/>
      <c r="T7" s="84"/>
      <c r="V7" s="306"/>
    </row>
    <row r="8" spans="1:22" ht="15" thickBot="1">
      <c r="B8" s="52"/>
      <c r="C8" s="124" t="s">
        <v>363</v>
      </c>
      <c r="D8" s="125"/>
      <c r="H8" s="32"/>
      <c r="T8" s="84"/>
      <c r="V8" s="306"/>
    </row>
    <row r="9" spans="1:22" ht="15" thickBot="1">
      <c r="B9" s="52"/>
      <c r="H9" s="32"/>
      <c r="T9" s="882"/>
      <c r="V9" s="306"/>
    </row>
    <row r="10" spans="1:22" ht="14.4">
      <c r="B10" s="52"/>
      <c r="C10" s="132" t="s">
        <v>103</v>
      </c>
      <c r="D10" s="137" t="s">
        <v>32</v>
      </c>
      <c r="E10" s="170" t="s">
        <v>104</v>
      </c>
      <c r="F10" s="584" t="s">
        <v>105</v>
      </c>
      <c r="H10" s="1311" t="s">
        <v>106</v>
      </c>
      <c r="I10" s="1413">
        <f>'Key information'!$E$22</f>
        <v>43646</v>
      </c>
      <c r="J10" s="1414"/>
      <c r="K10" s="83"/>
      <c r="L10" s="1413">
        <f>'Key information'!$E$23</f>
        <v>44012</v>
      </c>
      <c r="M10" s="1414"/>
      <c r="N10" s="83"/>
      <c r="O10" s="1409" t="str">
        <f>'Key information'!$E$24</f>
        <v>30/06/2021 (Forecast)</v>
      </c>
      <c r="P10" s="1410"/>
      <c r="R10" s="1372" t="s">
        <v>108</v>
      </c>
      <c r="S10" s="53"/>
      <c r="T10" s="1375" t="s">
        <v>109</v>
      </c>
      <c r="V10" s="1369" t="s">
        <v>146</v>
      </c>
    </row>
    <row r="11" spans="1:22" ht="14.4">
      <c r="B11" s="52"/>
      <c r="C11" s="412" t="s">
        <v>110</v>
      </c>
      <c r="D11" s="382"/>
      <c r="E11" s="585"/>
      <c r="F11" s="586" t="s">
        <v>111</v>
      </c>
      <c r="H11" s="1312"/>
      <c r="I11" s="1415"/>
      <c r="J11" s="1416"/>
      <c r="K11" s="83"/>
      <c r="L11" s="1415"/>
      <c r="M11" s="1416"/>
      <c r="N11" s="83"/>
      <c r="O11" s="1411"/>
      <c r="P11" s="1412"/>
      <c r="R11" s="1373"/>
      <c r="S11" s="53"/>
      <c r="T11" s="1376"/>
      <c r="V11" s="1370"/>
    </row>
    <row r="12" spans="1:22" ht="15" thickBot="1">
      <c r="B12" s="52"/>
      <c r="C12" s="413"/>
      <c r="D12" s="383"/>
      <c r="E12" s="587"/>
      <c r="F12" s="262"/>
      <c r="H12" s="1429"/>
      <c r="I12" s="267"/>
      <c r="J12" s="902" t="s">
        <v>147</v>
      </c>
      <c r="K12" s="34"/>
      <c r="L12" s="267"/>
      <c r="M12" s="902" t="s">
        <v>147</v>
      </c>
      <c r="N12" s="34"/>
      <c r="O12" s="267"/>
      <c r="P12" s="902" t="s">
        <v>147</v>
      </c>
      <c r="R12" s="1374"/>
      <c r="S12" s="54"/>
      <c r="T12" s="1377"/>
      <c r="V12" s="1371"/>
    </row>
    <row r="13" spans="1:22" ht="14.4">
      <c r="B13" s="52"/>
      <c r="H13" s="32"/>
      <c r="T13" s="879"/>
      <c r="V13" s="31"/>
    </row>
    <row r="14" spans="1:22" ht="14.4">
      <c r="B14" s="52"/>
      <c r="G14" s="32"/>
      <c r="H14" s="32"/>
      <c r="Q14" s="32"/>
      <c r="T14" s="84"/>
      <c r="V14" s="31"/>
    </row>
    <row r="15" spans="1:22" ht="14.4">
      <c r="B15" s="203" t="str">
        <f>IF(C15="","",COUNTIF($C$14:C15,"&lt;&gt;""")-COUNTBLANK($C$14:C15))</f>
        <v/>
      </c>
      <c r="C15" s="60"/>
      <c r="D15" s="63" t="s">
        <v>2423</v>
      </c>
      <c r="E15" s="173"/>
      <c r="F15" s="173"/>
      <c r="G15" s="32"/>
      <c r="H15" s="32"/>
      <c r="K15" s="34"/>
      <c r="L15" s="34"/>
      <c r="R15" s="34"/>
      <c r="S15" s="34"/>
      <c r="T15" s="880"/>
      <c r="V15" s="31"/>
    </row>
    <row r="16" spans="1:22" ht="14.4">
      <c r="B16" s="203">
        <f>IF(C16="","",COUNTIF($C$14:C16,"&lt;&gt;""")-COUNTBLANK($C$14:C16))</f>
        <v>1</v>
      </c>
      <c r="C16" s="204" t="s">
        <v>364</v>
      </c>
      <c r="D16" s="204" t="s">
        <v>365</v>
      </c>
      <c r="E16" s="206" t="s">
        <v>182</v>
      </c>
      <c r="F16" s="206" t="s">
        <v>294</v>
      </c>
      <c r="G16" s="32"/>
      <c r="H16" s="665">
        <f>IF(AND(I16&lt;&gt;"",J16&lt;&gt;"",L16&lt;&gt;"",M16&lt;&gt;"",O16&lt;&gt;"",P16&lt;&gt;"",T16&lt;&gt;""),0,1)</f>
        <v>1</v>
      </c>
      <c r="I16" s="397">
        <f>'A1'!I39</f>
        <v>0</v>
      </c>
      <c r="J16" s="576"/>
      <c r="K16" s="577"/>
      <c r="L16" s="397">
        <f>'A1'!L39</f>
        <v>0</v>
      </c>
      <c r="M16" s="576"/>
      <c r="N16" s="577"/>
      <c r="O16" s="397">
        <f>'A1'!O39</f>
        <v>0</v>
      </c>
      <c r="P16" s="184"/>
      <c r="R16" s="912"/>
      <c r="S16" s="34"/>
      <c r="T16" s="188"/>
      <c r="V16" s="31"/>
    </row>
    <row r="17" spans="2:22" ht="14.4">
      <c r="B17" s="203">
        <f>IF(C17="","",COUNTIF($C$14:C17,"&lt;&gt;""")-COUNTBLANK($C$14:C17))</f>
        <v>2</v>
      </c>
      <c r="C17" s="204" t="s">
        <v>366</v>
      </c>
      <c r="D17" s="204" t="s">
        <v>367</v>
      </c>
      <c r="E17" s="206" t="s">
        <v>350</v>
      </c>
      <c r="F17" s="206" t="s">
        <v>117</v>
      </c>
      <c r="G17" s="32"/>
      <c r="H17" s="665">
        <f>IF(AND(I17&lt;&gt;"",J17&lt;&gt;"",L17&lt;&gt;"",M17&lt;&gt;"",O17&lt;&gt;"",P17&lt;&gt;"",T17&lt;&gt;""),0,1)</f>
        <v>1</v>
      </c>
      <c r="I17" s="936"/>
      <c r="J17" s="184"/>
      <c r="K17" s="34"/>
      <c r="L17" s="936"/>
      <c r="M17" s="184"/>
      <c r="N17" s="34"/>
      <c r="O17" s="936"/>
      <c r="P17" s="184"/>
      <c r="R17" s="912"/>
      <c r="S17" s="34"/>
      <c r="T17" s="188"/>
      <c r="V17" s="31"/>
    </row>
    <row r="18" spans="2:22" ht="14.4">
      <c r="B18" s="203" t="str">
        <f>IF(C18="","",COUNTIF($C$14:C18,"&lt;&gt;""")-COUNTBLANK($C$14:C18))</f>
        <v/>
      </c>
      <c r="C18" s="34"/>
      <c r="D18" s="32" t="s">
        <v>368</v>
      </c>
      <c r="E18" s="205"/>
      <c r="F18" s="205"/>
      <c r="G18" s="32"/>
      <c r="H18" s="32"/>
      <c r="L18" s="34"/>
      <c r="R18" s="34"/>
      <c r="S18" s="34"/>
      <c r="T18" s="878"/>
      <c r="V18" s="31"/>
    </row>
    <row r="19" spans="2:22" ht="14.4">
      <c r="B19" s="203" t="str">
        <f>IF(C19="","",COUNTIF($C$14:C19,"&lt;&gt;""")-COUNTBLANK($C$14:C19))</f>
        <v/>
      </c>
      <c r="C19" s="60"/>
      <c r="D19" s="63" t="s">
        <v>2424</v>
      </c>
      <c r="E19" s="173"/>
      <c r="F19" s="173"/>
      <c r="G19" s="32"/>
      <c r="H19" s="32"/>
      <c r="L19" s="34"/>
      <c r="R19" s="34"/>
      <c r="S19" s="34"/>
      <c r="T19" s="880"/>
      <c r="V19" s="31"/>
    </row>
    <row r="20" spans="2:22" ht="14.4">
      <c r="B20" s="203">
        <f>IF(C20="","",COUNTIF($C$14:C20,"&lt;&gt;""")-COUNTBLANK($C$14:C20))</f>
        <v>3</v>
      </c>
      <c r="C20" s="1009" t="s">
        <v>369</v>
      </c>
      <c r="D20" s="1009" t="s">
        <v>370</v>
      </c>
      <c r="E20" s="206" t="s">
        <v>350</v>
      </c>
      <c r="F20" s="206" t="s">
        <v>117</v>
      </c>
      <c r="G20" s="32"/>
      <c r="H20" s="665">
        <f t="shared" ref="H20:H29" si="0">IF(AND(I20&lt;&gt;"",J20&lt;&gt;"",L20&lt;&gt;"",M20&lt;&gt;"",O20&lt;&gt;"",P20&lt;&gt;"",T20&lt;&gt;""),0,1)</f>
        <v>1</v>
      </c>
      <c r="I20" s="64"/>
      <c r="J20" s="184"/>
      <c r="L20" s="422"/>
      <c r="M20" s="184"/>
      <c r="O20" s="64"/>
      <c r="P20" s="184"/>
      <c r="R20" s="912"/>
      <c r="S20" s="34"/>
      <c r="T20" s="188"/>
      <c r="V20" s="874" t="s">
        <v>371</v>
      </c>
    </row>
    <row r="21" spans="2:22" ht="14.4">
      <c r="B21" s="203">
        <f>IF(C21="","",COUNTIF($C$14:C21,"&lt;&gt;""")-COUNTBLANK($C$14:C21))</f>
        <v>4</v>
      </c>
      <c r="C21" s="1009" t="s">
        <v>372</v>
      </c>
      <c r="D21" s="1009" t="s">
        <v>373</v>
      </c>
      <c r="E21" s="206" t="s">
        <v>350</v>
      </c>
      <c r="F21" s="206" t="s">
        <v>117</v>
      </c>
      <c r="G21" s="32"/>
      <c r="H21" s="665">
        <f t="shared" si="0"/>
        <v>1</v>
      </c>
      <c r="I21" s="64"/>
      <c r="J21" s="184"/>
      <c r="L21" s="422"/>
      <c r="M21" s="184"/>
      <c r="O21" s="64"/>
      <c r="P21" s="184"/>
      <c r="R21" s="912"/>
      <c r="S21" s="34"/>
      <c r="T21" s="188"/>
      <c r="V21" s="874" t="s">
        <v>374</v>
      </c>
    </row>
    <row r="22" spans="2:22" ht="14.4">
      <c r="B22" s="203">
        <f>IF(C22="","",COUNTIF($C$14:C22,"&lt;&gt;""")-COUNTBLANK($C$14:C22))</f>
        <v>5</v>
      </c>
      <c r="C22" s="1009" t="s">
        <v>375</v>
      </c>
      <c r="D22" s="1009" t="s">
        <v>376</v>
      </c>
      <c r="E22" s="206" t="s">
        <v>350</v>
      </c>
      <c r="F22" s="206" t="s">
        <v>117</v>
      </c>
      <c r="G22" s="32"/>
      <c r="H22" s="665">
        <f t="shared" si="0"/>
        <v>1</v>
      </c>
      <c r="I22" s="64"/>
      <c r="J22" s="184"/>
      <c r="K22" s="34"/>
      <c r="L22" s="64"/>
      <c r="M22" s="184"/>
      <c r="N22" s="34"/>
      <c r="O22" s="64"/>
      <c r="P22" s="184"/>
      <c r="R22" s="912"/>
      <c r="S22" s="34"/>
      <c r="T22" s="188"/>
      <c r="V22" s="31"/>
    </row>
    <row r="23" spans="2:22" ht="14.4">
      <c r="B23" s="203">
        <f>IF(C23="","",COUNTIF($C$14:C23,"&lt;&gt;""")-COUNTBLANK($C$14:C23))</f>
        <v>6</v>
      </c>
      <c r="C23" s="1009" t="s">
        <v>377</v>
      </c>
      <c r="D23" s="1009" t="s">
        <v>378</v>
      </c>
      <c r="E23" s="206" t="s">
        <v>350</v>
      </c>
      <c r="F23" s="206" t="s">
        <v>164</v>
      </c>
      <c r="G23" s="32"/>
      <c r="H23" s="665">
        <f t="shared" si="0"/>
        <v>1</v>
      </c>
      <c r="I23" s="62">
        <f>I20+I21+I22</f>
        <v>0</v>
      </c>
      <c r="J23" s="184"/>
      <c r="L23" s="62">
        <f>L20+L21+L22</f>
        <v>0</v>
      </c>
      <c r="M23" s="184"/>
      <c r="O23" s="62">
        <f>O20+O21+O22</f>
        <v>0</v>
      </c>
      <c r="P23" s="184"/>
      <c r="R23" s="912"/>
      <c r="S23" s="34"/>
      <c r="T23" s="188"/>
      <c r="V23" s="31"/>
    </row>
    <row r="24" spans="2:22" ht="14.4">
      <c r="B24" s="203">
        <f>IF(C24="","",COUNTIF($C$14:C24,"&lt;&gt;""")-COUNTBLANK($C$14:C24))</f>
        <v>7</v>
      </c>
      <c r="C24" s="1009" t="s">
        <v>379</v>
      </c>
      <c r="D24" s="1009" t="s">
        <v>2786</v>
      </c>
      <c r="E24" s="206" t="s">
        <v>350</v>
      </c>
      <c r="F24" s="206" t="s">
        <v>117</v>
      </c>
      <c r="G24" s="32"/>
      <c r="H24" s="665">
        <f t="shared" si="0"/>
        <v>1</v>
      </c>
      <c r="I24" s="64"/>
      <c r="J24" s="184"/>
      <c r="K24" s="34"/>
      <c r="L24" s="64"/>
      <c r="M24" s="184"/>
      <c r="N24" s="34"/>
      <c r="O24" s="64"/>
      <c r="P24" s="184"/>
      <c r="R24" s="912"/>
      <c r="S24" s="34"/>
      <c r="T24" s="188"/>
      <c r="V24" s="31"/>
    </row>
    <row r="25" spans="2:22" ht="14.4">
      <c r="B25" s="203">
        <f>IF(C25="","",COUNTIF($C$14:C25,"&lt;&gt;""")-COUNTBLANK($C$14:C25))</f>
        <v>8</v>
      </c>
      <c r="C25" s="1009" t="s">
        <v>380</v>
      </c>
      <c r="D25" s="1009" t="s">
        <v>2787</v>
      </c>
      <c r="E25" s="206" t="s">
        <v>350</v>
      </c>
      <c r="F25" s="206" t="s">
        <v>117</v>
      </c>
      <c r="G25" s="32"/>
      <c r="H25" s="665">
        <f t="shared" si="0"/>
        <v>1</v>
      </c>
      <c r="I25" s="64"/>
      <c r="J25" s="184"/>
      <c r="K25" s="34"/>
      <c r="L25" s="64"/>
      <c r="M25" s="184"/>
      <c r="N25" s="34"/>
      <c r="O25" s="64"/>
      <c r="P25" s="184"/>
      <c r="R25" s="912"/>
      <c r="S25" s="34"/>
      <c r="T25" s="188"/>
      <c r="V25" s="31"/>
    </row>
    <row r="26" spans="2:22" ht="14.4">
      <c r="B26" s="203">
        <f>IF(C26="","",COUNTIF($C$14:C26,"&lt;&gt;""")-COUNTBLANK($C$14:C26))</f>
        <v>9</v>
      </c>
      <c r="C26" s="1009" t="s">
        <v>381</v>
      </c>
      <c r="D26" s="1009" t="s">
        <v>2788</v>
      </c>
      <c r="E26" s="206" t="s">
        <v>350</v>
      </c>
      <c r="F26" s="206" t="s">
        <v>117</v>
      </c>
      <c r="G26" s="32"/>
      <c r="H26" s="665">
        <f t="shared" si="0"/>
        <v>1</v>
      </c>
      <c r="I26" s="64"/>
      <c r="J26" s="184"/>
      <c r="K26" s="34"/>
      <c r="L26" s="64"/>
      <c r="M26" s="184"/>
      <c r="N26" s="34"/>
      <c r="O26" s="64"/>
      <c r="P26" s="184"/>
      <c r="R26" s="912"/>
      <c r="S26" s="34"/>
      <c r="T26" s="188"/>
      <c r="V26" s="31"/>
    </row>
    <row r="27" spans="2:22" ht="14.4">
      <c r="B27" s="203">
        <f>IF(C27="","",COUNTIF($C$14:C27,"&lt;&gt;""")-COUNTBLANK($C$14:C27))</f>
        <v>10</v>
      </c>
      <c r="C27" s="1009" t="s">
        <v>382</v>
      </c>
      <c r="D27" s="1009" t="s">
        <v>383</v>
      </c>
      <c r="E27" s="206" t="s">
        <v>350</v>
      </c>
      <c r="F27" s="206" t="s">
        <v>164</v>
      </c>
      <c r="G27" s="32"/>
      <c r="H27" s="665">
        <f t="shared" si="0"/>
        <v>1</v>
      </c>
      <c r="I27" s="62">
        <f>SUM(I24:I26)</f>
        <v>0</v>
      </c>
      <c r="J27" s="184"/>
      <c r="K27" s="34"/>
      <c r="L27" s="62">
        <f>SUM(L24:L26)</f>
        <v>0</v>
      </c>
      <c r="M27" s="184"/>
      <c r="N27" s="34"/>
      <c r="O27" s="62">
        <f>SUM(O24:O26)</f>
        <v>0</v>
      </c>
      <c r="P27" s="184"/>
      <c r="R27" s="912"/>
      <c r="S27" s="34"/>
      <c r="T27" s="188"/>
      <c r="V27" s="31"/>
    </row>
    <row r="28" spans="2:22" ht="14.4">
      <c r="B28" s="203">
        <f>IF(C28="","",COUNTIF($C$14:C28,"&lt;&gt;""")-COUNTBLANK($C$14:C28))</f>
        <v>11</v>
      </c>
      <c r="C28" s="1009" t="s">
        <v>384</v>
      </c>
      <c r="D28" s="1009" t="s">
        <v>385</v>
      </c>
      <c r="E28" s="206" t="s">
        <v>350</v>
      </c>
      <c r="F28" s="206" t="s">
        <v>164</v>
      </c>
      <c r="G28" s="32"/>
      <c r="H28" s="665">
        <f t="shared" si="0"/>
        <v>1</v>
      </c>
      <c r="I28" s="62">
        <f>IFERROR(I23/I16,0)</f>
        <v>0</v>
      </c>
      <c r="J28" s="184"/>
      <c r="L28" s="62">
        <f>IFERROR(L23/L16,0)</f>
        <v>0</v>
      </c>
      <c r="M28" s="184"/>
      <c r="O28" s="62">
        <f>IFERROR(O23/O16,0)</f>
        <v>0</v>
      </c>
      <c r="P28" s="184"/>
      <c r="R28" s="912"/>
      <c r="S28" s="34"/>
      <c r="T28" s="188"/>
      <c r="V28" s="31"/>
    </row>
    <row r="29" spans="2:22" ht="14.4">
      <c r="B29" s="203">
        <f>IF(C29="","",COUNTIF($C$14:C29,"&lt;&gt;""")-COUNTBLANK($C$14:C29))</f>
        <v>12</v>
      </c>
      <c r="C29" s="1009" t="s">
        <v>386</v>
      </c>
      <c r="D29" s="1009" t="s">
        <v>387</v>
      </c>
      <c r="E29" s="206" t="s">
        <v>350</v>
      </c>
      <c r="F29" s="206" t="s">
        <v>117</v>
      </c>
      <c r="G29" s="32"/>
      <c r="H29" s="665">
        <f t="shared" si="0"/>
        <v>1</v>
      </c>
      <c r="I29" s="64"/>
      <c r="J29" s="184"/>
      <c r="L29" s="64"/>
      <c r="M29" s="184"/>
      <c r="O29" s="64"/>
      <c r="P29" s="184"/>
      <c r="R29" s="912"/>
      <c r="S29" s="34"/>
      <c r="T29" s="188"/>
      <c r="V29" s="31"/>
    </row>
    <row r="30" spans="2:22" ht="14.4">
      <c r="B30" s="203" t="str">
        <f>IF(C30="","",COUNTIF($C$14:C30,"&lt;&gt;""")-COUNTBLANK($C$14:C30))</f>
        <v/>
      </c>
      <c r="C30" s="33"/>
      <c r="D30" s="33" t="s">
        <v>368</v>
      </c>
      <c r="E30" s="205"/>
      <c r="F30" s="205"/>
      <c r="G30" s="32"/>
      <c r="H30" s="32"/>
      <c r="K30" s="34"/>
      <c r="L30" s="34"/>
      <c r="R30" s="34"/>
      <c r="S30" s="34"/>
      <c r="T30" s="878"/>
      <c r="V30" s="31"/>
    </row>
    <row r="31" spans="2:22" ht="14.4">
      <c r="B31" s="203" t="str">
        <f>IF(C31="","",COUNTIF($C$14:C31,"&lt;&gt;""")-COUNTBLANK($C$14:C31))</f>
        <v/>
      </c>
      <c r="C31" s="1009"/>
      <c r="D31" s="971" t="s">
        <v>394</v>
      </c>
      <c r="E31" s="206"/>
      <c r="F31" s="206"/>
      <c r="G31" s="32"/>
      <c r="H31" s="32"/>
      <c r="K31" s="34"/>
      <c r="L31" s="34"/>
      <c r="R31" s="34"/>
      <c r="S31" s="34"/>
      <c r="T31" s="880"/>
      <c r="V31" s="31"/>
    </row>
    <row r="32" spans="2:22" ht="14.4">
      <c r="B32" s="203">
        <f>IF(C32="","",COUNTIF($C$14:C32,"&lt;&gt;""")-COUNTBLANK($C$14:C32))</f>
        <v>13</v>
      </c>
      <c r="C32" s="1009" t="s">
        <v>388</v>
      </c>
      <c r="D32" s="1009" t="s">
        <v>395</v>
      </c>
      <c r="E32" s="206" t="s">
        <v>350</v>
      </c>
      <c r="F32" s="206" t="s">
        <v>117</v>
      </c>
      <c r="G32" s="32"/>
      <c r="H32" s="665">
        <f t="shared" ref="H32:H37" si="1">IF(AND(I32&lt;&gt;"",J32&lt;&gt;"",L32&lt;&gt;"",M32&lt;&gt;"",O32&lt;&gt;"",P32&lt;&gt;"",T32&lt;&gt;""),0,1)</f>
        <v>1</v>
      </c>
      <c r="I32" s="64"/>
      <c r="J32" s="184"/>
      <c r="K32" s="34"/>
      <c r="L32" s="64"/>
      <c r="M32" s="184"/>
      <c r="N32" s="34"/>
      <c r="O32" s="64"/>
      <c r="P32" s="184"/>
      <c r="R32" s="912"/>
      <c r="S32" s="34"/>
      <c r="T32" s="188"/>
      <c r="V32" s="31"/>
    </row>
    <row r="33" spans="1:22" ht="14.4">
      <c r="B33" s="203">
        <f>IF(C33="","",COUNTIF($C$14:C33,"&lt;&gt;""")-COUNTBLANK($C$14:C33))</f>
        <v>14</v>
      </c>
      <c r="C33" s="1009" t="s">
        <v>389</v>
      </c>
      <c r="D33" s="1009" t="s">
        <v>396</v>
      </c>
      <c r="E33" s="206" t="s">
        <v>350</v>
      </c>
      <c r="F33" s="206" t="s">
        <v>117</v>
      </c>
      <c r="G33" s="32"/>
      <c r="H33" s="665">
        <f t="shared" si="1"/>
        <v>1</v>
      </c>
      <c r="I33" s="64"/>
      <c r="J33" s="184"/>
      <c r="K33" s="34"/>
      <c r="L33" s="64"/>
      <c r="M33" s="184"/>
      <c r="N33" s="34"/>
      <c r="O33" s="64"/>
      <c r="P33" s="184"/>
      <c r="R33" s="912"/>
      <c r="S33" s="34"/>
      <c r="T33" s="188"/>
      <c r="V33" s="31"/>
    </row>
    <row r="34" spans="1:22" ht="14.4">
      <c r="B34" s="203">
        <f>IF(C34="","",COUNTIF($C$14:C34,"&lt;&gt;""")-COUNTBLANK($C$14:C34))</f>
        <v>15</v>
      </c>
      <c r="C34" s="1009" t="s">
        <v>390</v>
      </c>
      <c r="D34" s="1009" t="s">
        <v>397</v>
      </c>
      <c r="E34" s="206" t="s">
        <v>350</v>
      </c>
      <c r="F34" s="206" t="s">
        <v>117</v>
      </c>
      <c r="G34" s="32"/>
      <c r="H34" s="665">
        <f t="shared" si="1"/>
        <v>1</v>
      </c>
      <c r="I34" s="64"/>
      <c r="J34" s="184"/>
      <c r="K34" s="34"/>
      <c r="L34" s="64"/>
      <c r="M34" s="184"/>
      <c r="N34" s="34"/>
      <c r="O34" s="64"/>
      <c r="P34" s="184"/>
      <c r="R34" s="912"/>
      <c r="S34" s="34"/>
      <c r="T34" s="188"/>
      <c r="V34" s="31"/>
    </row>
    <row r="35" spans="1:22" ht="14.4">
      <c r="B35" s="203">
        <f>IF(C35="","",COUNTIF($C$14:C35,"&lt;&gt;""")-COUNTBLANK($C$14:C35))</f>
        <v>16</v>
      </c>
      <c r="C35" s="1009" t="s">
        <v>391</v>
      </c>
      <c r="D35" s="1009" t="s">
        <v>398</v>
      </c>
      <c r="E35" s="206" t="s">
        <v>350</v>
      </c>
      <c r="F35" s="206" t="s">
        <v>117</v>
      </c>
      <c r="G35" s="32"/>
      <c r="H35" s="665">
        <f t="shared" si="1"/>
        <v>1</v>
      </c>
      <c r="I35" s="64"/>
      <c r="J35" s="184"/>
      <c r="K35" s="34"/>
      <c r="L35" s="64"/>
      <c r="M35" s="184"/>
      <c r="N35" s="34"/>
      <c r="O35" s="64"/>
      <c r="P35" s="184"/>
      <c r="R35" s="912"/>
      <c r="S35" s="34"/>
      <c r="T35" s="188"/>
      <c r="V35" s="31"/>
    </row>
    <row r="36" spans="1:22" ht="14.4">
      <c r="B36" s="203">
        <f>IF(C36="","",COUNTIF($C$14:C36,"&lt;&gt;""")-COUNTBLANK($C$14:C36))</f>
        <v>17</v>
      </c>
      <c r="C36" s="1009" t="s">
        <v>392</v>
      </c>
      <c r="D36" s="1009" t="s">
        <v>399</v>
      </c>
      <c r="E36" s="206" t="s">
        <v>350</v>
      </c>
      <c r="F36" s="206" t="s">
        <v>117</v>
      </c>
      <c r="G36" s="32"/>
      <c r="H36" s="665">
        <f t="shared" si="1"/>
        <v>1</v>
      </c>
      <c r="I36" s="64"/>
      <c r="J36" s="184"/>
      <c r="K36" s="34"/>
      <c r="L36" s="64"/>
      <c r="M36" s="184"/>
      <c r="N36" s="34"/>
      <c r="O36" s="64"/>
      <c r="P36" s="184"/>
      <c r="R36" s="912"/>
      <c r="S36" s="34"/>
      <c r="T36" s="188"/>
      <c r="V36" s="31"/>
    </row>
    <row r="37" spans="1:22" ht="14.4">
      <c r="B37" s="203">
        <f>IF(C37="","",COUNTIF($C$14:C37,"&lt;&gt;""")-COUNTBLANK($C$14:C37))</f>
        <v>18</v>
      </c>
      <c r="C37" s="1009" t="s">
        <v>393</v>
      </c>
      <c r="D37" s="1009" t="s">
        <v>400</v>
      </c>
      <c r="E37" s="206" t="s">
        <v>350</v>
      </c>
      <c r="F37" s="206" t="s">
        <v>117</v>
      </c>
      <c r="G37" s="32"/>
      <c r="H37" s="665">
        <f t="shared" si="1"/>
        <v>1</v>
      </c>
      <c r="I37" s="64"/>
      <c r="J37" s="184"/>
      <c r="K37" s="34"/>
      <c r="L37" s="64"/>
      <c r="M37" s="184"/>
      <c r="N37" s="34"/>
      <c r="O37" s="64"/>
      <c r="P37" s="184"/>
      <c r="R37" s="912"/>
      <c r="S37" s="34"/>
      <c r="T37" s="188"/>
      <c r="V37" s="31"/>
    </row>
    <row r="38" spans="1:22" ht="14.4">
      <c r="B38" s="203" t="str">
        <f>IF(C38="","",COUNTIF($C$14:C38,"&lt;&gt;""")-COUNTBLANK($C$14:C38))</f>
        <v/>
      </c>
      <c r="D38" s="32" t="s">
        <v>368</v>
      </c>
      <c r="E38" s="205"/>
      <c r="F38" s="205"/>
      <c r="G38" s="32"/>
      <c r="H38" s="32"/>
      <c r="K38" s="34"/>
      <c r="L38" s="34"/>
      <c r="R38" s="34"/>
      <c r="S38" s="34"/>
      <c r="T38" s="878"/>
      <c r="V38" s="31"/>
    </row>
    <row r="39" spans="1:22" ht="14.4">
      <c r="B39" s="52"/>
      <c r="C39" s="32" t="s">
        <v>129</v>
      </c>
      <c r="H39" s="32"/>
      <c r="N39" s="34"/>
      <c r="R39" s="34"/>
      <c r="S39" s="34"/>
      <c r="T39" s="83"/>
      <c r="V39" s="306"/>
    </row>
    <row r="40" spans="1:22" ht="14.4">
      <c r="B40" s="52"/>
      <c r="C40" s="1378"/>
      <c r="D40" s="1379"/>
      <c r="E40" s="1379"/>
      <c r="F40" s="1380"/>
      <c r="H40" s="32"/>
      <c r="N40" s="34"/>
      <c r="R40" s="34"/>
      <c r="S40" s="34"/>
      <c r="T40" s="83"/>
      <c r="V40" s="306"/>
    </row>
    <row r="41" spans="1:22" ht="14.4">
      <c r="B41" s="52"/>
      <c r="C41" s="1381"/>
      <c r="D41" s="1405"/>
      <c r="E41" s="1405"/>
      <c r="F41" s="1382"/>
      <c r="H41" s="32"/>
      <c r="N41" s="34"/>
      <c r="R41" s="34"/>
      <c r="S41" s="34"/>
      <c r="T41" s="83"/>
      <c r="V41" s="306"/>
    </row>
    <row r="42" spans="1:22" ht="14.4">
      <c r="B42" s="52"/>
      <c r="C42" s="1381"/>
      <c r="D42" s="1405"/>
      <c r="E42" s="1405"/>
      <c r="F42" s="1382"/>
      <c r="H42" s="32"/>
      <c r="N42" s="34"/>
      <c r="R42" s="34"/>
      <c r="S42" s="34"/>
      <c r="T42" s="83"/>
      <c r="V42" s="306"/>
    </row>
    <row r="43" spans="1:22" ht="14.4">
      <c r="B43" s="52"/>
      <c r="C43" s="1381"/>
      <c r="D43" s="1405"/>
      <c r="E43" s="1405"/>
      <c r="F43" s="1382"/>
      <c r="H43" s="32"/>
      <c r="N43" s="34"/>
      <c r="R43" s="34"/>
      <c r="S43" s="34"/>
      <c r="T43" s="83"/>
      <c r="V43" s="306"/>
    </row>
    <row r="44" spans="1:22" ht="14.4">
      <c r="B44" s="52"/>
      <c r="C44" s="1383"/>
      <c r="D44" s="1384"/>
      <c r="E44" s="1384"/>
      <c r="F44" s="1385"/>
      <c r="H44" s="32"/>
      <c r="N44" s="34"/>
      <c r="R44" s="34"/>
      <c r="S44" s="34"/>
      <c r="T44" s="83"/>
      <c r="V44" s="306"/>
    </row>
    <row r="45" spans="1:22" ht="14.4">
      <c r="B45" s="52"/>
      <c r="H45" s="32"/>
      <c r="N45" s="34"/>
      <c r="R45" s="34"/>
      <c r="S45" s="34"/>
      <c r="T45" s="83"/>
      <c r="V45" s="306"/>
    </row>
    <row r="46" spans="1:22" ht="14.4">
      <c r="B46" s="52"/>
      <c r="D46" s="33"/>
      <c r="E46" s="174"/>
      <c r="F46" s="174"/>
      <c r="H46" s="32"/>
      <c r="T46" s="84"/>
      <c r="V46" s="306"/>
    </row>
    <row r="47" spans="1:22" ht="14.4">
      <c r="B47" s="335" t="s">
        <v>130</v>
      </c>
      <c r="C47" s="56"/>
      <c r="D47" s="56"/>
      <c r="E47" s="175"/>
      <c r="F47" s="175"/>
      <c r="G47" s="56"/>
      <c r="H47" s="56"/>
      <c r="I47" s="56"/>
      <c r="J47" s="56"/>
      <c r="K47" s="56"/>
      <c r="L47" s="56"/>
      <c r="M47" s="56"/>
      <c r="N47" s="56"/>
      <c r="O47" s="56"/>
      <c r="P47" s="56"/>
      <c r="Q47" s="56"/>
      <c r="R47" s="56"/>
      <c r="S47" s="56"/>
      <c r="T47" s="312"/>
      <c r="U47" s="312"/>
      <c r="V47" s="312"/>
    </row>
    <row r="48" spans="1:22" ht="14.4">
      <c r="A48" s="34"/>
      <c r="B48" s="34"/>
      <c r="C48" s="34"/>
      <c r="D48" s="34"/>
      <c r="E48" s="905"/>
      <c r="F48" s="905"/>
      <c r="H48" s="96"/>
      <c r="I48" s="34"/>
      <c r="J48" s="34"/>
      <c r="K48" s="34"/>
      <c r="L48" s="34"/>
      <c r="M48" s="34"/>
      <c r="N48" s="34"/>
      <c r="O48" s="34"/>
      <c r="P48" s="34"/>
      <c r="R48" s="34"/>
      <c r="S48" s="34"/>
      <c r="T48" s="34"/>
    </row>
  </sheetData>
  <mergeCells count="8">
    <mergeCell ref="C40:F44"/>
    <mergeCell ref="H10:H12"/>
    <mergeCell ref="I10:J11"/>
    <mergeCell ref="V10:V12"/>
    <mergeCell ref="R10:R12"/>
    <mergeCell ref="T10:T12"/>
    <mergeCell ref="L10:M11"/>
    <mergeCell ref="O10:P11"/>
  </mergeCells>
  <conditionalFormatting sqref="H3 H16:H17">
    <cfRule type="cellIs" dxfId="1103" priority="191" stopIfTrue="1" operator="greaterThan">
      <formula>0</formula>
    </cfRule>
    <cfRule type="cellIs" dxfId="1102" priority="192" stopIfTrue="1" operator="lessThan">
      <formula>1</formula>
    </cfRule>
  </conditionalFormatting>
  <conditionalFormatting sqref="H17">
    <cfRule type="cellIs" dxfId="1101" priority="69" stopIfTrue="1" operator="greaterThan">
      <formula>0</formula>
    </cfRule>
    <cfRule type="cellIs" dxfId="1100" priority="70" stopIfTrue="1" operator="lessThan">
      <formula>1</formula>
    </cfRule>
  </conditionalFormatting>
  <conditionalFormatting sqref="H17">
    <cfRule type="cellIs" dxfId="1099" priority="67" stopIfTrue="1" operator="greaterThan">
      <formula>0</formula>
    </cfRule>
    <cfRule type="cellIs" dxfId="1098" priority="68" stopIfTrue="1" operator="lessThan">
      <formula>1</formula>
    </cfRule>
  </conditionalFormatting>
  <conditionalFormatting sqref="H20:H29">
    <cfRule type="cellIs" dxfId="1097" priority="31" stopIfTrue="1" operator="greaterThan">
      <formula>0</formula>
    </cfRule>
    <cfRule type="cellIs" dxfId="1096" priority="32" stopIfTrue="1" operator="lessThan">
      <formula>1</formula>
    </cfRule>
  </conditionalFormatting>
  <conditionalFormatting sqref="H20:H29">
    <cfRule type="cellIs" dxfId="1095" priority="29" stopIfTrue="1" operator="greaterThan">
      <formula>0</formula>
    </cfRule>
    <cfRule type="cellIs" dxfId="1094" priority="30" stopIfTrue="1" operator="lessThan">
      <formula>1</formula>
    </cfRule>
  </conditionalFormatting>
  <conditionalFormatting sqref="H20:H29">
    <cfRule type="cellIs" dxfId="1093" priority="25" stopIfTrue="1" operator="greaterThan">
      <formula>0</formula>
    </cfRule>
    <cfRule type="cellIs" dxfId="1092" priority="26" stopIfTrue="1" operator="lessThan">
      <formula>1</formula>
    </cfRule>
  </conditionalFormatting>
  <conditionalFormatting sqref="H20:H29">
    <cfRule type="cellIs" dxfId="1091" priority="27" stopIfTrue="1" operator="greaterThan">
      <formula>0</formula>
    </cfRule>
    <cfRule type="cellIs" dxfId="1090" priority="28" stopIfTrue="1" operator="lessThan">
      <formula>1</formula>
    </cfRule>
  </conditionalFormatting>
  <conditionalFormatting sqref="H32:H37">
    <cfRule type="cellIs" dxfId="1089" priority="15" stopIfTrue="1" operator="greaterThan">
      <formula>0</formula>
    </cfRule>
    <cfRule type="cellIs" dxfId="1088" priority="16" stopIfTrue="1" operator="lessThan">
      <formula>1</formula>
    </cfRule>
  </conditionalFormatting>
  <conditionalFormatting sqref="H32:H37">
    <cfRule type="cellIs" dxfId="1087" priority="13" stopIfTrue="1" operator="greaterThan">
      <formula>0</formula>
    </cfRule>
    <cfRule type="cellIs" dxfId="1086" priority="14" stopIfTrue="1" operator="lessThan">
      <formula>1</formula>
    </cfRule>
  </conditionalFormatting>
  <conditionalFormatting sqref="H32:H37">
    <cfRule type="cellIs" dxfId="1085" priority="9" stopIfTrue="1" operator="greaterThan">
      <formula>0</formula>
    </cfRule>
    <cfRule type="cellIs" dxfId="1084" priority="10" stopIfTrue="1" operator="lessThan">
      <formula>1</formula>
    </cfRule>
  </conditionalFormatting>
  <conditionalFormatting sqref="H32:H37">
    <cfRule type="cellIs" dxfId="1083" priority="11" stopIfTrue="1" operator="greaterThan">
      <formula>0</formula>
    </cfRule>
    <cfRule type="cellIs" dxfId="1082" priority="12" stopIfTrue="1" operator="lessThan">
      <formula>1</formula>
    </cfRule>
  </conditionalFormatting>
  <dataValidations disablePrompts="1" count="1">
    <dataValidation type="list" allowBlank="1" showInputMessage="1" showErrorMessage="1" sqref="J32:J37 M32:M37 P32:P37 M20:M29 P20:P29 J20:J29 M16:M18 J16:J18 P16:P18" xr:uid="{A7EDDBB5-3EC2-41E5-B994-A7F43844AE21}">
      <formula1>Confidence_grade</formula1>
    </dataValidation>
  </dataValidations>
  <pageMargins left="0.70866141732283472" right="0.70866141732283472" top="0.74803149606299213" bottom="0.74803149606299213" header="0.31496062992125984" footer="0.31496062992125984"/>
  <pageSetup paperSize="9" scale="38" fitToHeight="0" orientation="landscape" r:id="rId1"/>
  <headerFooter>
    <oddHeader>&amp;LDepartment of Internal Affairs - Three Waters Reform Programme - Request for Information Template Workbook I</oddHeader>
    <oddFooter>&amp;LPage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F02DC-EB48-441F-B0C1-CCEE44D20D27}">
  <sheetPr>
    <tabColor rgb="FF55EBF7"/>
    <pageSetUpPr fitToPage="1"/>
  </sheetPr>
  <dimension ref="A1:XFB43"/>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 style="32" customWidth="1"/>
    <col min="4" max="4" width="94.44140625" style="32" bestFit="1" customWidth="1"/>
    <col min="5" max="5" width="11.109375" style="168" customWidth="1"/>
    <col min="6" max="6" width="9.44140625" style="168" customWidth="1"/>
    <col min="7" max="7" width="5.5546875" style="34" customWidth="1"/>
    <col min="8" max="8" width="17.44140625"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5.5546875" style="32" customWidth="1"/>
    <col min="20" max="20" width="49.44140625" style="32" customWidth="1"/>
    <col min="21" max="21" width="10.5546875" style="34" customWidth="1"/>
    <col min="22" max="22" width="25.44140625" style="34" customWidth="1"/>
    <col min="23" max="23" width="11.88671875" hidden="1"/>
    <col min="27" max="27" width="9.44140625" hidden="1"/>
    <col min="16383" max="16384" width="9.44140625" hidden="1"/>
  </cols>
  <sheetData>
    <row r="1" spans="1:22"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c r="U1" s="389"/>
      <c r="V1" s="389"/>
    </row>
    <row r="2" spans="1:22" ht="20.399999999999999">
      <c r="B2" s="39"/>
      <c r="C2" s="40"/>
      <c r="D2" s="987"/>
      <c r="E2" s="167"/>
      <c r="F2" s="167"/>
      <c r="G2" s="35"/>
      <c r="H2" s="35"/>
      <c r="I2" s="35"/>
      <c r="J2" s="35"/>
      <c r="K2" s="35"/>
      <c r="L2" s="35"/>
      <c r="M2" s="35"/>
      <c r="N2" s="35"/>
      <c r="O2" s="35"/>
      <c r="P2" s="35"/>
      <c r="Q2" s="35"/>
      <c r="R2" s="35"/>
      <c r="T2" s="35"/>
      <c r="U2" s="83"/>
      <c r="V2" s="306"/>
    </row>
    <row r="3" spans="1:22" ht="14.4">
      <c r="A3" s="41"/>
      <c r="B3" s="662" t="s">
        <v>1971</v>
      </c>
      <c r="C3" s="44"/>
      <c r="D3" s="948">
        <f>'Key information'!$E$8</f>
        <v>0</v>
      </c>
      <c r="E3" s="65"/>
      <c r="F3" s="205"/>
      <c r="G3" s="664" t="s">
        <v>100</v>
      </c>
      <c r="H3" s="671">
        <f>SUM(H16:H31)</f>
        <v>11</v>
      </c>
      <c r="I3" s="41"/>
      <c r="J3" s="41"/>
      <c r="K3" s="41"/>
      <c r="L3" s="41"/>
      <c r="M3" s="41"/>
      <c r="N3" s="41"/>
      <c r="P3" s="344"/>
      <c r="R3" s="344"/>
      <c r="T3" s="326"/>
      <c r="U3" s="302"/>
      <c r="V3" s="303"/>
    </row>
    <row r="4" spans="1:22" ht="14.4">
      <c r="B4" s="45"/>
      <c r="C4" s="327"/>
      <c r="D4" s="328"/>
      <c r="E4" s="692"/>
      <c r="F4" s="692"/>
      <c r="G4" s="329"/>
      <c r="H4" s="329"/>
      <c r="I4" s="329"/>
      <c r="J4" s="329"/>
      <c r="K4" s="329"/>
      <c r="L4" s="329"/>
      <c r="M4" s="329"/>
      <c r="N4" s="329"/>
      <c r="O4" s="47"/>
      <c r="P4" s="47"/>
      <c r="Q4" s="46"/>
      <c r="R4" s="47"/>
      <c r="S4" s="47"/>
      <c r="T4" s="367"/>
      <c r="U4" s="83"/>
      <c r="V4" s="306"/>
    </row>
    <row r="5" spans="1:22" ht="14.4">
      <c r="C5" s="33"/>
      <c r="H5" s="34"/>
      <c r="U5" s="336"/>
      <c r="V5" s="336"/>
    </row>
    <row r="6" spans="1:22" ht="15" thickBot="1">
      <c r="B6" s="48"/>
      <c r="C6" s="49"/>
      <c r="D6" s="50"/>
      <c r="E6" s="169"/>
      <c r="F6" s="169"/>
      <c r="G6" s="50"/>
      <c r="H6" s="50"/>
      <c r="I6" s="50"/>
      <c r="J6" s="50"/>
      <c r="K6" s="50"/>
      <c r="L6" s="50"/>
      <c r="M6" s="50"/>
      <c r="N6" s="50"/>
      <c r="O6" s="50"/>
      <c r="P6" s="50"/>
      <c r="Q6" s="51"/>
      <c r="R6" s="50"/>
      <c r="S6" s="50"/>
      <c r="T6" s="50"/>
      <c r="V6" s="306"/>
    </row>
    <row r="7" spans="1:22" ht="14.4">
      <c r="B7" s="52"/>
      <c r="C7" s="1164" t="s">
        <v>2771</v>
      </c>
      <c r="D7" s="123"/>
      <c r="H7" s="32"/>
      <c r="T7" s="84"/>
      <c r="V7" s="306"/>
    </row>
    <row r="8" spans="1:22" ht="15" thickBot="1">
      <c r="B8" s="52"/>
      <c r="C8" s="124" t="s">
        <v>2078</v>
      </c>
      <c r="D8" s="125"/>
      <c r="H8" s="32"/>
      <c r="T8" s="84"/>
      <c r="V8" s="306"/>
    </row>
    <row r="9" spans="1:22" ht="15" thickBot="1">
      <c r="B9" s="52"/>
      <c r="H9" s="32"/>
      <c r="T9" s="882"/>
      <c r="V9" s="306"/>
    </row>
    <row r="10" spans="1:22" ht="21" customHeight="1">
      <c r="B10" s="52"/>
      <c r="C10" s="132" t="s">
        <v>103</v>
      </c>
      <c r="D10" s="137" t="s">
        <v>32</v>
      </c>
      <c r="E10" s="170" t="s">
        <v>104</v>
      </c>
      <c r="F10" s="584" t="s">
        <v>105</v>
      </c>
      <c r="H10" s="1311" t="s">
        <v>106</v>
      </c>
      <c r="I10" s="1413">
        <f>'Key information'!$E$22</f>
        <v>43646</v>
      </c>
      <c r="J10" s="1414"/>
      <c r="K10" s="83"/>
      <c r="L10" s="1413">
        <f>'Key information'!$E$23</f>
        <v>44012</v>
      </c>
      <c r="M10" s="1414"/>
      <c r="N10" s="83"/>
      <c r="O10" s="1409" t="str">
        <f>'Key information'!$E$24</f>
        <v>30/06/2021 (Forecast)</v>
      </c>
      <c r="P10" s="1410"/>
      <c r="R10" s="1372" t="s">
        <v>108</v>
      </c>
      <c r="S10" s="53"/>
      <c r="T10" s="1375" t="s">
        <v>109</v>
      </c>
      <c r="V10" s="1369" t="s">
        <v>146</v>
      </c>
    </row>
    <row r="11" spans="1:22" ht="14.4">
      <c r="B11" s="52"/>
      <c r="C11" s="412" t="s">
        <v>110</v>
      </c>
      <c r="D11" s="382"/>
      <c r="E11" s="585"/>
      <c r="F11" s="586" t="s">
        <v>111</v>
      </c>
      <c r="H11" s="1312"/>
      <c r="I11" s="1415"/>
      <c r="J11" s="1416"/>
      <c r="K11" s="83"/>
      <c r="L11" s="1415"/>
      <c r="M11" s="1416"/>
      <c r="N11" s="83"/>
      <c r="O11" s="1411"/>
      <c r="P11" s="1412"/>
      <c r="R11" s="1373"/>
      <c r="S11" s="53"/>
      <c r="T11" s="1376"/>
      <c r="V11" s="1370"/>
    </row>
    <row r="12" spans="1:22" ht="15" thickBot="1">
      <c r="B12" s="52"/>
      <c r="C12" s="413"/>
      <c r="D12" s="383"/>
      <c r="E12" s="587"/>
      <c r="F12" s="262"/>
      <c r="H12" s="1429"/>
      <c r="I12" s="267"/>
      <c r="J12" s="902" t="s">
        <v>147</v>
      </c>
      <c r="K12" s="34"/>
      <c r="L12" s="267"/>
      <c r="M12" s="902" t="s">
        <v>147</v>
      </c>
      <c r="N12" s="34"/>
      <c r="O12" s="267"/>
      <c r="P12" s="902" t="s">
        <v>147</v>
      </c>
      <c r="R12" s="1374"/>
      <c r="S12" s="54"/>
      <c r="T12" s="1377"/>
      <c r="V12" s="1371"/>
    </row>
    <row r="13" spans="1:22" ht="14.4">
      <c r="B13" s="52"/>
      <c r="H13" s="32"/>
      <c r="T13" s="879"/>
      <c r="V13" s="31"/>
    </row>
    <row r="14" spans="1:22" ht="14.4">
      <c r="B14" s="52"/>
      <c r="G14" s="32"/>
      <c r="H14" s="32"/>
      <c r="Q14" s="32"/>
      <c r="T14" s="84"/>
      <c r="V14" s="31"/>
    </row>
    <row r="15" spans="1:22" ht="14.4">
      <c r="B15" s="52"/>
      <c r="C15" s="60"/>
      <c r="D15" s="935" t="s">
        <v>2079</v>
      </c>
      <c r="E15" s="61"/>
      <c r="F15" s="61"/>
      <c r="H15" s="32"/>
      <c r="K15" s="34"/>
      <c r="L15" s="34"/>
      <c r="R15" s="34"/>
      <c r="S15" s="34"/>
      <c r="T15" s="880"/>
      <c r="V15" s="31"/>
    </row>
    <row r="16" spans="1:22" ht="14.4">
      <c r="B16" s="203">
        <f>IF(C16="","",COUNTIF($C$14:C16,"&lt;&gt;""")-COUNTBLANK($C$14:C16))</f>
        <v>1</v>
      </c>
      <c r="C16" s="204" t="s">
        <v>401</v>
      </c>
      <c r="D16" s="204" t="s">
        <v>2080</v>
      </c>
      <c r="E16" s="206" t="s">
        <v>350</v>
      </c>
      <c r="F16" s="206" t="s">
        <v>117</v>
      </c>
      <c r="G16" s="32"/>
      <c r="H16" s="665">
        <f>IF(AND(I16&lt;&gt;"",J16&lt;&gt;"",L16&lt;&gt;"",M16&lt;&gt;"",O16&lt;&gt;"",P16&lt;&gt;"",T16&lt;&gt;""),0,1)</f>
        <v>1</v>
      </c>
      <c r="I16" s="64"/>
      <c r="J16" s="184"/>
      <c r="K16" s="34"/>
      <c r="L16" s="64"/>
      <c r="M16" s="184"/>
      <c r="N16" s="34"/>
      <c r="O16" s="64"/>
      <c r="P16" s="184"/>
      <c r="Q16" s="32"/>
      <c r="R16" s="912"/>
      <c r="S16" s="34"/>
      <c r="T16" s="188"/>
      <c r="V16" s="31"/>
    </row>
    <row r="17" spans="2:22" ht="14.4">
      <c r="B17" s="203">
        <f>IF(C17="","",COUNTIF($C$14:C17,"&lt;&gt;""")-COUNTBLANK($C$14:C17))</f>
        <v>2</v>
      </c>
      <c r="C17" s="1009" t="s">
        <v>402</v>
      </c>
      <c r="D17" s="1009" t="s">
        <v>2789</v>
      </c>
      <c r="E17" s="206" t="s">
        <v>350</v>
      </c>
      <c r="F17" s="206" t="s">
        <v>117</v>
      </c>
      <c r="H17" s="665">
        <f>IF(AND(I17&lt;&gt;"",J17&lt;&gt;"",L17&lt;&gt;"",M17&lt;&gt;"",O17&lt;&gt;"",P17&lt;&gt;"",T17&lt;&gt;""),0,1)</f>
        <v>1</v>
      </c>
      <c r="I17" s="64"/>
      <c r="J17" s="184"/>
      <c r="K17" s="34"/>
      <c r="L17" s="64"/>
      <c r="M17" s="184"/>
      <c r="N17" s="34"/>
      <c r="O17" s="64"/>
      <c r="P17" s="184"/>
      <c r="R17" s="912"/>
      <c r="S17" s="34"/>
      <c r="T17" s="188"/>
      <c r="V17" s="31"/>
    </row>
    <row r="18" spans="2:22" ht="14.4">
      <c r="B18" s="203">
        <f>IF(C18="","",COUNTIF($C$14:C18,"&lt;&gt;""")-COUNTBLANK($C$14:C18))</f>
        <v>3</v>
      </c>
      <c r="C18" s="1009" t="s">
        <v>403</v>
      </c>
      <c r="D18" s="1009" t="s">
        <v>2790</v>
      </c>
      <c r="E18" s="206" t="s">
        <v>350</v>
      </c>
      <c r="F18" s="206" t="s">
        <v>117</v>
      </c>
      <c r="G18" s="32"/>
      <c r="H18" s="665">
        <f>IF(AND(I18&lt;&gt;"",J18&lt;&gt;"",L18&lt;&gt;"",M18&lt;&gt;"",O18&lt;&gt;"",P18&lt;&gt;"",T18&lt;&gt;""),0,1)</f>
        <v>1</v>
      </c>
      <c r="I18" s="64"/>
      <c r="J18" s="184"/>
      <c r="K18" s="34"/>
      <c r="L18" s="64"/>
      <c r="M18" s="184"/>
      <c r="N18" s="34"/>
      <c r="O18" s="64"/>
      <c r="P18" s="184"/>
      <c r="Q18" s="32"/>
      <c r="R18" s="912"/>
      <c r="S18" s="34"/>
      <c r="T18" s="188"/>
      <c r="V18" s="31"/>
    </row>
    <row r="19" spans="2:22" ht="14.4">
      <c r="B19" s="203" t="str">
        <f>IF(C19="","",COUNTIF($C$14:C19,"&lt;&gt;""")-COUNTBLANK($C$14:C19))</f>
        <v/>
      </c>
      <c r="D19" s="926"/>
      <c r="H19" s="32"/>
      <c r="I19" s="34"/>
      <c r="K19" s="34"/>
      <c r="N19" s="34"/>
      <c r="O19" s="34"/>
      <c r="R19" s="34"/>
      <c r="S19" s="34"/>
      <c r="T19" s="878"/>
      <c r="V19" s="31"/>
    </row>
    <row r="20" spans="2:22" ht="14.4">
      <c r="B20" s="203" t="str">
        <f>IF(C20="","",COUNTIF($C$14:C20,"&lt;&gt;""")-COUNTBLANK($C$14:C20))</f>
        <v/>
      </c>
      <c r="C20" s="60"/>
      <c r="D20" s="982" t="s">
        <v>2134</v>
      </c>
      <c r="E20" s="173"/>
      <c r="F20" s="173"/>
      <c r="H20" s="32"/>
      <c r="I20" s="34"/>
      <c r="K20" s="34"/>
      <c r="N20" s="34"/>
      <c r="O20" s="34"/>
      <c r="R20" s="34"/>
      <c r="S20" s="34"/>
      <c r="T20" s="880"/>
      <c r="V20" s="31"/>
    </row>
    <row r="21" spans="2:22" ht="14.4">
      <c r="B21" s="203">
        <f>IF(C21="","",COUNTIF($C$14:C21,"&lt;&gt;""")-COUNTBLANK($C$14:C21))</f>
        <v>4</v>
      </c>
      <c r="C21" s="1009" t="s">
        <v>404</v>
      </c>
      <c r="D21" s="1009" t="s">
        <v>2080</v>
      </c>
      <c r="E21" s="206" t="s">
        <v>350</v>
      </c>
      <c r="F21" s="206" t="s">
        <v>117</v>
      </c>
      <c r="G21" s="32"/>
      <c r="H21" s="665">
        <f>IF(AND(I21&lt;&gt;"",J21&lt;&gt;"",L21&lt;&gt;"",M21&lt;&gt;"",O21&lt;&gt;"",P21&lt;&gt;"",T21&lt;&gt;""),0,1)</f>
        <v>1</v>
      </c>
      <c r="I21" s="64"/>
      <c r="J21" s="184"/>
      <c r="K21" s="34"/>
      <c r="L21" s="64"/>
      <c r="M21" s="184"/>
      <c r="N21" s="34"/>
      <c r="O21" s="64"/>
      <c r="P21" s="184"/>
      <c r="Q21" s="32"/>
      <c r="R21" s="912"/>
      <c r="S21" s="34"/>
      <c r="T21" s="188"/>
      <c r="V21" s="31"/>
    </row>
    <row r="22" spans="2:22" ht="14.4">
      <c r="B22" s="203">
        <f>IF(C22="","",COUNTIF($C$14:C22,"&lt;&gt;""")-COUNTBLANK($C$14:C22))</f>
        <v>5</v>
      </c>
      <c r="C22" s="1009" t="s">
        <v>405</v>
      </c>
      <c r="D22" s="1009" t="s">
        <v>2791</v>
      </c>
      <c r="E22" s="206" t="s">
        <v>350</v>
      </c>
      <c r="F22" s="206" t="s">
        <v>117</v>
      </c>
      <c r="H22" s="665">
        <f>IF(AND(I22&lt;&gt;"",J22&lt;&gt;"",L22&lt;&gt;"",M22&lt;&gt;"",O22&lt;&gt;"",P22&lt;&gt;"",T22&lt;&gt;""),0,1)</f>
        <v>1</v>
      </c>
      <c r="I22" s="64"/>
      <c r="J22" s="184"/>
      <c r="K22" s="34"/>
      <c r="L22" s="418"/>
      <c r="M22" s="184"/>
      <c r="N22" s="34"/>
      <c r="O22" s="64"/>
      <c r="P22" s="184"/>
      <c r="R22" s="912"/>
      <c r="S22" s="34"/>
      <c r="T22" s="188"/>
      <c r="V22" s="874" t="s">
        <v>406</v>
      </c>
    </row>
    <row r="23" spans="2:22" ht="14.4">
      <c r="B23" s="203">
        <f>IF(C23="","",COUNTIF($C$14:C23,"&lt;&gt;""")-COUNTBLANK($C$14:C23))</f>
        <v>6</v>
      </c>
      <c r="C23" s="1009" t="s">
        <v>407</v>
      </c>
      <c r="D23" s="1009" t="s">
        <v>2792</v>
      </c>
      <c r="E23" s="206" t="s">
        <v>350</v>
      </c>
      <c r="F23" s="206" t="s">
        <v>117</v>
      </c>
      <c r="H23" s="665">
        <f>IF(AND(I23&lt;&gt;"",J23&lt;&gt;"",L23&lt;&gt;"",M23&lt;&gt;"",O23&lt;&gt;"",P23&lt;&gt;"",T23&lt;&gt;""),0,1)</f>
        <v>1</v>
      </c>
      <c r="I23" s="64"/>
      <c r="J23" s="184"/>
      <c r="K23" s="34"/>
      <c r="L23" s="418"/>
      <c r="M23" s="184"/>
      <c r="N23" s="34"/>
      <c r="O23" s="64"/>
      <c r="P23" s="184"/>
      <c r="R23" s="912"/>
      <c r="S23" s="34"/>
      <c r="T23" s="188"/>
      <c r="V23" s="874" t="s">
        <v>408</v>
      </c>
    </row>
    <row r="24" spans="2:22" ht="14.4">
      <c r="B24" s="203">
        <f>IF(C24="","",COUNTIF($C$14:C24,"&lt;&gt;""")-COUNTBLANK($C$14:C24))</f>
        <v>7</v>
      </c>
      <c r="C24" s="1009" t="s">
        <v>409</v>
      </c>
      <c r="D24" s="1009" t="s">
        <v>2793</v>
      </c>
      <c r="E24" s="206" t="s">
        <v>350</v>
      </c>
      <c r="F24" s="206" t="s">
        <v>117</v>
      </c>
      <c r="H24" s="665">
        <f>IF(AND(I24&lt;&gt;"",J24&lt;&gt;"",L24&lt;&gt;"",M24&lt;&gt;"",O24&lt;&gt;"",P24&lt;&gt;"",T24&lt;&gt;""),0,1)</f>
        <v>1</v>
      </c>
      <c r="I24" s="64"/>
      <c r="J24" s="184"/>
      <c r="K24" s="34"/>
      <c r="L24" s="418"/>
      <c r="M24" s="184"/>
      <c r="N24" s="34"/>
      <c r="O24" s="64"/>
      <c r="P24" s="184"/>
      <c r="R24" s="912"/>
      <c r="S24" s="34"/>
      <c r="T24" s="188"/>
      <c r="V24" s="874" t="s">
        <v>406</v>
      </c>
    </row>
    <row r="25" spans="2:22" ht="14.4">
      <c r="B25" s="203">
        <f>IF(C25="","",COUNTIF($C$14:C25,"&lt;&gt;""")-COUNTBLANK($C$14:C25))</f>
        <v>8</v>
      </c>
      <c r="C25" s="1009" t="s">
        <v>410</v>
      </c>
      <c r="D25" s="1009" t="s">
        <v>2789</v>
      </c>
      <c r="E25" s="206" t="s">
        <v>350</v>
      </c>
      <c r="F25" s="206" t="s">
        <v>117</v>
      </c>
      <c r="G25" s="32"/>
      <c r="H25" s="665">
        <f>IF(AND(I25&lt;&gt;"",J25&lt;&gt;"",L25&lt;&gt;"",M25&lt;&gt;"",O25&lt;&gt;"",P25&lt;&gt;"",T25&lt;&gt;""),0,1)</f>
        <v>1</v>
      </c>
      <c r="I25" s="64"/>
      <c r="J25" s="184"/>
      <c r="K25" s="34"/>
      <c r="L25" s="64"/>
      <c r="M25" s="184"/>
      <c r="N25" s="34"/>
      <c r="O25" s="64"/>
      <c r="P25" s="184"/>
      <c r="Q25" s="32"/>
      <c r="R25" s="912"/>
      <c r="S25" s="34"/>
      <c r="T25" s="188"/>
      <c r="V25" s="31"/>
    </row>
    <row r="26" spans="2:22" ht="17.850000000000001" customHeight="1">
      <c r="B26" s="203" t="str">
        <f>IF(C26="","",COUNTIF($C$14:C26,"&lt;&gt;""")-COUNTBLANK($C$14:C26))</f>
        <v/>
      </c>
      <c r="D26" s="926"/>
      <c r="E26" s="205"/>
      <c r="F26" s="205"/>
      <c r="G26" s="32"/>
      <c r="H26" s="32"/>
      <c r="Q26" s="32"/>
      <c r="T26" s="460"/>
      <c r="V26" s="31"/>
    </row>
    <row r="27" spans="2:22" ht="14.4">
      <c r="B27" s="203" t="str">
        <f>IF(C27="","",COUNTIF($C$14:C27,"&lt;&gt;""")-COUNTBLANK($C$14:C27))</f>
        <v/>
      </c>
      <c r="C27" s="204"/>
      <c r="D27" s="63" t="s">
        <v>411</v>
      </c>
      <c r="E27" s="206"/>
      <c r="F27" s="206"/>
      <c r="H27" s="32"/>
      <c r="Q27" s="32"/>
      <c r="T27" s="84"/>
      <c r="V27" s="31"/>
    </row>
    <row r="28" spans="2:22" ht="14.4">
      <c r="B28" s="203" t="str">
        <f>IF(C28="","",COUNTIF($C$14:C28,"&lt;&gt;""")-COUNTBLANK($C$14:C28))</f>
        <v/>
      </c>
      <c r="C28" s="204"/>
      <c r="D28" s="63" t="s">
        <v>412</v>
      </c>
      <c r="E28" s="206"/>
      <c r="F28" s="206"/>
      <c r="H28" s="32"/>
      <c r="Q28" s="32"/>
      <c r="T28" s="464"/>
      <c r="V28" s="31"/>
    </row>
    <row r="29" spans="2:22" ht="14.4">
      <c r="B29" s="203">
        <f>IF(C29="","",COUNTIF($C$14:C29,"&lt;&gt;""")-COUNTBLANK($C$14:C29))</f>
        <v>9</v>
      </c>
      <c r="C29" s="204" t="s">
        <v>413</v>
      </c>
      <c r="D29" s="204" t="s">
        <v>414</v>
      </c>
      <c r="E29" s="206" t="s">
        <v>350</v>
      </c>
      <c r="F29" s="206" t="s">
        <v>117</v>
      </c>
      <c r="H29" s="665">
        <f>IF(AND(I29&lt;&gt;"",J29&lt;&gt;"",L29&lt;&gt;"",M29&lt;&gt;"",O29&lt;&gt;"",P29&lt;&gt;"",T29&lt;&gt;""),0,1)</f>
        <v>1</v>
      </c>
      <c r="I29" s="64"/>
      <c r="J29" s="184"/>
      <c r="K29" s="34"/>
      <c r="L29" s="64"/>
      <c r="M29" s="184"/>
      <c r="N29" s="34"/>
      <c r="O29" s="64"/>
      <c r="P29" s="184"/>
      <c r="R29" s="912"/>
      <c r="S29" s="34"/>
      <c r="T29" s="188"/>
      <c r="V29" s="31"/>
    </row>
    <row r="30" spans="2:22" ht="14.4">
      <c r="B30" s="203">
        <f>IF(C30="","",COUNTIF($C$14:C30,"&lt;&gt;""")-COUNTBLANK($C$14:C30))</f>
        <v>10</v>
      </c>
      <c r="C30" s="204" t="s">
        <v>415</v>
      </c>
      <c r="D30" s="970" t="s">
        <v>416</v>
      </c>
      <c r="E30" s="206" t="s">
        <v>350</v>
      </c>
      <c r="F30" s="206" t="s">
        <v>117</v>
      </c>
      <c r="H30" s="665">
        <f>IF(AND(I30&lt;&gt;"",J30&lt;&gt;"",L30&lt;&gt;"",M30&lt;&gt;"",O30&lt;&gt;"",P30&lt;&gt;"",T30&lt;&gt;""),0,1)</f>
        <v>1</v>
      </c>
      <c r="I30" s="64"/>
      <c r="J30" s="184"/>
      <c r="K30" s="34"/>
      <c r="L30" s="64"/>
      <c r="M30" s="184"/>
      <c r="N30" s="34"/>
      <c r="O30" s="64"/>
      <c r="P30" s="184"/>
      <c r="R30" s="912"/>
      <c r="S30" s="34"/>
      <c r="T30" s="188"/>
      <c r="V30" s="31"/>
    </row>
    <row r="31" spans="2:22" ht="14.4">
      <c r="B31" s="203">
        <f>IF(C31="","",COUNTIF($C$14:C31,"&lt;&gt;""")-COUNTBLANK($C$14:C31))</f>
        <v>11</v>
      </c>
      <c r="C31" s="204" t="s">
        <v>417</v>
      </c>
      <c r="D31" s="970" t="s">
        <v>418</v>
      </c>
      <c r="E31" s="206" t="s">
        <v>350</v>
      </c>
      <c r="F31" s="206" t="s">
        <v>164</v>
      </c>
      <c r="H31" s="665">
        <f>IF(AND(I31&lt;&gt;"",J31&lt;&gt;"",L31&lt;&gt;"",M31&lt;&gt;"",O31&lt;&gt;"",P31&lt;&gt;"",T31&lt;&gt;""),0,1)</f>
        <v>1</v>
      </c>
      <c r="I31" s="62">
        <f>I29+I30</f>
        <v>0</v>
      </c>
      <c r="J31" s="184"/>
      <c r="K31" s="34"/>
      <c r="L31" s="62">
        <f>L29+L30</f>
        <v>0</v>
      </c>
      <c r="M31" s="184"/>
      <c r="N31" s="34"/>
      <c r="O31" s="62">
        <f>O29+O30</f>
        <v>0</v>
      </c>
      <c r="P31" s="184"/>
      <c r="R31" s="912"/>
      <c r="S31" s="34"/>
      <c r="T31" s="188"/>
      <c r="V31" s="31"/>
    </row>
    <row r="32" spans="2:22" ht="14.4">
      <c r="B32" s="52"/>
      <c r="H32" s="32"/>
      <c r="N32" s="34"/>
      <c r="R32" s="34"/>
      <c r="S32" s="34"/>
      <c r="T32" s="878"/>
      <c r="V32" s="877"/>
    </row>
    <row r="33" spans="1:22" ht="14.4">
      <c r="B33" s="52"/>
      <c r="C33" s="32" t="s">
        <v>129</v>
      </c>
      <c r="H33" s="32"/>
      <c r="N33" s="34"/>
      <c r="R33" s="34"/>
      <c r="S33" s="34"/>
      <c r="T33" s="83"/>
      <c r="V33" s="306"/>
    </row>
    <row r="34" spans="1:22" ht="14.4">
      <c r="B34" s="52"/>
      <c r="C34" s="1430"/>
      <c r="D34" s="1379"/>
      <c r="E34" s="1379"/>
      <c r="F34" s="1380"/>
      <c r="H34" s="32"/>
      <c r="N34" s="34"/>
      <c r="R34" s="34"/>
      <c r="S34" s="34"/>
      <c r="T34" s="83"/>
      <c r="V34" s="306"/>
    </row>
    <row r="35" spans="1:22" ht="14.4">
      <c r="B35" s="52"/>
      <c r="C35" s="1381"/>
      <c r="D35" s="1405"/>
      <c r="E35" s="1405"/>
      <c r="F35" s="1382"/>
      <c r="H35" s="32"/>
      <c r="N35" s="34"/>
      <c r="R35" s="34"/>
      <c r="S35" s="34"/>
      <c r="T35" s="83"/>
      <c r="V35" s="306"/>
    </row>
    <row r="36" spans="1:22" ht="14.4">
      <c r="B36" s="52"/>
      <c r="C36" s="1381"/>
      <c r="D36" s="1405"/>
      <c r="E36" s="1405"/>
      <c r="F36" s="1382"/>
      <c r="H36" s="32"/>
      <c r="N36" s="34"/>
      <c r="R36" s="34"/>
      <c r="S36" s="34"/>
      <c r="T36" s="83"/>
      <c r="V36" s="306"/>
    </row>
    <row r="37" spans="1:22" ht="14.4">
      <c r="B37" s="52"/>
      <c r="C37" s="1381"/>
      <c r="D37" s="1405"/>
      <c r="E37" s="1405"/>
      <c r="F37" s="1382"/>
      <c r="H37" s="32"/>
      <c r="N37" s="34"/>
      <c r="R37" s="34"/>
      <c r="S37" s="34"/>
      <c r="T37" s="83"/>
      <c r="V37" s="306"/>
    </row>
    <row r="38" spans="1:22" ht="14.4">
      <c r="B38" s="52"/>
      <c r="C38" s="1383"/>
      <c r="D38" s="1384"/>
      <c r="E38" s="1384"/>
      <c r="F38" s="1385"/>
      <c r="H38" s="32"/>
      <c r="N38" s="34"/>
      <c r="R38" s="34"/>
      <c r="S38" s="34"/>
      <c r="T38" s="83"/>
      <c r="V38" s="306"/>
    </row>
    <row r="39" spans="1:22" ht="14.4">
      <c r="B39" s="52"/>
      <c r="H39" s="32"/>
      <c r="N39" s="34"/>
      <c r="R39" s="34"/>
      <c r="S39" s="34"/>
      <c r="T39" s="83"/>
      <c r="V39" s="306"/>
    </row>
    <row r="40" spans="1:22" ht="14.4">
      <c r="B40" s="52"/>
      <c r="D40" s="33"/>
      <c r="E40" s="174"/>
      <c r="F40" s="174"/>
      <c r="H40" s="32"/>
      <c r="T40" s="84"/>
      <c r="V40" s="306"/>
    </row>
    <row r="41" spans="1:22" ht="14.4">
      <c r="B41" s="335" t="s">
        <v>130</v>
      </c>
      <c r="C41" s="56"/>
      <c r="D41" s="56"/>
      <c r="E41" s="175"/>
      <c r="F41" s="175"/>
      <c r="G41" s="56"/>
      <c r="H41" s="56"/>
      <c r="I41" s="56"/>
      <c r="J41" s="421"/>
      <c r="K41" s="56"/>
      <c r="L41" s="56"/>
      <c r="M41" s="56"/>
      <c r="N41" s="56"/>
      <c r="O41" s="56"/>
      <c r="P41" s="56"/>
      <c r="Q41" s="56"/>
      <c r="R41" s="56"/>
      <c r="S41" s="56"/>
      <c r="T41" s="312"/>
      <c r="U41" s="312"/>
      <c r="V41" s="312"/>
    </row>
    <row r="42" spans="1:22" ht="14.4" hidden="1">
      <c r="A42"/>
      <c r="B42"/>
      <c r="C42"/>
      <c r="D42"/>
      <c r="E42"/>
      <c r="F42"/>
      <c r="G42"/>
      <c r="H42"/>
      <c r="I42"/>
      <c r="J42"/>
      <c r="K42"/>
      <c r="L42"/>
      <c r="M42"/>
      <c r="N42"/>
      <c r="O42"/>
      <c r="P42"/>
      <c r="Q42"/>
      <c r="R42"/>
      <c r="S42"/>
      <c r="T42"/>
      <c r="U42"/>
      <c r="V42"/>
    </row>
    <row r="43" spans="1:22" ht="15" hidden="1" customHeight="1">
      <c r="A43"/>
      <c r="B43"/>
      <c r="C43"/>
      <c r="D43"/>
      <c r="E43"/>
      <c r="F43"/>
      <c r="G43"/>
      <c r="H43"/>
      <c r="I43"/>
      <c r="J43"/>
      <c r="K43"/>
      <c r="L43"/>
      <c r="M43"/>
      <c r="N43"/>
      <c r="O43"/>
      <c r="P43"/>
      <c r="Q43"/>
      <c r="R43"/>
      <c r="S43"/>
      <c r="T43"/>
      <c r="U43"/>
      <c r="V43"/>
    </row>
  </sheetData>
  <mergeCells count="8">
    <mergeCell ref="C34:F38"/>
    <mergeCell ref="H10:H12"/>
    <mergeCell ref="I10:J11"/>
    <mergeCell ref="V10:V12"/>
    <mergeCell ref="R10:R12"/>
    <mergeCell ref="T10:T12"/>
    <mergeCell ref="L10:M11"/>
    <mergeCell ref="O10:P11"/>
  </mergeCells>
  <conditionalFormatting sqref="H3">
    <cfRule type="cellIs" dxfId="1081" priority="121" stopIfTrue="1" operator="greaterThan">
      <formula>0</formula>
    </cfRule>
    <cfRule type="cellIs" dxfId="1080" priority="122" stopIfTrue="1" operator="lessThan">
      <formula>1</formula>
    </cfRule>
  </conditionalFormatting>
  <conditionalFormatting sqref="H17:H18">
    <cfRule type="cellIs" dxfId="1079" priority="71" stopIfTrue="1" operator="greaterThan">
      <formula>0</formula>
    </cfRule>
    <cfRule type="cellIs" dxfId="1078" priority="72" stopIfTrue="1" operator="lessThan">
      <formula>1</formula>
    </cfRule>
  </conditionalFormatting>
  <conditionalFormatting sqref="H17:H18">
    <cfRule type="cellIs" dxfId="1077" priority="73" stopIfTrue="1" operator="greaterThan">
      <formula>0</formula>
    </cfRule>
    <cfRule type="cellIs" dxfId="1076" priority="74" stopIfTrue="1" operator="lessThan">
      <formula>1</formula>
    </cfRule>
  </conditionalFormatting>
  <conditionalFormatting sqref="H16:H18">
    <cfRule type="cellIs" dxfId="1075" priority="41" stopIfTrue="1" operator="greaterThan">
      <formula>0</formula>
    </cfRule>
    <cfRule type="cellIs" dxfId="1074" priority="42" stopIfTrue="1" operator="lessThan">
      <formula>1</formula>
    </cfRule>
  </conditionalFormatting>
  <conditionalFormatting sqref="H16:H18">
    <cfRule type="cellIs" dxfId="1073" priority="43" stopIfTrue="1" operator="greaterThan">
      <formula>0</formula>
    </cfRule>
    <cfRule type="cellIs" dxfId="1072" priority="44" stopIfTrue="1" operator="lessThan">
      <formula>1</formula>
    </cfRule>
  </conditionalFormatting>
  <conditionalFormatting sqref="H21:H25">
    <cfRule type="cellIs" dxfId="1071" priority="33" stopIfTrue="1" operator="greaterThan">
      <formula>0</formula>
    </cfRule>
    <cfRule type="cellIs" dxfId="1070" priority="34" stopIfTrue="1" operator="lessThan">
      <formula>1</formula>
    </cfRule>
  </conditionalFormatting>
  <conditionalFormatting sqref="H21:H25">
    <cfRule type="cellIs" dxfId="1069" priority="35" stopIfTrue="1" operator="greaterThan">
      <formula>0</formula>
    </cfRule>
    <cfRule type="cellIs" dxfId="1068" priority="36" stopIfTrue="1" operator="lessThan">
      <formula>1</formula>
    </cfRule>
  </conditionalFormatting>
  <conditionalFormatting sqref="H29:H31">
    <cfRule type="cellIs" dxfId="1067" priority="25" stopIfTrue="1" operator="greaterThan">
      <formula>0</formula>
    </cfRule>
    <cfRule type="cellIs" dxfId="1066" priority="26" stopIfTrue="1" operator="lessThan">
      <formula>1</formula>
    </cfRule>
  </conditionalFormatting>
  <conditionalFormatting sqref="H29:H31">
    <cfRule type="cellIs" dxfId="1065" priority="27" stopIfTrue="1" operator="greaterThan">
      <formula>0</formula>
    </cfRule>
    <cfRule type="cellIs" dxfId="1064" priority="28" stopIfTrue="1" operator="lessThan">
      <formula>1</formula>
    </cfRule>
  </conditionalFormatting>
  <dataValidations disablePrompts="1" count="1">
    <dataValidation type="list" allowBlank="1" showInputMessage="1" showErrorMessage="1" sqref="J29:J31 P29:P31 M29:M31 P16:P18 M16:M18 J16:J18 P21:P25 J21:J25 M21:M25" xr:uid="{5384B629-8957-4DBD-AECC-5E8489049381}">
      <formula1>Confidence_grade</formula1>
    </dataValidation>
  </dataValidations>
  <pageMargins left="0.70866141732283472" right="0.70866141732283472" top="0.74803149606299213" bottom="0.74803149606299213" header="0.31496062992125984" footer="0.31496062992125984"/>
  <pageSetup paperSize="9" scale="36" fitToHeight="0" orientation="landscape" r:id="rId1"/>
  <headerFooter>
    <oddHeader>&amp;LDepartment of Internal Affairs - Three Waters Reform Programme - Request for Information Template Workbook I</oddHeader>
    <oddFooter>&amp;LPage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13F24-64EF-4609-BB66-6213C750D493}">
  <sheetPr>
    <tabColor rgb="FF55EBF7"/>
    <pageSetUpPr fitToPage="1"/>
  </sheetPr>
  <dimension ref="A1:Z43"/>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44140625" style="32" customWidth="1"/>
    <col min="4" max="4" width="102.44140625" style="32" bestFit="1" customWidth="1"/>
    <col min="5" max="6" width="9.44140625" style="168" customWidth="1"/>
    <col min="7" max="7" width="5.5546875" style="34" customWidth="1"/>
    <col min="8" max="8" width="17.44140625" style="89" bestFit="1" customWidth="1"/>
    <col min="9" max="9" width="14.44140625" style="32" bestFit="1" customWidth="1"/>
    <col min="10" max="11" width="5.5546875" style="32" customWidth="1"/>
    <col min="12" max="12" width="14.5546875" style="32" bestFit="1" customWidth="1"/>
    <col min="13" max="14" width="5.5546875" style="32" customWidth="1"/>
    <col min="15" max="15" width="14.44140625" style="32" bestFit="1" customWidth="1"/>
    <col min="16" max="16" width="5.5546875" style="32" customWidth="1"/>
    <col min="17" max="17" width="5.5546875" style="34" customWidth="1"/>
    <col min="18" max="18" width="15.44140625" style="32" customWidth="1"/>
    <col min="19" max="19" width="5.5546875" style="32" customWidth="1"/>
    <col min="20" max="20" width="49.44140625" style="32" customWidth="1"/>
    <col min="21" max="21" width="3.5546875" hidden="1" customWidth="1"/>
    <col min="22" max="22" width="4.44140625" hidden="1" customWidth="1"/>
    <col min="23" max="25" width="7.44140625" hidden="1" customWidth="1"/>
    <col min="26" max="26" width="9.44140625" hidden="1" customWidth="1"/>
    <col min="27" max="16384" width="8.88671875" hidden="1"/>
  </cols>
  <sheetData>
    <row r="1" spans="1:20"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row>
    <row r="2" spans="1:20" ht="19.350000000000001" customHeight="1">
      <c r="A2" s="35"/>
      <c r="B2" s="399"/>
      <c r="C2" s="400"/>
      <c r="D2" s="400"/>
      <c r="E2" s="611"/>
      <c r="F2" s="611"/>
      <c r="G2" s="400"/>
      <c r="H2" s="401"/>
      <c r="I2" s="400"/>
      <c r="J2" s="400"/>
      <c r="K2" s="400"/>
      <c r="L2" s="400"/>
      <c r="M2" s="400"/>
      <c r="N2" s="400"/>
      <c r="O2" s="400"/>
      <c r="P2" s="400"/>
      <c r="Q2" s="400"/>
      <c r="R2" s="400"/>
      <c r="S2" s="400"/>
      <c r="T2" s="400"/>
    </row>
    <row r="3" spans="1:20" ht="14.4">
      <c r="A3" s="41"/>
      <c r="B3" s="662" t="s">
        <v>1971</v>
      </c>
      <c r="C3" s="44"/>
      <c r="D3" s="948">
        <f>'Key information'!$E$8</f>
        <v>0</v>
      </c>
      <c r="E3" s="65"/>
      <c r="F3" s="205"/>
      <c r="G3" s="664" t="s">
        <v>100</v>
      </c>
      <c r="H3" s="671">
        <f>SUM(H17:H31)</f>
        <v>12</v>
      </c>
      <c r="I3" s="41"/>
      <c r="J3" s="41"/>
      <c r="K3" s="41"/>
      <c r="L3" s="41"/>
      <c r="M3" s="41"/>
      <c r="N3" s="41"/>
      <c r="P3" s="344"/>
      <c r="R3" s="344"/>
      <c r="T3" s="344"/>
    </row>
    <row r="4" spans="1:20" ht="14.4">
      <c r="B4" s="45"/>
      <c r="C4" s="327"/>
      <c r="D4" s="328"/>
      <c r="E4" s="692"/>
      <c r="F4" s="692"/>
      <c r="G4" s="329"/>
      <c r="H4" s="329"/>
      <c r="I4" s="329"/>
      <c r="J4" s="329"/>
      <c r="K4" s="329"/>
      <c r="L4" s="329"/>
      <c r="M4" s="329"/>
      <c r="N4" s="329"/>
      <c r="O4" s="47"/>
      <c r="P4" s="47"/>
      <c r="Q4" s="46"/>
      <c r="R4" s="47"/>
      <c r="S4" s="47"/>
      <c r="T4" s="367"/>
    </row>
    <row r="5" spans="1:20" ht="14.4">
      <c r="C5" s="33"/>
      <c r="H5" s="34"/>
    </row>
    <row r="6" spans="1:20" ht="15" thickBot="1">
      <c r="B6" s="48"/>
      <c r="C6" s="49"/>
      <c r="D6" s="50"/>
      <c r="E6" s="169"/>
      <c r="F6" s="169"/>
      <c r="G6" s="50"/>
      <c r="H6" s="50"/>
      <c r="I6" s="50"/>
      <c r="J6" s="50"/>
      <c r="K6" s="50"/>
      <c r="L6" s="50"/>
      <c r="M6" s="50"/>
      <c r="N6" s="50"/>
      <c r="O6" s="50"/>
      <c r="P6" s="50"/>
      <c r="Q6" s="51"/>
      <c r="R6" s="50"/>
      <c r="S6" s="50"/>
      <c r="T6" s="85"/>
    </row>
    <row r="7" spans="1:20" ht="14.4">
      <c r="B7" s="52"/>
      <c r="C7" s="1164" t="s">
        <v>2771</v>
      </c>
      <c r="D7" s="123"/>
      <c r="H7" s="32"/>
      <c r="T7" s="86"/>
    </row>
    <row r="8" spans="1:20" ht="15" thickBot="1">
      <c r="B8" s="52"/>
      <c r="C8" s="124" t="s">
        <v>2081</v>
      </c>
      <c r="D8" s="125"/>
      <c r="H8" s="32"/>
      <c r="T8" s="86"/>
    </row>
    <row r="9" spans="1:20" ht="15" thickBot="1">
      <c r="B9" s="52"/>
      <c r="H9" s="32"/>
      <c r="T9" s="86"/>
    </row>
    <row r="10" spans="1:20" ht="21" customHeight="1">
      <c r="B10" s="52"/>
      <c r="C10" s="132" t="s">
        <v>103</v>
      </c>
      <c r="D10" s="137" t="s">
        <v>32</v>
      </c>
      <c r="E10" s="170" t="s">
        <v>104</v>
      </c>
      <c r="F10" s="584" t="s">
        <v>105</v>
      </c>
      <c r="H10" s="1311" t="s">
        <v>106</v>
      </c>
      <c r="I10" s="1413">
        <f>'Key information'!$E$22</f>
        <v>43646</v>
      </c>
      <c r="J10" s="1414"/>
      <c r="K10" s="83"/>
      <c r="L10" s="1413">
        <f>'Key information'!$E$23</f>
        <v>44012</v>
      </c>
      <c r="M10" s="1414"/>
      <c r="N10" s="83"/>
      <c r="O10" s="1409" t="str">
        <f>'Key information'!$E$24</f>
        <v>30/06/2021 (Forecast)</v>
      </c>
      <c r="P10" s="1410"/>
      <c r="R10" s="1372" t="s">
        <v>108</v>
      </c>
      <c r="S10" s="53"/>
      <c r="T10" s="1375" t="s">
        <v>109</v>
      </c>
    </row>
    <row r="11" spans="1:20" ht="16.5" customHeight="1">
      <c r="B11" s="52"/>
      <c r="C11" s="412" t="s">
        <v>110</v>
      </c>
      <c r="D11" s="382"/>
      <c r="E11" s="585"/>
      <c r="F11" s="586" t="s">
        <v>111</v>
      </c>
      <c r="H11" s="1312"/>
      <c r="I11" s="1415"/>
      <c r="J11" s="1416"/>
      <c r="K11" s="83"/>
      <c r="L11" s="1415"/>
      <c r="M11" s="1416"/>
      <c r="N11" s="83"/>
      <c r="O11" s="1411"/>
      <c r="P11" s="1412"/>
      <c r="R11" s="1373"/>
      <c r="S11" s="53"/>
      <c r="T11" s="1376"/>
    </row>
    <row r="12" spans="1:20" ht="15" thickBot="1">
      <c r="B12" s="52"/>
      <c r="C12" s="413"/>
      <c r="D12" s="383"/>
      <c r="E12" s="587"/>
      <c r="F12" s="262"/>
      <c r="H12" s="1429"/>
      <c r="I12" s="267"/>
      <c r="J12" s="902" t="s">
        <v>147</v>
      </c>
      <c r="K12" s="34"/>
      <c r="L12" s="267"/>
      <c r="M12" s="902" t="s">
        <v>147</v>
      </c>
      <c r="N12" s="34"/>
      <c r="O12" s="267"/>
      <c r="P12" s="902" t="s">
        <v>147</v>
      </c>
      <c r="R12" s="1374"/>
      <c r="S12" s="54"/>
      <c r="T12" s="1377"/>
    </row>
    <row r="13" spans="1:20" ht="14.4">
      <c r="B13" s="52"/>
      <c r="H13" s="32"/>
      <c r="T13" s="86"/>
    </row>
    <row r="14" spans="1:20" ht="14.4">
      <c r="B14" s="52"/>
      <c r="G14" s="32"/>
      <c r="H14" s="32"/>
      <c r="Q14" s="32"/>
      <c r="T14" s="86"/>
    </row>
    <row r="15" spans="1:20" ht="14.4">
      <c r="B15" s="52"/>
      <c r="C15" s="60"/>
      <c r="D15" s="63" t="s">
        <v>419</v>
      </c>
      <c r="E15" s="61"/>
      <c r="F15" s="61"/>
      <c r="H15" s="32"/>
      <c r="I15" s="34"/>
      <c r="K15" s="34"/>
      <c r="N15" s="34"/>
      <c r="O15" s="34"/>
      <c r="R15" s="34"/>
      <c r="S15" s="34"/>
      <c r="T15" s="88"/>
    </row>
    <row r="16" spans="1:20" ht="17.850000000000001" customHeight="1">
      <c r="B16" s="52"/>
      <c r="C16" s="204"/>
      <c r="D16" s="414" t="s">
        <v>2578</v>
      </c>
      <c r="E16" s="206"/>
      <c r="F16" s="206"/>
      <c r="G16" s="32"/>
      <c r="H16" s="32"/>
      <c r="Q16" s="32"/>
      <c r="T16" s="86"/>
    </row>
    <row r="17" spans="2:20" ht="17.850000000000001" customHeight="1">
      <c r="B17" s="203">
        <f>IF(C17="","",COUNTIF($C$17:C17,"&lt;&gt;""")-COUNTBLANK($C$17:C17))</f>
        <v>1</v>
      </c>
      <c r="C17" s="204" t="s">
        <v>420</v>
      </c>
      <c r="D17" s="970" t="s">
        <v>2082</v>
      </c>
      <c r="E17" s="206" t="s">
        <v>350</v>
      </c>
      <c r="F17" s="206" t="s">
        <v>117</v>
      </c>
      <c r="G17" s="32"/>
      <c r="H17" s="665">
        <f t="shared" ref="H17:H27" si="0">IF(AND(I17&lt;&gt;"",J17&lt;&gt;"",L17&lt;&gt;"",M17&lt;&gt;"",O17&lt;&gt;"",P17&lt;&gt;"",T17&lt;&gt;""),0,1)</f>
        <v>1</v>
      </c>
      <c r="I17" s="416"/>
      <c r="J17" s="184"/>
      <c r="K17" s="34"/>
      <c r="L17" s="187"/>
      <c r="M17" s="184"/>
      <c r="N17" s="34"/>
      <c r="O17" s="187"/>
      <c r="P17" s="184"/>
      <c r="R17" s="912"/>
      <c r="S17" s="34"/>
      <c r="T17" s="188"/>
    </row>
    <row r="18" spans="2:20" ht="17.850000000000001" customHeight="1">
      <c r="B18" s="203">
        <f>IF(C18="","",COUNTIF($C$17:C18,"&lt;&gt;""")-COUNTBLANK($C$17:C18))</f>
        <v>2</v>
      </c>
      <c r="C18" s="204" t="s">
        <v>421</v>
      </c>
      <c r="D18" s="970" t="s">
        <v>2576</v>
      </c>
      <c r="E18" s="206" t="s">
        <v>350</v>
      </c>
      <c r="F18" s="206" t="s">
        <v>117</v>
      </c>
      <c r="G18" s="32"/>
      <c r="H18" s="665">
        <f t="shared" si="0"/>
        <v>1</v>
      </c>
      <c r="I18" s="416"/>
      <c r="J18" s="184"/>
      <c r="K18" s="34"/>
      <c r="L18" s="187"/>
      <c r="M18" s="184"/>
      <c r="N18" s="34"/>
      <c r="O18" s="187"/>
      <c r="P18" s="184"/>
      <c r="R18" s="912"/>
      <c r="S18" s="34"/>
      <c r="T18" s="188"/>
    </row>
    <row r="19" spans="2:20" ht="17.399999999999999" customHeight="1">
      <c r="B19" s="203">
        <f>IF(C19="","",COUNTIF($C$17:C19,"&lt;&gt;""")-COUNTBLANK($C$17:C19))</f>
        <v>3</v>
      </c>
      <c r="C19" s="415" t="s">
        <v>422</v>
      </c>
      <c r="D19" s="970" t="s">
        <v>2577</v>
      </c>
      <c r="E19" s="206" t="s">
        <v>350</v>
      </c>
      <c r="F19" s="206" t="s">
        <v>117</v>
      </c>
      <c r="G19" s="32"/>
      <c r="H19" s="665">
        <f t="shared" si="0"/>
        <v>1</v>
      </c>
      <c r="I19" s="416"/>
      <c r="J19" s="184"/>
      <c r="K19" s="34"/>
      <c r="L19" s="187"/>
      <c r="M19" s="184"/>
      <c r="N19" s="34"/>
      <c r="O19" s="187"/>
      <c r="P19" s="184"/>
      <c r="R19" s="912"/>
      <c r="S19" s="34"/>
      <c r="T19" s="188"/>
    </row>
    <row r="20" spans="2:20" ht="17.399999999999999" customHeight="1">
      <c r="B20" s="203">
        <f>IF(C20="","",COUNTIF($C$17:C20,"&lt;&gt;""")-COUNTBLANK($C$17:C20))</f>
        <v>4</v>
      </c>
      <c r="C20" s="204" t="s">
        <v>423</v>
      </c>
      <c r="D20" s="970" t="s">
        <v>2575</v>
      </c>
      <c r="E20" s="206" t="s">
        <v>350</v>
      </c>
      <c r="F20" s="206" t="s">
        <v>117</v>
      </c>
      <c r="G20" s="32"/>
      <c r="H20" s="665">
        <f t="shared" si="0"/>
        <v>1</v>
      </c>
      <c r="I20" s="416"/>
      <c r="J20" s="184"/>
      <c r="K20" s="34"/>
      <c r="L20" s="187"/>
      <c r="M20" s="184"/>
      <c r="N20" s="34"/>
      <c r="O20" s="187"/>
      <c r="P20" s="184"/>
      <c r="R20" s="912"/>
      <c r="S20" s="34"/>
      <c r="T20" s="188"/>
    </row>
    <row r="21" spans="2:20" ht="17.399999999999999" customHeight="1">
      <c r="B21" s="203">
        <f>IF(C21="","",COUNTIF($C$17:C21,"&lt;&gt;""")-COUNTBLANK($C$17:C21))</f>
        <v>5</v>
      </c>
      <c r="C21" s="204" t="s">
        <v>424</v>
      </c>
      <c r="D21" s="415" t="s">
        <v>2797</v>
      </c>
      <c r="E21" s="206" t="s">
        <v>350</v>
      </c>
      <c r="F21" s="206" t="s">
        <v>164</v>
      </c>
      <c r="G21" s="32"/>
      <c r="H21" s="665">
        <f t="shared" si="0"/>
        <v>1</v>
      </c>
      <c r="I21" s="417">
        <f>SUM(I18:I20)</f>
        <v>0</v>
      </c>
      <c r="J21" s="184"/>
      <c r="K21" s="34"/>
      <c r="L21" s="417">
        <f>SUM(L18:L20)</f>
        <v>0</v>
      </c>
      <c r="M21" s="184"/>
      <c r="N21" s="34"/>
      <c r="O21" s="417">
        <f>SUM(O18:O20)</f>
        <v>0</v>
      </c>
      <c r="P21" s="184"/>
      <c r="R21" s="912"/>
      <c r="S21" s="34"/>
      <c r="T21" s="188"/>
    </row>
    <row r="22" spans="2:20" ht="17.399999999999999" customHeight="1">
      <c r="B22" s="203">
        <f>IF(C22="","",COUNTIF($C$17:C22,"&lt;&gt;""")-COUNTBLANK($C$17:C22))</f>
        <v>6</v>
      </c>
      <c r="C22" s="204" t="s">
        <v>425</v>
      </c>
      <c r="D22" s="415" t="s">
        <v>2880</v>
      </c>
      <c r="E22" s="206" t="s">
        <v>350</v>
      </c>
      <c r="F22" s="206" t="s">
        <v>117</v>
      </c>
      <c r="G22" s="32"/>
      <c r="H22" s="665">
        <f t="shared" si="0"/>
        <v>1</v>
      </c>
      <c r="I22" s="187"/>
      <c r="J22" s="184"/>
      <c r="K22" s="34"/>
      <c r="L22" s="187"/>
      <c r="M22" s="184"/>
      <c r="N22" s="34"/>
      <c r="O22" s="187"/>
      <c r="P22" s="184"/>
      <c r="R22" s="912"/>
      <c r="S22" s="34"/>
      <c r="T22" s="188"/>
    </row>
    <row r="23" spans="2:20" ht="17.399999999999999" customHeight="1">
      <c r="B23" s="203" t="str">
        <f>IF(C23="","",COUNTIF($C$17:C23,"&lt;&gt;""")-COUNTBLANK($C$17:C23))</f>
        <v/>
      </c>
      <c r="C23" s="204"/>
      <c r="D23" s="414" t="s">
        <v>426</v>
      </c>
      <c r="E23" s="206"/>
      <c r="F23" s="206"/>
      <c r="G23" s="32"/>
      <c r="H23" s="32"/>
      <c r="Q23" s="32"/>
      <c r="T23" s="86"/>
    </row>
    <row r="24" spans="2:20" ht="17.399999999999999" customHeight="1">
      <c r="B24" s="203">
        <f>IF(C24="","",COUNTIF($C$17:C24,"&lt;&gt;""")-COUNTBLANK($C$17:C24))</f>
        <v>7</v>
      </c>
      <c r="C24" s="204" t="s">
        <v>427</v>
      </c>
      <c r="D24" s="204" t="s">
        <v>428</v>
      </c>
      <c r="E24" s="206" t="s">
        <v>350</v>
      </c>
      <c r="F24" s="206" t="s">
        <v>117</v>
      </c>
      <c r="G24" s="32"/>
      <c r="H24" s="665">
        <f t="shared" si="0"/>
        <v>1</v>
      </c>
      <c r="I24" s="187"/>
      <c r="J24" s="184"/>
      <c r="K24" s="34"/>
      <c r="L24" s="187"/>
      <c r="M24" s="184"/>
      <c r="N24" s="34"/>
      <c r="O24" s="187"/>
      <c r="P24" s="184"/>
      <c r="R24" s="912"/>
      <c r="S24" s="34"/>
      <c r="T24" s="188"/>
    </row>
    <row r="25" spans="2:20" ht="17.399999999999999" customHeight="1">
      <c r="B25" s="203">
        <f>IF(C25="","",COUNTIF($C$17:C25,"&lt;&gt;""")-COUNTBLANK($C$17:C25))</f>
        <v>8</v>
      </c>
      <c r="C25" s="204" t="s">
        <v>429</v>
      </c>
      <c r="D25" s="204" t="s">
        <v>2794</v>
      </c>
      <c r="E25" s="206" t="s">
        <v>350</v>
      </c>
      <c r="F25" s="206" t="s">
        <v>117</v>
      </c>
      <c r="H25" s="665">
        <f t="shared" si="0"/>
        <v>1</v>
      </c>
      <c r="I25" s="187"/>
      <c r="J25" s="184"/>
      <c r="K25" s="34"/>
      <c r="L25" s="187"/>
      <c r="M25" s="184"/>
      <c r="N25" s="34"/>
      <c r="O25" s="187"/>
      <c r="P25" s="184"/>
      <c r="R25" s="912"/>
      <c r="S25" s="34"/>
      <c r="T25" s="188"/>
    </row>
    <row r="26" spans="2:20" ht="17.399999999999999" customHeight="1">
      <c r="B26" s="203">
        <f>IF(C26="","",COUNTIF($C$17:C26,"&lt;&gt;""")-COUNTBLANK($C$17:C26))</f>
        <v>9</v>
      </c>
      <c r="C26" s="204" t="s">
        <v>430</v>
      </c>
      <c r="D26" s="204" t="s">
        <v>2795</v>
      </c>
      <c r="E26" s="206" t="s">
        <v>350</v>
      </c>
      <c r="F26" s="206" t="s">
        <v>117</v>
      </c>
      <c r="H26" s="665">
        <f t="shared" si="0"/>
        <v>1</v>
      </c>
      <c r="I26" s="187"/>
      <c r="J26" s="184"/>
      <c r="K26" s="34"/>
      <c r="L26" s="187"/>
      <c r="M26" s="184"/>
      <c r="N26" s="34"/>
      <c r="O26" s="187"/>
      <c r="P26" s="184"/>
      <c r="R26" s="912"/>
      <c r="S26" s="34"/>
      <c r="T26" s="188"/>
    </row>
    <row r="27" spans="2:20" ht="17.399999999999999" customHeight="1">
      <c r="B27" s="203">
        <f>IF(C27="","",COUNTIF($C$17:C27,"&lt;&gt;""")-COUNTBLANK($C$17:C27))</f>
        <v>10</v>
      </c>
      <c r="C27" s="204" t="s">
        <v>431</v>
      </c>
      <c r="D27" s="204" t="s">
        <v>2796</v>
      </c>
      <c r="E27" s="206" t="s">
        <v>350</v>
      </c>
      <c r="F27" s="206" t="s">
        <v>117</v>
      </c>
      <c r="H27" s="665">
        <f t="shared" si="0"/>
        <v>1</v>
      </c>
      <c r="I27" s="187"/>
      <c r="J27" s="184"/>
      <c r="K27" s="34"/>
      <c r="L27" s="187"/>
      <c r="M27" s="184"/>
      <c r="N27" s="34"/>
      <c r="O27" s="187"/>
      <c r="P27" s="184"/>
      <c r="R27" s="912"/>
      <c r="S27" s="34"/>
      <c r="T27" s="188"/>
    </row>
    <row r="28" spans="2:20" ht="17.399999999999999" customHeight="1">
      <c r="B28" s="203" t="str">
        <f>IF(C28="","",COUNTIF($C$17:C28,"&lt;&gt;""")-COUNTBLANK($C$17:C28))</f>
        <v/>
      </c>
      <c r="E28" s="205"/>
      <c r="F28" s="205"/>
      <c r="H28" s="32"/>
      <c r="Q28" s="32"/>
      <c r="T28" s="86"/>
    </row>
    <row r="29" spans="2:20" ht="17.399999999999999" customHeight="1">
      <c r="B29" s="203" t="str">
        <f>IF(C29="","",COUNTIF($C$17:C29,"&lt;&gt;""")-COUNTBLANK($C$17:C29))</f>
        <v/>
      </c>
      <c r="C29" s="204"/>
      <c r="D29" s="63" t="s">
        <v>432</v>
      </c>
      <c r="E29" s="206"/>
      <c r="F29" s="206"/>
      <c r="H29" s="32"/>
      <c r="Q29" s="32"/>
      <c r="T29" s="86"/>
    </row>
    <row r="30" spans="2:20" ht="17.399999999999999" customHeight="1">
      <c r="B30" s="203">
        <f>IF(C30="","",COUNTIF($C$17:C30,"&lt;&gt;""")-COUNTBLANK($C$17:C30))</f>
        <v>11</v>
      </c>
      <c r="C30" s="204" t="s">
        <v>433</v>
      </c>
      <c r="D30" s="204" t="s">
        <v>434</v>
      </c>
      <c r="E30" s="206" t="s">
        <v>350</v>
      </c>
      <c r="F30" s="206" t="s">
        <v>117</v>
      </c>
      <c r="H30" s="665">
        <f>IF(AND(I30&lt;&gt;"",J30&lt;&gt;"",L30&lt;&gt;"",M30&lt;&gt;"",O30&lt;&gt;"",P30&lt;&gt;"",T30&lt;&gt;""),0,1)</f>
        <v>1</v>
      </c>
      <c r="I30" s="187"/>
      <c r="J30" s="184"/>
      <c r="K30" s="34"/>
      <c r="L30" s="187"/>
      <c r="M30" s="184"/>
      <c r="N30" s="34"/>
      <c r="O30" s="187"/>
      <c r="P30" s="184"/>
      <c r="R30" s="912"/>
      <c r="S30" s="34"/>
      <c r="T30" s="188"/>
    </row>
    <row r="31" spans="2:20" ht="17.399999999999999" customHeight="1">
      <c r="B31" s="203">
        <f>IF(C31="","",COUNTIF($C$17:C31,"&lt;&gt;""")-COUNTBLANK($C$17:C31))</f>
        <v>12</v>
      </c>
      <c r="C31" s="204" t="s">
        <v>435</v>
      </c>
      <c r="D31" s="204" t="s">
        <v>436</v>
      </c>
      <c r="E31" s="206" t="s">
        <v>350</v>
      </c>
      <c r="F31" s="206" t="s">
        <v>117</v>
      </c>
      <c r="H31" s="665">
        <f>IF(AND(I31&lt;&gt;"",J31&lt;&gt;"",L31&lt;&gt;"",M31&lt;&gt;"",O31&lt;&gt;"",P31&lt;&gt;"",T31&lt;&gt;""),0,1)</f>
        <v>1</v>
      </c>
      <c r="I31" s="187"/>
      <c r="J31" s="184"/>
      <c r="K31" s="34"/>
      <c r="L31" s="187"/>
      <c r="M31" s="184"/>
      <c r="N31" s="34"/>
      <c r="O31" s="187"/>
      <c r="P31" s="184"/>
      <c r="R31" s="912"/>
      <c r="S31" s="34"/>
      <c r="T31" s="188"/>
    </row>
    <row r="32" spans="2:20" ht="14.4">
      <c r="B32" s="52"/>
      <c r="H32" s="32"/>
      <c r="N32" s="34"/>
      <c r="R32" s="34"/>
      <c r="S32" s="34"/>
      <c r="T32" s="88"/>
    </row>
    <row r="33" spans="1:20" ht="14.4">
      <c r="B33" s="52"/>
      <c r="C33" s="32" t="s">
        <v>129</v>
      </c>
      <c r="H33" s="32"/>
      <c r="N33" s="34"/>
      <c r="R33" s="34"/>
      <c r="S33" s="34"/>
      <c r="T33" s="88"/>
    </row>
    <row r="34" spans="1:20" ht="14.4">
      <c r="B34" s="52"/>
      <c r="C34" s="1430"/>
      <c r="D34" s="1379"/>
      <c r="E34" s="1379"/>
      <c r="F34" s="1380"/>
      <c r="H34" s="32"/>
      <c r="N34" s="34"/>
      <c r="R34" s="34"/>
      <c r="S34" s="34"/>
      <c r="T34" s="88"/>
    </row>
    <row r="35" spans="1:20" ht="14.4">
      <c r="B35" s="52"/>
      <c r="C35" s="1381"/>
      <c r="D35" s="1405"/>
      <c r="E35" s="1405"/>
      <c r="F35" s="1382"/>
      <c r="H35" s="32"/>
      <c r="N35" s="34"/>
      <c r="R35" s="34"/>
      <c r="S35" s="34"/>
      <c r="T35" s="88"/>
    </row>
    <row r="36" spans="1:20" ht="14.4">
      <c r="B36" s="52"/>
      <c r="C36" s="1381"/>
      <c r="D36" s="1405"/>
      <c r="E36" s="1405"/>
      <c r="F36" s="1382"/>
      <c r="H36" s="32"/>
      <c r="N36" s="34"/>
      <c r="R36" s="34"/>
      <c r="S36" s="34"/>
      <c r="T36" s="88"/>
    </row>
    <row r="37" spans="1:20" ht="14.4">
      <c r="B37" s="52"/>
      <c r="C37" s="1381"/>
      <c r="D37" s="1405"/>
      <c r="E37" s="1405"/>
      <c r="F37" s="1382"/>
      <c r="H37" s="32"/>
      <c r="N37" s="34"/>
      <c r="R37" s="34"/>
      <c r="S37" s="34"/>
      <c r="T37" s="88"/>
    </row>
    <row r="38" spans="1:20" ht="14.4">
      <c r="B38" s="52"/>
      <c r="C38" s="1383"/>
      <c r="D38" s="1384"/>
      <c r="E38" s="1384"/>
      <c r="F38" s="1385"/>
      <c r="H38" s="32"/>
      <c r="N38" s="34"/>
      <c r="R38" s="34"/>
      <c r="S38" s="34"/>
      <c r="T38" s="88"/>
    </row>
    <row r="39" spans="1:20" ht="14.4">
      <c r="B39" s="52"/>
      <c r="H39" s="32"/>
      <c r="N39" s="34"/>
      <c r="R39" s="34"/>
      <c r="S39" s="34"/>
      <c r="T39" s="88"/>
    </row>
    <row r="40" spans="1:20" ht="14.4">
      <c r="B40" s="52"/>
      <c r="D40" s="33"/>
      <c r="E40" s="174"/>
      <c r="F40" s="174"/>
      <c r="H40" s="32"/>
      <c r="T40" s="86"/>
    </row>
    <row r="41" spans="1:20" ht="14.4">
      <c r="B41" s="335" t="s">
        <v>130</v>
      </c>
      <c r="C41" s="56"/>
      <c r="D41" s="56"/>
      <c r="E41" s="175"/>
      <c r="F41" s="175"/>
      <c r="G41" s="56"/>
      <c r="H41" s="56"/>
      <c r="I41" s="56"/>
      <c r="J41" s="56"/>
      <c r="K41" s="56"/>
      <c r="L41" s="56"/>
      <c r="M41" s="56"/>
      <c r="N41" s="56"/>
      <c r="O41" s="56"/>
      <c r="P41" s="56"/>
      <c r="Q41" s="56"/>
      <c r="R41" s="56"/>
      <c r="S41" s="56"/>
      <c r="T41" s="87"/>
    </row>
    <row r="42" spans="1:20" ht="15" hidden="1" customHeight="1">
      <c r="A42"/>
      <c r="B42"/>
      <c r="C42"/>
      <c r="D42"/>
      <c r="E42"/>
      <c r="F42"/>
      <c r="G42"/>
      <c r="H42"/>
      <c r="I42"/>
      <c r="J42"/>
      <c r="K42"/>
      <c r="L42"/>
      <c r="M42"/>
      <c r="N42"/>
      <c r="O42"/>
      <c r="P42"/>
      <c r="Q42"/>
      <c r="R42"/>
      <c r="S42"/>
      <c r="T42"/>
    </row>
    <row r="43" spans="1:20" ht="15" hidden="1" customHeight="1">
      <c r="A43"/>
      <c r="B43"/>
      <c r="C43"/>
      <c r="D43"/>
      <c r="E43"/>
      <c r="F43"/>
      <c r="G43"/>
      <c r="H43"/>
      <c r="I43"/>
      <c r="J43"/>
      <c r="K43"/>
      <c r="L43"/>
      <c r="M43"/>
      <c r="N43"/>
      <c r="O43"/>
      <c r="P43"/>
      <c r="Q43"/>
      <c r="R43"/>
      <c r="S43"/>
      <c r="T43"/>
    </row>
  </sheetData>
  <mergeCells count="7">
    <mergeCell ref="C34:F38"/>
    <mergeCell ref="H10:H12"/>
    <mergeCell ref="R10:R12"/>
    <mergeCell ref="T10:T12"/>
    <mergeCell ref="I10:J11"/>
    <mergeCell ref="L10:M11"/>
    <mergeCell ref="O10:P11"/>
  </mergeCells>
  <conditionalFormatting sqref="H3">
    <cfRule type="cellIs" dxfId="1063" priority="67" stopIfTrue="1" operator="greaterThan">
      <formula>0</formula>
    </cfRule>
    <cfRule type="cellIs" dxfId="1062" priority="68" stopIfTrue="1" operator="lessThan">
      <formula>1</formula>
    </cfRule>
  </conditionalFormatting>
  <conditionalFormatting sqref="H18:H20 H22">
    <cfRule type="cellIs" dxfId="1061" priority="37" stopIfTrue="1" operator="greaterThan">
      <formula>0</formula>
    </cfRule>
    <cfRule type="cellIs" dxfId="1060" priority="38" stopIfTrue="1" operator="lessThan">
      <formula>1</formula>
    </cfRule>
  </conditionalFormatting>
  <conditionalFormatting sqref="H18:H20 H22">
    <cfRule type="cellIs" dxfId="1059" priority="39" stopIfTrue="1" operator="greaterThan">
      <formula>0</formula>
    </cfRule>
    <cfRule type="cellIs" dxfId="1058" priority="40" stopIfTrue="1" operator="lessThan">
      <formula>1</formula>
    </cfRule>
  </conditionalFormatting>
  <conditionalFormatting sqref="H21">
    <cfRule type="cellIs" dxfId="1057" priority="33" stopIfTrue="1" operator="greaterThan">
      <formula>0</formula>
    </cfRule>
    <cfRule type="cellIs" dxfId="1056" priority="34" stopIfTrue="1" operator="lessThan">
      <formula>1</formula>
    </cfRule>
  </conditionalFormatting>
  <conditionalFormatting sqref="H21">
    <cfRule type="cellIs" dxfId="1055" priority="35" stopIfTrue="1" operator="greaterThan">
      <formula>0</formula>
    </cfRule>
    <cfRule type="cellIs" dxfId="1054" priority="36" stopIfTrue="1" operator="lessThan">
      <formula>1</formula>
    </cfRule>
  </conditionalFormatting>
  <conditionalFormatting sqref="H17:H22">
    <cfRule type="cellIs" dxfId="1053" priority="25" stopIfTrue="1" operator="greaterThan">
      <formula>0</formula>
    </cfRule>
    <cfRule type="cellIs" dxfId="1052" priority="26" stopIfTrue="1" operator="lessThan">
      <formula>1</formula>
    </cfRule>
  </conditionalFormatting>
  <conditionalFormatting sqref="H17:H22">
    <cfRule type="cellIs" dxfId="1051" priority="27" stopIfTrue="1" operator="greaterThan">
      <formula>0</formula>
    </cfRule>
    <cfRule type="cellIs" dxfId="1050" priority="28" stopIfTrue="1" operator="lessThan">
      <formula>1</formula>
    </cfRule>
  </conditionalFormatting>
  <conditionalFormatting sqref="H24:H27">
    <cfRule type="cellIs" dxfId="1049" priority="21" stopIfTrue="1" operator="greaterThan">
      <formula>0</formula>
    </cfRule>
    <cfRule type="cellIs" dxfId="1048" priority="22" stopIfTrue="1" operator="lessThan">
      <formula>1</formula>
    </cfRule>
  </conditionalFormatting>
  <conditionalFormatting sqref="H24:H27">
    <cfRule type="cellIs" dxfId="1047" priority="23" stopIfTrue="1" operator="greaterThan">
      <formula>0</formula>
    </cfRule>
    <cfRule type="cellIs" dxfId="1046" priority="24" stopIfTrue="1" operator="lessThan">
      <formula>1</formula>
    </cfRule>
  </conditionalFormatting>
  <conditionalFormatting sqref="H30:H31">
    <cfRule type="cellIs" dxfId="1045" priority="1" stopIfTrue="1" operator="greaterThan">
      <formula>0</formula>
    </cfRule>
    <cfRule type="cellIs" dxfId="1044" priority="2" stopIfTrue="1" operator="lessThan">
      <formula>1</formula>
    </cfRule>
  </conditionalFormatting>
  <conditionalFormatting sqref="H30:H31">
    <cfRule type="cellIs" dxfId="1043" priority="3" stopIfTrue="1" operator="greaterThan">
      <formula>0</formula>
    </cfRule>
    <cfRule type="cellIs" dxfId="1042" priority="4" stopIfTrue="1" operator="lessThan">
      <formula>1</formula>
    </cfRule>
  </conditionalFormatting>
  <dataValidations disablePrompts="1" count="1">
    <dataValidation type="list" allowBlank="1" showInputMessage="1" showErrorMessage="1" sqref="P30:P31 P17:P22 P24:P27 M17:M22 M30:M31 M24:M27 J30:J31 J17:J22 J24:J27" xr:uid="{02E5CB43-3B67-4C15-8A42-4782E7386023}">
      <formula1>Confidence_grade</formula1>
    </dataValidation>
  </dataValidations>
  <pageMargins left="0.70866141732283472" right="0.70866141732283472" top="0.74803149606299213" bottom="0.74803149606299213" header="0.31496062992125984" footer="0.31496062992125984"/>
  <pageSetup paperSize="9" scale="37" fitToHeight="0" orientation="landscape" r:id="rId1"/>
  <headerFooter>
    <oddHeader>&amp;LDepartment of Internal Affairs - Three Waters Reform Programme - Request for Information Template Workbook I</oddHeader>
    <oddFooter>&amp;LPage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3CAD3-072A-48AD-BDFA-2AD4E82292F4}">
  <sheetPr>
    <tabColor rgb="FF55EBF7"/>
    <pageSetUpPr fitToPage="1"/>
  </sheetPr>
  <dimension ref="A1:XFB43"/>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customWidth="1"/>
    <col min="2" max="2" width="6.44140625" customWidth="1"/>
    <col min="3" max="3" width="17" customWidth="1"/>
    <col min="4" max="4" width="94.44140625" bestFit="1" customWidth="1"/>
    <col min="5" max="5" width="10.88671875" customWidth="1"/>
    <col min="6" max="6" width="9.44140625" customWidth="1"/>
    <col min="7" max="7" width="5.5546875" customWidth="1"/>
    <col min="8" max="8" width="17.44140625" bestFit="1" customWidth="1"/>
    <col min="9" max="9" width="13.5546875" customWidth="1"/>
    <col min="10" max="11" width="5.5546875" customWidth="1"/>
    <col min="12" max="12" width="13.5546875" customWidth="1"/>
    <col min="13" max="14" width="5.5546875" customWidth="1"/>
    <col min="15" max="15" width="13.5546875" customWidth="1"/>
    <col min="16" max="17" width="5.5546875" customWidth="1"/>
    <col min="18" max="18" width="15.44140625" customWidth="1"/>
    <col min="19" max="19" width="5.5546875" customWidth="1"/>
    <col min="20" max="20" width="49.44140625" customWidth="1"/>
    <col min="21" max="21" width="5.5546875" customWidth="1"/>
    <col min="22" max="22" width="25.44140625" customWidth="1"/>
    <col min="23" max="23" width="11.88671875" hidden="1"/>
    <col min="27" max="27" width="9.44140625" hidden="1"/>
    <col min="16383" max="16384" width="9.44140625" hidden="1"/>
  </cols>
  <sheetData>
    <row r="1" spans="1:22"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c r="U1" s="389"/>
      <c r="V1" s="389"/>
    </row>
    <row r="2" spans="1:22" ht="20.399999999999999">
      <c r="A2" s="32"/>
      <c r="B2" s="39"/>
      <c r="C2" s="40"/>
      <c r="D2" s="987"/>
      <c r="E2" s="167"/>
      <c r="F2" s="167"/>
      <c r="G2" s="35"/>
      <c r="H2" s="35"/>
      <c r="I2" s="35"/>
      <c r="J2" s="35"/>
      <c r="K2" s="35"/>
      <c r="L2" s="35"/>
      <c r="M2" s="35"/>
      <c r="N2" s="35"/>
      <c r="O2" s="35"/>
      <c r="P2" s="35"/>
      <c r="Q2" s="35"/>
      <c r="R2" s="35"/>
      <c r="S2" s="32"/>
      <c r="T2" s="35"/>
      <c r="U2" s="83"/>
      <c r="V2" s="306"/>
    </row>
    <row r="3" spans="1:22" ht="14.4">
      <c r="A3" s="41"/>
      <c r="B3" s="662" t="s">
        <v>1971</v>
      </c>
      <c r="C3" s="44"/>
      <c r="D3" s="948">
        <f>'Key information'!$E$8</f>
        <v>0</v>
      </c>
      <c r="E3" s="65"/>
      <c r="F3" s="205"/>
      <c r="G3" s="664" t="s">
        <v>100</v>
      </c>
      <c r="H3" s="671">
        <f>SUM(H16:H31)</f>
        <v>11</v>
      </c>
      <c r="I3" s="41"/>
      <c r="J3" s="41"/>
      <c r="K3" s="41"/>
      <c r="L3" s="41"/>
      <c r="M3" s="41"/>
      <c r="N3" s="41"/>
      <c r="O3" s="32"/>
      <c r="P3" s="344"/>
      <c r="Q3" s="34"/>
      <c r="R3" s="344"/>
      <c r="S3" s="32"/>
      <c r="T3" s="326"/>
      <c r="U3" s="302"/>
      <c r="V3" s="303"/>
    </row>
    <row r="4" spans="1:22" ht="14.4">
      <c r="A4" s="32"/>
      <c r="B4" s="45"/>
      <c r="C4" s="327"/>
      <c r="D4" s="328"/>
      <c r="E4" s="692"/>
      <c r="F4" s="692"/>
      <c r="G4" s="329"/>
      <c r="H4" s="329"/>
      <c r="I4" s="329"/>
      <c r="J4" s="329"/>
      <c r="K4" s="329"/>
      <c r="L4" s="329"/>
      <c r="M4" s="329"/>
      <c r="N4" s="329"/>
      <c r="O4" s="47"/>
      <c r="P4" s="47"/>
      <c r="Q4" s="46"/>
      <c r="R4" s="47"/>
      <c r="S4" s="47"/>
      <c r="T4" s="367"/>
      <c r="U4" s="83"/>
      <c r="V4" s="306"/>
    </row>
    <row r="5" spans="1:22" ht="14.4">
      <c r="A5" s="32"/>
      <c r="B5" s="32"/>
      <c r="C5" s="33"/>
      <c r="D5" s="32"/>
      <c r="E5" s="168"/>
      <c r="F5" s="168"/>
      <c r="G5" s="34"/>
      <c r="H5" s="34"/>
      <c r="I5" s="32"/>
      <c r="J5" s="32"/>
      <c r="K5" s="32"/>
      <c r="L5" s="32"/>
      <c r="M5" s="32"/>
      <c r="N5" s="32"/>
      <c r="O5" s="32"/>
      <c r="P5" s="32"/>
      <c r="Q5" s="34"/>
      <c r="R5" s="32"/>
      <c r="S5" s="32"/>
      <c r="T5" s="32"/>
      <c r="U5" s="336"/>
      <c r="V5" s="336"/>
    </row>
    <row r="6" spans="1:22" ht="15" thickBot="1">
      <c r="A6" s="32"/>
      <c r="B6" s="48"/>
      <c r="C6" s="49"/>
      <c r="D6" s="50"/>
      <c r="E6" s="169"/>
      <c r="F6" s="169"/>
      <c r="G6" s="50"/>
      <c r="H6" s="50"/>
      <c r="I6" s="50"/>
      <c r="J6" s="50"/>
      <c r="K6" s="50"/>
      <c r="L6" s="50"/>
      <c r="M6" s="50"/>
      <c r="N6" s="50"/>
      <c r="O6" s="50"/>
      <c r="P6" s="50"/>
      <c r="Q6" s="51"/>
      <c r="R6" s="50"/>
      <c r="S6" s="50"/>
      <c r="T6" s="50"/>
      <c r="U6" s="34"/>
      <c r="V6" s="306"/>
    </row>
    <row r="7" spans="1:22" ht="14.4">
      <c r="A7" s="32"/>
      <c r="B7" s="52"/>
      <c r="C7" s="1164" t="s">
        <v>2771</v>
      </c>
      <c r="D7" s="123"/>
      <c r="E7" s="168"/>
      <c r="F7" s="168"/>
      <c r="G7" s="34"/>
      <c r="H7" s="32"/>
      <c r="I7" s="32"/>
      <c r="J7" s="32"/>
      <c r="K7" s="32"/>
      <c r="L7" s="32"/>
      <c r="M7" s="32"/>
      <c r="N7" s="32"/>
      <c r="O7" s="32"/>
      <c r="P7" s="32"/>
      <c r="Q7" s="34"/>
      <c r="R7" s="32"/>
      <c r="S7" s="32"/>
      <c r="T7" s="84"/>
      <c r="U7" s="34"/>
      <c r="V7" s="306"/>
    </row>
    <row r="8" spans="1:22" ht="15" thickBot="1">
      <c r="A8" s="32"/>
      <c r="B8" s="52"/>
      <c r="C8" s="124" t="s">
        <v>2083</v>
      </c>
      <c r="D8" s="125"/>
      <c r="E8" s="168"/>
      <c r="F8" s="168"/>
      <c r="G8" s="34"/>
      <c r="H8" s="32"/>
      <c r="I8" s="32"/>
      <c r="J8" s="32"/>
      <c r="K8" s="32"/>
      <c r="L8" s="32"/>
      <c r="M8" s="32"/>
      <c r="N8" s="32"/>
      <c r="O8" s="32"/>
      <c r="P8" s="32"/>
      <c r="Q8" s="34"/>
      <c r="R8" s="32"/>
      <c r="S8" s="32"/>
      <c r="T8" s="84"/>
      <c r="U8" s="34"/>
      <c r="V8" s="306"/>
    </row>
    <row r="9" spans="1:22" ht="15" thickBot="1">
      <c r="A9" s="32"/>
      <c r="B9" s="52"/>
      <c r="C9" s="32"/>
      <c r="D9" s="32"/>
      <c r="E9" s="168"/>
      <c r="F9" s="168"/>
      <c r="G9" s="34"/>
      <c r="H9" s="32"/>
      <c r="I9" s="32"/>
      <c r="J9" s="32"/>
      <c r="K9" s="32"/>
      <c r="L9" s="32"/>
      <c r="M9" s="32"/>
      <c r="N9" s="32"/>
      <c r="O9" s="32"/>
      <c r="P9" s="32"/>
      <c r="Q9" s="34"/>
      <c r="R9" s="32"/>
      <c r="S9" s="32"/>
      <c r="T9" s="882"/>
      <c r="U9" s="34"/>
      <c r="V9" s="306"/>
    </row>
    <row r="10" spans="1:22" ht="21" customHeight="1">
      <c r="A10" s="32"/>
      <c r="B10" s="52"/>
      <c r="C10" s="132" t="s">
        <v>103</v>
      </c>
      <c r="D10" s="137" t="s">
        <v>32</v>
      </c>
      <c r="E10" s="170" t="s">
        <v>104</v>
      </c>
      <c r="F10" s="584" t="s">
        <v>105</v>
      </c>
      <c r="G10" s="34"/>
      <c r="H10" s="1311" t="s">
        <v>106</v>
      </c>
      <c r="I10" s="1413">
        <f>'Key information'!$E$22</f>
        <v>43646</v>
      </c>
      <c r="J10" s="1414"/>
      <c r="K10" s="83"/>
      <c r="L10" s="1413">
        <f>'Key information'!$E$23</f>
        <v>44012</v>
      </c>
      <c r="M10" s="1414"/>
      <c r="N10" s="83"/>
      <c r="O10" s="1409" t="str">
        <f>'Key information'!$E$24</f>
        <v>30/06/2021 (Forecast)</v>
      </c>
      <c r="P10" s="1410"/>
      <c r="Q10" s="34"/>
      <c r="R10" s="1372" t="s">
        <v>108</v>
      </c>
      <c r="S10" s="53"/>
      <c r="T10" s="1375" t="s">
        <v>109</v>
      </c>
      <c r="U10" s="34"/>
      <c r="V10" s="1369" t="s">
        <v>146</v>
      </c>
    </row>
    <row r="11" spans="1:22" ht="14.4">
      <c r="A11" s="32"/>
      <c r="B11" s="52"/>
      <c r="C11" s="412" t="s">
        <v>110</v>
      </c>
      <c r="D11" s="382"/>
      <c r="E11" s="585"/>
      <c r="F11" s="586" t="s">
        <v>111</v>
      </c>
      <c r="G11" s="34"/>
      <c r="H11" s="1312"/>
      <c r="I11" s="1415"/>
      <c r="J11" s="1416"/>
      <c r="K11" s="83"/>
      <c r="L11" s="1415"/>
      <c r="M11" s="1416"/>
      <c r="N11" s="83"/>
      <c r="O11" s="1411"/>
      <c r="P11" s="1412"/>
      <c r="Q11" s="34"/>
      <c r="R11" s="1373"/>
      <c r="S11" s="53"/>
      <c r="T11" s="1376"/>
      <c r="U11" s="34"/>
      <c r="V11" s="1370"/>
    </row>
    <row r="12" spans="1:22" ht="15" thickBot="1">
      <c r="A12" s="32"/>
      <c r="B12" s="52"/>
      <c r="C12" s="413"/>
      <c r="D12" s="383"/>
      <c r="E12" s="587"/>
      <c r="F12" s="262"/>
      <c r="G12" s="34"/>
      <c r="H12" s="1429"/>
      <c r="I12" s="267"/>
      <c r="J12" s="918" t="s">
        <v>147</v>
      </c>
      <c r="K12" s="34"/>
      <c r="L12" s="267"/>
      <c r="M12" s="918" t="s">
        <v>147</v>
      </c>
      <c r="N12" s="34"/>
      <c r="O12" s="267"/>
      <c r="P12" s="918" t="s">
        <v>147</v>
      </c>
      <c r="Q12" s="34"/>
      <c r="R12" s="1374"/>
      <c r="S12" s="54"/>
      <c r="T12" s="1377"/>
      <c r="U12" s="34"/>
      <c r="V12" s="1371"/>
    </row>
    <row r="13" spans="1:22" ht="14.4">
      <c r="A13" s="32"/>
      <c r="B13" s="52"/>
      <c r="C13" s="32"/>
      <c r="D13" s="32"/>
      <c r="E13" s="168"/>
      <c r="F13" s="168"/>
      <c r="G13" s="34"/>
      <c r="H13" s="32"/>
      <c r="I13" s="32"/>
      <c r="J13" s="32"/>
      <c r="K13" s="32"/>
      <c r="L13" s="32"/>
      <c r="M13" s="32"/>
      <c r="N13" s="32"/>
      <c r="O13" s="32"/>
      <c r="P13" s="32"/>
      <c r="Q13" s="34"/>
      <c r="R13" s="32"/>
      <c r="S13" s="32"/>
      <c r="T13" s="879"/>
      <c r="U13" s="34"/>
      <c r="V13" s="31"/>
    </row>
    <row r="14" spans="1:22" ht="14.4">
      <c r="A14" s="32"/>
      <c r="B14" s="52"/>
      <c r="C14" s="32"/>
      <c r="D14" s="32"/>
      <c r="E14" s="168"/>
      <c r="F14" s="168"/>
      <c r="G14" s="32"/>
      <c r="H14" s="32"/>
      <c r="I14" s="32"/>
      <c r="J14" s="32"/>
      <c r="K14" s="32"/>
      <c r="L14" s="32"/>
      <c r="M14" s="32"/>
      <c r="N14" s="32"/>
      <c r="O14" s="32"/>
      <c r="P14" s="32"/>
      <c r="Q14" s="32"/>
      <c r="R14" s="32"/>
      <c r="S14" s="32"/>
      <c r="T14" s="84"/>
      <c r="U14" s="34"/>
      <c r="V14" s="31"/>
    </row>
    <row r="15" spans="1:22" ht="14.4">
      <c r="A15" s="32"/>
      <c r="B15" s="52"/>
      <c r="C15" s="60"/>
      <c r="D15" s="935" t="s">
        <v>2084</v>
      </c>
      <c r="E15" s="61"/>
      <c r="F15" s="61"/>
      <c r="G15" s="34"/>
      <c r="H15" s="32"/>
      <c r="I15" s="32"/>
      <c r="J15" s="32"/>
      <c r="K15" s="34"/>
      <c r="L15" s="34"/>
      <c r="M15" s="32"/>
      <c r="N15" s="32"/>
      <c r="O15" s="32"/>
      <c r="P15" s="32"/>
      <c r="Q15" s="34"/>
      <c r="R15" s="34"/>
      <c r="S15" s="34"/>
      <c r="T15" s="880"/>
      <c r="U15" s="34"/>
      <c r="V15" s="31"/>
    </row>
    <row r="16" spans="1:22" ht="14.4">
      <c r="A16" s="32"/>
      <c r="B16" s="203">
        <f>IF(C16="","",COUNTIF($C$14:C16,"&lt;&gt;""")-COUNTBLANK($C$14:C16))</f>
        <v>1</v>
      </c>
      <c r="C16" s="204" t="s">
        <v>2036</v>
      </c>
      <c r="D16" s="204" t="s">
        <v>2080</v>
      </c>
      <c r="E16" s="206" t="s">
        <v>350</v>
      </c>
      <c r="F16" s="206" t="s">
        <v>117</v>
      </c>
      <c r="G16" s="32"/>
      <c r="H16" s="665">
        <f>IF(AND(I16&lt;&gt;"",J16&lt;&gt;"",L16&lt;&gt;"",M16&lt;&gt;"",O16&lt;&gt;"",P16&lt;&gt;"",T16&lt;&gt;""),0,1)</f>
        <v>1</v>
      </c>
      <c r="I16" s="64"/>
      <c r="J16" s="184"/>
      <c r="K16" s="34"/>
      <c r="L16" s="64"/>
      <c r="M16" s="184"/>
      <c r="N16" s="34"/>
      <c r="O16" s="64"/>
      <c r="P16" s="184"/>
      <c r="Q16" s="32"/>
      <c r="R16" s="920"/>
      <c r="S16" s="34"/>
      <c r="T16" s="188"/>
      <c r="U16" s="34"/>
      <c r="V16" s="31"/>
    </row>
    <row r="17" spans="1:22" ht="14.4">
      <c r="A17" s="32"/>
      <c r="B17" s="203">
        <f>IF(C17="","",COUNTIF($C$14:C17,"&lt;&gt;""")-COUNTBLANK($C$14:C17))</f>
        <v>2</v>
      </c>
      <c r="C17" s="204" t="s">
        <v>2037</v>
      </c>
      <c r="D17" s="1009" t="s">
        <v>2789</v>
      </c>
      <c r="E17" s="206" t="s">
        <v>350</v>
      </c>
      <c r="F17" s="206" t="s">
        <v>117</v>
      </c>
      <c r="G17" s="34"/>
      <c r="H17" s="665">
        <f>IF(AND(I17&lt;&gt;"",J17&lt;&gt;"",L17&lt;&gt;"",M17&lt;&gt;"",O17&lt;&gt;"",P17&lt;&gt;"",T17&lt;&gt;""),0,1)</f>
        <v>1</v>
      </c>
      <c r="I17" s="64"/>
      <c r="J17" s="184"/>
      <c r="K17" s="34"/>
      <c r="L17" s="64"/>
      <c r="M17" s="184"/>
      <c r="N17" s="34"/>
      <c r="O17" s="64"/>
      <c r="P17" s="184"/>
      <c r="Q17" s="34"/>
      <c r="R17" s="920"/>
      <c r="S17" s="34"/>
      <c r="T17" s="188"/>
      <c r="U17" s="34"/>
      <c r="V17" s="31"/>
    </row>
    <row r="18" spans="1:22" ht="14.4">
      <c r="A18" s="32"/>
      <c r="B18" s="203">
        <f>IF(C18="","",COUNTIF($C$14:C18,"&lt;&gt;""")-COUNTBLANK($C$14:C18))</f>
        <v>3</v>
      </c>
      <c r="C18" s="204" t="s">
        <v>2038</v>
      </c>
      <c r="D18" s="1009" t="s">
        <v>2790</v>
      </c>
      <c r="E18" s="206" t="s">
        <v>350</v>
      </c>
      <c r="F18" s="206" t="s">
        <v>117</v>
      </c>
      <c r="G18" s="32"/>
      <c r="H18" s="665">
        <f>IF(AND(I18&lt;&gt;"",J18&lt;&gt;"",L18&lt;&gt;"",M18&lt;&gt;"",O18&lt;&gt;"",P18&lt;&gt;"",T18&lt;&gt;""),0,1)</f>
        <v>1</v>
      </c>
      <c r="I18" s="64"/>
      <c r="J18" s="184"/>
      <c r="K18" s="34"/>
      <c r="L18" s="64"/>
      <c r="M18" s="184"/>
      <c r="N18" s="34"/>
      <c r="O18" s="64"/>
      <c r="P18" s="184"/>
      <c r="Q18" s="32"/>
      <c r="R18" s="920"/>
      <c r="S18" s="34"/>
      <c r="T18" s="188"/>
      <c r="U18" s="34"/>
      <c r="V18" s="31"/>
    </row>
    <row r="19" spans="1:22" ht="14.4">
      <c r="A19" s="32"/>
      <c r="B19" s="203" t="str">
        <f>IF(C19="","",COUNTIF($C$14:C19,"&lt;&gt;""")-COUNTBLANK($C$14:C19))</f>
        <v/>
      </c>
      <c r="C19" s="32"/>
      <c r="D19" s="33"/>
      <c r="E19" s="168"/>
      <c r="F19" s="168"/>
      <c r="G19" s="34"/>
      <c r="H19" s="32"/>
      <c r="I19" s="34"/>
      <c r="J19" s="32"/>
      <c r="K19" s="34"/>
      <c r="L19" s="32"/>
      <c r="M19" s="32"/>
      <c r="N19" s="34"/>
      <c r="O19" s="34"/>
      <c r="P19" s="32"/>
      <c r="Q19" s="34"/>
      <c r="R19" s="34"/>
      <c r="S19" s="34"/>
      <c r="T19" s="878"/>
      <c r="U19" s="34"/>
      <c r="V19" s="31"/>
    </row>
    <row r="20" spans="1:22" ht="14.4">
      <c r="A20" s="32"/>
      <c r="B20" s="203" t="str">
        <f>IF(C20="","",COUNTIF($C$14:C20,"&lt;&gt;""")-COUNTBLANK($C$14:C20))</f>
        <v/>
      </c>
      <c r="C20" s="60"/>
      <c r="D20" s="1188" t="s">
        <v>2134</v>
      </c>
      <c r="E20" s="173"/>
      <c r="F20" s="173"/>
      <c r="G20" s="34"/>
      <c r="H20" s="32"/>
      <c r="I20" s="34"/>
      <c r="J20" s="32"/>
      <c r="K20" s="34"/>
      <c r="L20" s="32"/>
      <c r="M20" s="32"/>
      <c r="N20" s="34"/>
      <c r="O20" s="34"/>
      <c r="P20" s="32"/>
      <c r="Q20" s="34"/>
      <c r="R20" s="34"/>
      <c r="S20" s="34"/>
      <c r="T20" s="880"/>
      <c r="U20" s="34"/>
      <c r="V20" s="31"/>
    </row>
    <row r="21" spans="1:22" ht="14.4">
      <c r="A21" s="32"/>
      <c r="B21" s="203">
        <f>IF(C21="","",COUNTIF($C$14:C21,"&lt;&gt;""")-COUNTBLANK($C$14:C21))</f>
        <v>4</v>
      </c>
      <c r="C21" s="204" t="s">
        <v>2040</v>
      </c>
      <c r="D21" s="1009" t="s">
        <v>2080</v>
      </c>
      <c r="E21" s="206" t="s">
        <v>350</v>
      </c>
      <c r="F21" s="206" t="s">
        <v>117</v>
      </c>
      <c r="G21" s="32"/>
      <c r="H21" s="665">
        <f>IF(AND(I21&lt;&gt;"",J21&lt;&gt;"",L21&lt;&gt;"",M21&lt;&gt;"",O21&lt;&gt;"",P21&lt;&gt;"",T21&lt;&gt;""),0,1)</f>
        <v>1</v>
      </c>
      <c r="I21" s="64"/>
      <c r="J21" s="184"/>
      <c r="K21" s="34"/>
      <c r="L21" s="64"/>
      <c r="M21" s="184"/>
      <c r="N21" s="34"/>
      <c r="O21" s="64"/>
      <c r="P21" s="184"/>
      <c r="Q21" s="32"/>
      <c r="R21" s="920"/>
      <c r="S21" s="34"/>
      <c r="T21" s="188"/>
      <c r="U21" s="34"/>
      <c r="V21" s="31"/>
    </row>
    <row r="22" spans="1:22" ht="14.4">
      <c r="A22" s="32"/>
      <c r="B22" s="203">
        <f>IF(C22="","",COUNTIF($C$14:C22,"&lt;&gt;""")-COUNTBLANK($C$14:C22))</f>
        <v>5</v>
      </c>
      <c r="C22" s="204" t="s">
        <v>2041</v>
      </c>
      <c r="D22" s="1009" t="s">
        <v>2791</v>
      </c>
      <c r="E22" s="206" t="s">
        <v>350</v>
      </c>
      <c r="F22" s="206" t="s">
        <v>117</v>
      </c>
      <c r="G22" s="34"/>
      <c r="H22" s="665">
        <f>IF(AND(I22&lt;&gt;"",J22&lt;&gt;"",L22&lt;&gt;"",M22&lt;&gt;"",O22&lt;&gt;"",P22&lt;&gt;"",T22&lt;&gt;""),0,1)</f>
        <v>1</v>
      </c>
      <c r="I22" s="64"/>
      <c r="J22" s="184"/>
      <c r="K22" s="34"/>
      <c r="L22" s="936"/>
      <c r="M22" s="184"/>
      <c r="N22" s="34"/>
      <c r="O22" s="64"/>
      <c r="P22" s="184"/>
      <c r="Q22" s="34"/>
      <c r="R22" s="920"/>
      <c r="S22" s="34"/>
      <c r="T22" s="188"/>
      <c r="U22" s="34"/>
      <c r="V22" s="874"/>
    </row>
    <row r="23" spans="1:22" ht="14.4">
      <c r="A23" s="32"/>
      <c r="B23" s="203">
        <f>IF(C23="","",COUNTIF($C$14:C23,"&lt;&gt;""")-COUNTBLANK($C$14:C23))</f>
        <v>6</v>
      </c>
      <c r="C23" s="204" t="s">
        <v>2042</v>
      </c>
      <c r="D23" s="1009" t="s">
        <v>2792</v>
      </c>
      <c r="E23" s="206" t="s">
        <v>350</v>
      </c>
      <c r="F23" s="206" t="s">
        <v>117</v>
      </c>
      <c r="G23" s="34"/>
      <c r="H23" s="665">
        <f>IF(AND(I23&lt;&gt;"",J23&lt;&gt;"",L23&lt;&gt;"",M23&lt;&gt;"",O23&lt;&gt;"",P23&lt;&gt;"",T23&lt;&gt;""),0,1)</f>
        <v>1</v>
      </c>
      <c r="I23" s="64"/>
      <c r="J23" s="184"/>
      <c r="K23" s="34"/>
      <c r="L23" s="936"/>
      <c r="M23" s="184"/>
      <c r="N23" s="34"/>
      <c r="O23" s="64"/>
      <c r="P23" s="184"/>
      <c r="Q23" s="34"/>
      <c r="R23" s="920"/>
      <c r="S23" s="34"/>
      <c r="T23" s="188"/>
      <c r="U23" s="34"/>
      <c r="V23" s="874"/>
    </row>
    <row r="24" spans="1:22" ht="14.4">
      <c r="A24" s="32"/>
      <c r="B24" s="203">
        <f>IF(C24="","",COUNTIF($C$14:C24,"&lt;&gt;""")-COUNTBLANK($C$14:C24))</f>
        <v>7</v>
      </c>
      <c r="C24" s="204" t="s">
        <v>2043</v>
      </c>
      <c r="D24" s="1009" t="s">
        <v>2798</v>
      </c>
      <c r="E24" s="206" t="s">
        <v>350</v>
      </c>
      <c r="F24" s="206" t="s">
        <v>117</v>
      </c>
      <c r="G24" s="34"/>
      <c r="H24" s="665">
        <f>IF(AND(I24&lt;&gt;"",J24&lt;&gt;"",L24&lt;&gt;"",M24&lt;&gt;"",O24&lt;&gt;"",P24&lt;&gt;"",T24&lt;&gt;""),0,1)</f>
        <v>1</v>
      </c>
      <c r="I24" s="64"/>
      <c r="J24" s="184"/>
      <c r="K24" s="34"/>
      <c r="L24" s="936"/>
      <c r="M24" s="184"/>
      <c r="N24" s="34"/>
      <c r="O24" s="64"/>
      <c r="P24" s="184"/>
      <c r="Q24" s="34"/>
      <c r="R24" s="920"/>
      <c r="S24" s="34"/>
      <c r="T24" s="188"/>
      <c r="U24" s="34"/>
      <c r="V24" s="874"/>
    </row>
    <row r="25" spans="1:22" ht="14.4">
      <c r="A25" s="32"/>
      <c r="B25" s="203">
        <f>IF(C25="","",COUNTIF($C$14:C25,"&lt;&gt;""")-COUNTBLANK($C$14:C25))</f>
        <v>8</v>
      </c>
      <c r="C25" s="204" t="s">
        <v>2044</v>
      </c>
      <c r="D25" s="1009" t="s">
        <v>2789</v>
      </c>
      <c r="E25" s="206" t="s">
        <v>350</v>
      </c>
      <c r="F25" s="206" t="s">
        <v>117</v>
      </c>
      <c r="G25" s="32"/>
      <c r="H25" s="665">
        <f>IF(AND(I25&lt;&gt;"",J25&lt;&gt;"",L25&lt;&gt;"",M25&lt;&gt;"",O25&lt;&gt;"",P25&lt;&gt;"",T25&lt;&gt;""),0,1)</f>
        <v>1</v>
      </c>
      <c r="I25" s="64"/>
      <c r="J25" s="184"/>
      <c r="K25" s="34"/>
      <c r="L25" s="64"/>
      <c r="M25" s="184"/>
      <c r="N25" s="34"/>
      <c r="O25" s="64"/>
      <c r="P25" s="184"/>
      <c r="Q25" s="32"/>
      <c r="R25" s="920"/>
      <c r="S25" s="34"/>
      <c r="T25" s="188"/>
      <c r="U25" s="34"/>
      <c r="V25" s="31"/>
    </row>
    <row r="26" spans="1:22" ht="17.850000000000001" customHeight="1">
      <c r="A26" s="32"/>
      <c r="B26" s="203" t="str">
        <f>IF(C26="","",COUNTIF($C$14:C26,"&lt;&gt;""")-COUNTBLANK($C$14:C26))</f>
        <v/>
      </c>
      <c r="C26" s="32"/>
      <c r="D26" s="926"/>
      <c r="E26" s="205"/>
      <c r="F26" s="205"/>
      <c r="G26" s="32"/>
      <c r="H26" s="32"/>
      <c r="I26" s="32"/>
      <c r="J26" s="32"/>
      <c r="K26" s="32"/>
      <c r="L26" s="32"/>
      <c r="M26" s="32"/>
      <c r="N26" s="32"/>
      <c r="O26" s="32"/>
      <c r="P26" s="32"/>
      <c r="Q26" s="32"/>
      <c r="R26" s="32"/>
      <c r="S26" s="32"/>
      <c r="T26" s="460"/>
      <c r="U26" s="34"/>
      <c r="V26" s="31"/>
    </row>
    <row r="27" spans="1:22" ht="14.4">
      <c r="A27" s="32"/>
      <c r="B27" s="203" t="str">
        <f>IF(C27="","",COUNTIF($C$14:C27,"&lt;&gt;""")-COUNTBLANK($C$14:C27))</f>
        <v/>
      </c>
      <c r="C27" s="204"/>
      <c r="D27" s="63" t="s">
        <v>411</v>
      </c>
      <c r="E27" s="206"/>
      <c r="F27" s="206"/>
      <c r="G27" s="34"/>
      <c r="H27" s="32"/>
      <c r="I27" s="32"/>
      <c r="J27" s="32"/>
      <c r="K27" s="32"/>
      <c r="L27" s="32"/>
      <c r="M27" s="32"/>
      <c r="N27" s="32"/>
      <c r="O27" s="32"/>
      <c r="P27" s="32"/>
      <c r="Q27" s="32"/>
      <c r="R27" s="32"/>
      <c r="S27" s="32"/>
      <c r="T27" s="84"/>
      <c r="U27" s="34"/>
      <c r="V27" s="31"/>
    </row>
    <row r="28" spans="1:22" ht="14.4">
      <c r="A28" s="32"/>
      <c r="B28" s="203" t="str">
        <f>IF(C28="","",COUNTIF($C$14:C28,"&lt;&gt;""")-COUNTBLANK($C$14:C28))</f>
        <v/>
      </c>
      <c r="C28" s="204"/>
      <c r="D28" s="63" t="s">
        <v>412</v>
      </c>
      <c r="E28" s="206"/>
      <c r="F28" s="206"/>
      <c r="G28" s="34"/>
      <c r="H28" s="32"/>
      <c r="I28" s="32"/>
      <c r="J28" s="32"/>
      <c r="K28" s="32"/>
      <c r="L28" s="32"/>
      <c r="M28" s="32"/>
      <c r="N28" s="32"/>
      <c r="O28" s="32"/>
      <c r="P28" s="32"/>
      <c r="Q28" s="32"/>
      <c r="R28" s="32"/>
      <c r="S28" s="32"/>
      <c r="T28" s="464"/>
      <c r="U28" s="34"/>
      <c r="V28" s="31"/>
    </row>
    <row r="29" spans="1:22" ht="14.4">
      <c r="A29" s="32"/>
      <c r="B29" s="203">
        <f>IF(C29="","",COUNTIF($C$14:C29,"&lt;&gt;""")-COUNTBLANK($C$14:C29))</f>
        <v>9</v>
      </c>
      <c r="C29" s="204" t="s">
        <v>2045</v>
      </c>
      <c r="D29" s="204" t="s">
        <v>414</v>
      </c>
      <c r="E29" s="206" t="s">
        <v>350</v>
      </c>
      <c r="F29" s="206" t="s">
        <v>117</v>
      </c>
      <c r="G29" s="34"/>
      <c r="H29" s="665">
        <f>IF(AND(I29&lt;&gt;"",J29&lt;&gt;"",L29&lt;&gt;"",M29&lt;&gt;"",O29&lt;&gt;"",P29&lt;&gt;"",T29&lt;&gt;""),0,1)</f>
        <v>1</v>
      </c>
      <c r="I29" s="64"/>
      <c r="J29" s="184"/>
      <c r="K29" s="34"/>
      <c r="L29" s="64"/>
      <c r="M29" s="184"/>
      <c r="N29" s="34"/>
      <c r="O29" s="64"/>
      <c r="P29" s="184"/>
      <c r="Q29" s="34"/>
      <c r="R29" s="920"/>
      <c r="S29" s="34"/>
      <c r="T29" s="188"/>
      <c r="U29" s="34"/>
      <c r="V29" s="31"/>
    </row>
    <row r="30" spans="1:22" ht="14.4">
      <c r="A30" s="32"/>
      <c r="B30" s="203">
        <f>IF(C30="","",COUNTIF($C$14:C30,"&lt;&gt;""")-COUNTBLANK($C$14:C30))</f>
        <v>10</v>
      </c>
      <c r="C30" s="204" t="s">
        <v>2046</v>
      </c>
      <c r="D30" s="204" t="s">
        <v>416</v>
      </c>
      <c r="E30" s="206" t="s">
        <v>350</v>
      </c>
      <c r="F30" s="206" t="s">
        <v>117</v>
      </c>
      <c r="G30" s="34"/>
      <c r="H30" s="665">
        <f>IF(AND(I30&lt;&gt;"",J30&lt;&gt;"",L30&lt;&gt;"",M30&lt;&gt;"",O30&lt;&gt;"",P30&lt;&gt;"",T30&lt;&gt;""),0,1)</f>
        <v>1</v>
      </c>
      <c r="I30" s="64"/>
      <c r="J30" s="184"/>
      <c r="K30" s="34"/>
      <c r="L30" s="64"/>
      <c r="M30" s="184"/>
      <c r="N30" s="34"/>
      <c r="O30" s="64"/>
      <c r="P30" s="184"/>
      <c r="Q30" s="34"/>
      <c r="R30" s="920"/>
      <c r="S30" s="34"/>
      <c r="T30" s="188"/>
      <c r="U30" s="34"/>
      <c r="V30" s="31"/>
    </row>
    <row r="31" spans="1:22" ht="14.4">
      <c r="A31" s="32"/>
      <c r="B31" s="203">
        <f>IF(C31="","",COUNTIF($C$14:C31,"&lt;&gt;""")-COUNTBLANK($C$14:C31))</f>
        <v>11</v>
      </c>
      <c r="C31" s="204" t="s">
        <v>2047</v>
      </c>
      <c r="D31" s="204" t="s">
        <v>418</v>
      </c>
      <c r="E31" s="206" t="s">
        <v>350</v>
      </c>
      <c r="F31" s="206" t="s">
        <v>164</v>
      </c>
      <c r="G31" s="34"/>
      <c r="H31" s="665">
        <f>IF(AND(I31&lt;&gt;"",J31&lt;&gt;"",L31&lt;&gt;"",M31&lt;&gt;"",O31&lt;&gt;"",P31&lt;&gt;"",T31&lt;&gt;""),0,1)</f>
        <v>1</v>
      </c>
      <c r="I31" s="62">
        <f>I29+I30</f>
        <v>0</v>
      </c>
      <c r="J31" s="184"/>
      <c r="K31" s="34"/>
      <c r="L31" s="62">
        <f>L29+L30</f>
        <v>0</v>
      </c>
      <c r="M31" s="184"/>
      <c r="N31" s="34"/>
      <c r="O31" s="62">
        <f>O29+O30</f>
        <v>0</v>
      </c>
      <c r="P31" s="184"/>
      <c r="Q31" s="34"/>
      <c r="R31" s="920"/>
      <c r="S31" s="34"/>
      <c r="T31" s="188"/>
      <c r="U31" s="34"/>
      <c r="V31" s="31"/>
    </row>
    <row r="32" spans="1:22" ht="14.4">
      <c r="A32" s="32"/>
      <c r="B32" s="52"/>
      <c r="C32" s="32"/>
      <c r="D32" s="32"/>
      <c r="E32" s="168"/>
      <c r="F32" s="168"/>
      <c r="G32" s="34"/>
      <c r="H32" s="32"/>
      <c r="I32" s="32"/>
      <c r="J32" s="32"/>
      <c r="K32" s="32"/>
      <c r="L32" s="32"/>
      <c r="M32" s="32"/>
      <c r="N32" s="34"/>
      <c r="O32" s="32"/>
      <c r="P32" s="32"/>
      <c r="Q32" s="34"/>
      <c r="R32" s="34"/>
      <c r="S32" s="34"/>
      <c r="T32" s="878"/>
      <c r="U32" s="34"/>
      <c r="V32" s="877"/>
    </row>
    <row r="33" spans="1:22" ht="14.4">
      <c r="A33" s="32"/>
      <c r="B33" s="52"/>
      <c r="C33" s="32" t="s">
        <v>129</v>
      </c>
      <c r="D33" s="32"/>
      <c r="E33" s="168"/>
      <c r="F33" s="168"/>
      <c r="G33" s="34"/>
      <c r="H33" s="32"/>
      <c r="I33" s="32"/>
      <c r="J33" s="32"/>
      <c r="K33" s="32"/>
      <c r="L33" s="32"/>
      <c r="M33" s="32"/>
      <c r="N33" s="34"/>
      <c r="O33" s="32"/>
      <c r="P33" s="32"/>
      <c r="Q33" s="34"/>
      <c r="R33" s="34"/>
      <c r="S33" s="34"/>
      <c r="T33" s="83"/>
      <c r="U33" s="34"/>
      <c r="V33" s="306"/>
    </row>
    <row r="34" spans="1:22" ht="14.4">
      <c r="A34" s="32"/>
      <c r="B34" s="52"/>
      <c r="C34" s="1430"/>
      <c r="D34" s="1379"/>
      <c r="E34" s="1379"/>
      <c r="F34" s="1380"/>
      <c r="G34" s="34"/>
      <c r="H34" s="32"/>
      <c r="I34" s="32"/>
      <c r="J34" s="32"/>
      <c r="K34" s="32"/>
      <c r="L34" s="32"/>
      <c r="M34" s="32"/>
      <c r="N34" s="34"/>
      <c r="O34" s="32"/>
      <c r="P34" s="32"/>
      <c r="Q34" s="34"/>
      <c r="R34" s="34"/>
      <c r="S34" s="34"/>
      <c r="T34" s="83"/>
      <c r="U34" s="34"/>
      <c r="V34" s="306"/>
    </row>
    <row r="35" spans="1:22" ht="14.4">
      <c r="A35" s="32"/>
      <c r="B35" s="52"/>
      <c r="C35" s="1381"/>
      <c r="D35" s="1405"/>
      <c r="E35" s="1405"/>
      <c r="F35" s="1382"/>
      <c r="G35" s="34"/>
      <c r="H35" s="32"/>
      <c r="I35" s="32"/>
      <c r="J35" s="32"/>
      <c r="K35" s="32"/>
      <c r="L35" s="32"/>
      <c r="M35" s="32"/>
      <c r="N35" s="34"/>
      <c r="O35" s="32"/>
      <c r="P35" s="32"/>
      <c r="Q35" s="34"/>
      <c r="R35" s="34"/>
      <c r="S35" s="34"/>
      <c r="T35" s="83"/>
      <c r="U35" s="34"/>
      <c r="V35" s="306"/>
    </row>
    <row r="36" spans="1:22" ht="14.4">
      <c r="A36" s="32"/>
      <c r="B36" s="52"/>
      <c r="C36" s="1381"/>
      <c r="D36" s="1405"/>
      <c r="E36" s="1405"/>
      <c r="F36" s="1382"/>
      <c r="G36" s="34"/>
      <c r="H36" s="32"/>
      <c r="I36" s="32"/>
      <c r="J36" s="32"/>
      <c r="K36" s="32"/>
      <c r="L36" s="32"/>
      <c r="M36" s="32"/>
      <c r="N36" s="34"/>
      <c r="O36" s="32"/>
      <c r="P36" s="32"/>
      <c r="Q36" s="34"/>
      <c r="R36" s="34"/>
      <c r="S36" s="34"/>
      <c r="T36" s="83"/>
      <c r="U36" s="34"/>
      <c r="V36" s="306"/>
    </row>
    <row r="37" spans="1:22" ht="14.4">
      <c r="A37" s="32"/>
      <c r="B37" s="52"/>
      <c r="C37" s="1381"/>
      <c r="D37" s="1405"/>
      <c r="E37" s="1405"/>
      <c r="F37" s="1382"/>
      <c r="G37" s="34"/>
      <c r="H37" s="32"/>
      <c r="I37" s="32"/>
      <c r="J37" s="32"/>
      <c r="K37" s="32"/>
      <c r="L37" s="32"/>
      <c r="M37" s="32"/>
      <c r="N37" s="34"/>
      <c r="O37" s="32"/>
      <c r="P37" s="32"/>
      <c r="Q37" s="34"/>
      <c r="R37" s="34"/>
      <c r="S37" s="34"/>
      <c r="T37" s="83"/>
      <c r="U37" s="34"/>
      <c r="V37" s="306"/>
    </row>
    <row r="38" spans="1:22" ht="14.4">
      <c r="A38" s="32"/>
      <c r="B38" s="52"/>
      <c r="C38" s="1383"/>
      <c r="D38" s="1384"/>
      <c r="E38" s="1384"/>
      <c r="F38" s="1385"/>
      <c r="G38" s="34"/>
      <c r="H38" s="32"/>
      <c r="I38" s="32"/>
      <c r="J38" s="32"/>
      <c r="K38" s="32"/>
      <c r="L38" s="32"/>
      <c r="M38" s="32"/>
      <c r="N38" s="34"/>
      <c r="O38" s="32"/>
      <c r="P38" s="32"/>
      <c r="Q38" s="34"/>
      <c r="R38" s="34"/>
      <c r="S38" s="34"/>
      <c r="T38" s="83"/>
      <c r="U38" s="34"/>
      <c r="V38" s="306"/>
    </row>
    <row r="39" spans="1:22" ht="14.4">
      <c r="A39" s="32"/>
      <c r="B39" s="52"/>
      <c r="C39" s="32"/>
      <c r="D39" s="32"/>
      <c r="E39" s="168"/>
      <c r="F39" s="168"/>
      <c r="G39" s="34"/>
      <c r="H39" s="32"/>
      <c r="I39" s="32"/>
      <c r="J39" s="32"/>
      <c r="K39" s="32"/>
      <c r="L39" s="32"/>
      <c r="M39" s="32"/>
      <c r="N39" s="34"/>
      <c r="O39" s="32"/>
      <c r="P39" s="32"/>
      <c r="Q39" s="34"/>
      <c r="R39" s="34"/>
      <c r="S39" s="34"/>
      <c r="T39" s="83"/>
      <c r="U39" s="34"/>
      <c r="V39" s="306"/>
    </row>
    <row r="40" spans="1:22" ht="14.4">
      <c r="A40" s="32"/>
      <c r="B40" s="52"/>
      <c r="C40" s="32"/>
      <c r="D40" s="33"/>
      <c r="E40" s="174"/>
      <c r="F40" s="174"/>
      <c r="G40" s="34"/>
      <c r="H40" s="32"/>
      <c r="I40" s="32"/>
      <c r="J40" s="32"/>
      <c r="K40" s="32"/>
      <c r="L40" s="32"/>
      <c r="M40" s="32"/>
      <c r="N40" s="32"/>
      <c r="O40" s="32"/>
      <c r="P40" s="32"/>
      <c r="Q40" s="34"/>
      <c r="R40" s="32"/>
      <c r="S40" s="32"/>
      <c r="T40" s="84"/>
      <c r="U40" s="34"/>
      <c r="V40" s="306"/>
    </row>
    <row r="41" spans="1:22" ht="14.4">
      <c r="A41" s="32"/>
      <c r="B41" s="335" t="s">
        <v>130</v>
      </c>
      <c r="C41" s="56"/>
      <c r="D41" s="56"/>
      <c r="E41" s="175"/>
      <c r="F41" s="175"/>
      <c r="G41" s="56"/>
      <c r="H41" s="56"/>
      <c r="I41" s="56"/>
      <c r="J41" s="421"/>
      <c r="K41" s="56"/>
      <c r="L41" s="56"/>
      <c r="M41" s="56"/>
      <c r="N41" s="56"/>
      <c r="O41" s="56"/>
      <c r="P41" s="56"/>
      <c r="Q41" s="56"/>
      <c r="R41" s="56"/>
      <c r="S41" s="56"/>
      <c r="T41" s="312"/>
      <c r="U41" s="312"/>
      <c r="V41" s="312"/>
    </row>
    <row r="42" spans="1:22" ht="14.4" hidden="1"/>
    <row r="43" spans="1:22" ht="15" hidden="1" customHeight="1"/>
  </sheetData>
  <mergeCells count="8">
    <mergeCell ref="V10:V12"/>
    <mergeCell ref="C34:F38"/>
    <mergeCell ref="H10:H12"/>
    <mergeCell ref="I10:J11"/>
    <mergeCell ref="L10:M11"/>
    <mergeCell ref="O10:P11"/>
    <mergeCell ref="R10:R12"/>
    <mergeCell ref="T10:T12"/>
  </mergeCells>
  <phoneticPr fontId="17" type="noConversion"/>
  <conditionalFormatting sqref="H3">
    <cfRule type="cellIs" dxfId="1041" priority="29" stopIfTrue="1" operator="greaterThan">
      <formula>0</formula>
    </cfRule>
    <cfRule type="cellIs" dxfId="1040" priority="30" stopIfTrue="1" operator="lessThan">
      <formula>1</formula>
    </cfRule>
  </conditionalFormatting>
  <conditionalFormatting sqref="H17:H18">
    <cfRule type="cellIs" dxfId="1039" priority="25" stopIfTrue="1" operator="greaterThan">
      <formula>0</formula>
    </cfRule>
    <cfRule type="cellIs" dxfId="1038" priority="26" stopIfTrue="1" operator="lessThan">
      <formula>1</formula>
    </cfRule>
  </conditionalFormatting>
  <conditionalFormatting sqref="H17:H18">
    <cfRule type="cellIs" dxfId="1037" priority="27" stopIfTrue="1" operator="greaterThan">
      <formula>0</formula>
    </cfRule>
    <cfRule type="cellIs" dxfId="1036" priority="28" stopIfTrue="1" operator="lessThan">
      <formula>1</formula>
    </cfRule>
  </conditionalFormatting>
  <conditionalFormatting sqref="H16:H18">
    <cfRule type="cellIs" dxfId="1035" priority="21" stopIfTrue="1" operator="greaterThan">
      <formula>0</formula>
    </cfRule>
    <cfRule type="cellIs" dxfId="1034" priority="22" stopIfTrue="1" operator="lessThan">
      <formula>1</formula>
    </cfRule>
  </conditionalFormatting>
  <conditionalFormatting sqref="H16:H18">
    <cfRule type="cellIs" dxfId="1033" priority="23" stopIfTrue="1" operator="greaterThan">
      <formula>0</formula>
    </cfRule>
    <cfRule type="cellIs" dxfId="1032" priority="24" stopIfTrue="1" operator="lessThan">
      <formula>1</formula>
    </cfRule>
  </conditionalFormatting>
  <conditionalFormatting sqref="H21:H25">
    <cfRule type="cellIs" dxfId="1031" priority="17" stopIfTrue="1" operator="greaterThan">
      <formula>0</formula>
    </cfRule>
    <cfRule type="cellIs" dxfId="1030" priority="18" stopIfTrue="1" operator="lessThan">
      <formula>1</formula>
    </cfRule>
  </conditionalFormatting>
  <conditionalFormatting sqref="H21:H25">
    <cfRule type="cellIs" dxfId="1029" priority="19" stopIfTrue="1" operator="greaterThan">
      <formula>0</formula>
    </cfRule>
    <cfRule type="cellIs" dxfId="1028" priority="20" stopIfTrue="1" operator="lessThan">
      <formula>1</formula>
    </cfRule>
  </conditionalFormatting>
  <conditionalFormatting sqref="H29:H31">
    <cfRule type="cellIs" dxfId="1027" priority="9" stopIfTrue="1" operator="greaterThan">
      <formula>0</formula>
    </cfRule>
    <cfRule type="cellIs" dxfId="1026" priority="10" stopIfTrue="1" operator="lessThan">
      <formula>1</formula>
    </cfRule>
  </conditionalFormatting>
  <conditionalFormatting sqref="H29:H31">
    <cfRule type="cellIs" dxfId="1025" priority="11" stopIfTrue="1" operator="greaterThan">
      <formula>0</formula>
    </cfRule>
    <cfRule type="cellIs" dxfId="1024" priority="12" stopIfTrue="1" operator="lessThan">
      <formula>1</formula>
    </cfRule>
  </conditionalFormatting>
  <dataValidations disablePrompts="1" count="1">
    <dataValidation type="list" allowBlank="1" showInputMessage="1" showErrorMessage="1" sqref="J29:J31 P29:P31 M29:M31 P16:P18 M16:M18 J16:J18 P21:P25 J21:J25 M21:M25" xr:uid="{D065552D-3F9A-47B0-9565-57E78F9BC8B1}">
      <formula1>Confidence_grade</formula1>
    </dataValidation>
  </dataValidations>
  <pageMargins left="0.70866141732283472" right="0.70866141732283472" top="0.74803149606299213" bottom="0.74803149606299213" header="0.31496062992125984" footer="0.31496062992125984"/>
  <pageSetup paperSize="9" scale="36" fitToHeight="0" orientation="landscape" r:id="rId1"/>
  <headerFooter>
    <oddHeader>&amp;LDepartment of Internal Affairs - Three Waters Reform Programme - Request for Information Template Workbook I</oddHeader>
    <oddFooter>&amp;LPage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1C9DB-CC9B-4AE7-ACB0-0A208A775E28}">
  <sheetPr>
    <tabColor rgb="FF55EBF7"/>
    <pageSetUpPr fitToPage="1"/>
  </sheetPr>
  <dimension ref="A1:Z44"/>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44140625" style="32" customWidth="1"/>
    <col min="4" max="4" width="102.44140625" style="32" bestFit="1" customWidth="1"/>
    <col min="5" max="6" width="9.44140625" style="168" customWidth="1"/>
    <col min="7" max="7" width="5.5546875" style="34" customWidth="1"/>
    <col min="8" max="8" width="17.44140625" style="89" bestFit="1" customWidth="1"/>
    <col min="9" max="9" width="14.44140625" style="32" bestFit="1" customWidth="1"/>
    <col min="10" max="11" width="5.5546875" style="32" customWidth="1"/>
    <col min="12" max="12" width="14.5546875" style="32" bestFit="1" customWidth="1"/>
    <col min="13" max="14" width="5.5546875" style="32" customWidth="1"/>
    <col min="15" max="15" width="14.44140625" style="32" bestFit="1" customWidth="1"/>
    <col min="16" max="16" width="5.5546875" style="32" customWidth="1"/>
    <col min="17" max="17" width="5.5546875" style="34" customWidth="1"/>
    <col min="18" max="18" width="15.44140625" style="32" customWidth="1"/>
    <col min="19" max="19" width="5.5546875" style="32" customWidth="1"/>
    <col min="20" max="20" width="49.44140625" style="32" customWidth="1"/>
    <col min="21" max="21" width="3.5546875" style="34" hidden="1" customWidth="1"/>
    <col min="22" max="22" width="4.44140625" style="34" hidden="1" customWidth="1"/>
    <col min="23" max="25" width="7.44140625" style="32" hidden="1" customWidth="1"/>
    <col min="26" max="26" width="9.44140625" style="34" hidden="1" customWidth="1"/>
    <col min="27" max="16384" width="0" style="34" hidden="1"/>
  </cols>
  <sheetData>
    <row r="1" spans="1:25" ht="27.6"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c r="U1" s="219"/>
      <c r="W1" s="38"/>
      <c r="X1" s="38"/>
      <c r="Y1" s="38"/>
    </row>
    <row r="2" spans="1:25" ht="19.350000000000001" customHeight="1">
      <c r="A2" s="35"/>
      <c r="B2" s="399"/>
      <c r="C2" s="400"/>
      <c r="D2" s="400"/>
      <c r="E2" s="611"/>
      <c r="F2" s="611"/>
      <c r="G2" s="400"/>
      <c r="H2" s="401"/>
      <c r="I2" s="400"/>
      <c r="J2" s="400"/>
      <c r="K2" s="400"/>
      <c r="L2" s="400"/>
      <c r="M2" s="400"/>
      <c r="N2" s="400"/>
      <c r="O2" s="400"/>
      <c r="P2" s="400"/>
      <c r="Q2" s="400"/>
      <c r="R2" s="400"/>
      <c r="S2" s="400"/>
      <c r="T2" s="400"/>
      <c r="U2" s="219"/>
      <c r="W2" s="38"/>
      <c r="X2" s="38"/>
      <c r="Y2" s="38"/>
    </row>
    <row r="3" spans="1:25" ht="13.8">
      <c r="A3" s="41"/>
      <c r="B3" s="662" t="s">
        <v>1971</v>
      </c>
      <c r="C3" s="44"/>
      <c r="D3" s="948">
        <f>'Key information'!$E$8</f>
        <v>0</v>
      </c>
      <c r="E3" s="65"/>
      <c r="F3" s="205"/>
      <c r="G3" s="664" t="s">
        <v>100</v>
      </c>
      <c r="H3" s="671">
        <f>SUM(H17:H32)</f>
        <v>12</v>
      </c>
      <c r="I3" s="41"/>
      <c r="J3" s="41"/>
      <c r="K3" s="41"/>
      <c r="L3" s="41"/>
      <c r="M3" s="41"/>
      <c r="N3" s="41"/>
      <c r="P3" s="344"/>
      <c r="R3" s="344"/>
      <c r="T3" s="344"/>
      <c r="U3" s="220"/>
      <c r="W3" s="44"/>
      <c r="X3" s="44"/>
      <c r="Y3" s="44"/>
    </row>
    <row r="4" spans="1:25" ht="14.4">
      <c r="B4" s="45"/>
      <c r="C4" s="327"/>
      <c r="D4" s="328"/>
      <c r="E4" s="692"/>
      <c r="F4" s="692"/>
      <c r="G4" s="329"/>
      <c r="H4" s="329"/>
      <c r="I4" s="329"/>
      <c r="J4" s="329"/>
      <c r="K4" s="329"/>
      <c r="L4" s="329"/>
      <c r="M4" s="329"/>
      <c r="N4" s="329"/>
      <c r="O4" s="47"/>
      <c r="P4" s="47"/>
      <c r="Q4" s="46"/>
      <c r="R4" s="47"/>
      <c r="S4" s="47"/>
      <c r="T4" s="367"/>
      <c r="U4" s="68"/>
      <c r="W4" s="34"/>
      <c r="X4" s="34"/>
      <c r="Y4" s="34"/>
    </row>
    <row r="5" spans="1:25" ht="13.8">
      <c r="C5" s="33"/>
      <c r="H5" s="34"/>
      <c r="W5" s="34"/>
      <c r="X5" s="34"/>
      <c r="Y5" s="34"/>
    </row>
    <row r="6" spans="1:25" ht="14.4" thickBot="1">
      <c r="B6" s="48"/>
      <c r="C6" s="49"/>
      <c r="D6" s="50"/>
      <c r="E6" s="169"/>
      <c r="F6" s="169"/>
      <c r="G6" s="50"/>
      <c r="H6" s="50"/>
      <c r="I6" s="50"/>
      <c r="J6" s="50"/>
      <c r="K6" s="50"/>
      <c r="L6" s="50"/>
      <c r="M6" s="50"/>
      <c r="N6" s="50"/>
      <c r="O6" s="50"/>
      <c r="P6" s="50"/>
      <c r="Q6" s="51"/>
      <c r="R6" s="50"/>
      <c r="S6" s="50"/>
      <c r="T6" s="85"/>
    </row>
    <row r="7" spans="1:25" ht="13.8">
      <c r="B7" s="52"/>
      <c r="C7" s="1164" t="s">
        <v>2771</v>
      </c>
      <c r="D7" s="123"/>
      <c r="H7" s="32"/>
      <c r="T7" s="86"/>
    </row>
    <row r="8" spans="1:25" ht="14.4" thickBot="1">
      <c r="B8" s="52"/>
      <c r="C8" s="124" t="s">
        <v>2085</v>
      </c>
      <c r="D8" s="125"/>
      <c r="H8" s="32"/>
      <c r="T8" s="86"/>
      <c r="V8" s="986"/>
      <c r="W8" s="985"/>
    </row>
    <row r="9" spans="1:25" ht="14.4" thickBot="1">
      <c r="B9" s="52"/>
      <c r="H9" s="32"/>
      <c r="T9" s="86"/>
    </row>
    <row r="10" spans="1:25" ht="21" customHeight="1">
      <c r="B10" s="52"/>
      <c r="C10" s="132" t="s">
        <v>103</v>
      </c>
      <c r="D10" s="137" t="s">
        <v>32</v>
      </c>
      <c r="E10" s="170" t="s">
        <v>104</v>
      </c>
      <c r="F10" s="584" t="s">
        <v>105</v>
      </c>
      <c r="H10" s="1311" t="s">
        <v>106</v>
      </c>
      <c r="I10" s="1413">
        <f>'Key information'!$E$22</f>
        <v>43646</v>
      </c>
      <c r="J10" s="1414"/>
      <c r="K10" s="83"/>
      <c r="L10" s="1413">
        <f>'Key information'!$E$23</f>
        <v>44012</v>
      </c>
      <c r="M10" s="1414"/>
      <c r="N10" s="83"/>
      <c r="O10" s="1409" t="str">
        <f>'Key information'!$E$24</f>
        <v>30/06/2021 (Forecast)</v>
      </c>
      <c r="P10" s="1410"/>
      <c r="R10" s="1372" t="s">
        <v>108</v>
      </c>
      <c r="S10" s="53"/>
      <c r="T10" s="1375" t="s">
        <v>109</v>
      </c>
    </row>
    <row r="11" spans="1:25" ht="16.5" customHeight="1">
      <c r="B11" s="52"/>
      <c r="C11" s="412" t="s">
        <v>110</v>
      </c>
      <c r="D11" s="382"/>
      <c r="E11" s="585"/>
      <c r="F11" s="586" t="s">
        <v>111</v>
      </c>
      <c r="H11" s="1312"/>
      <c r="I11" s="1415"/>
      <c r="J11" s="1416"/>
      <c r="K11" s="83"/>
      <c r="L11" s="1415"/>
      <c r="M11" s="1416"/>
      <c r="N11" s="83"/>
      <c r="O11" s="1411"/>
      <c r="P11" s="1412"/>
      <c r="R11" s="1373"/>
      <c r="S11" s="53"/>
      <c r="T11" s="1376"/>
    </row>
    <row r="12" spans="1:25" ht="14.4" thickBot="1">
      <c r="B12" s="52"/>
      <c r="C12" s="413"/>
      <c r="D12" s="383"/>
      <c r="E12" s="587"/>
      <c r="F12" s="262"/>
      <c r="H12" s="1429"/>
      <c r="I12" s="267"/>
      <c r="J12" s="918" t="s">
        <v>147</v>
      </c>
      <c r="K12" s="34"/>
      <c r="L12" s="267"/>
      <c r="M12" s="918" t="s">
        <v>147</v>
      </c>
      <c r="N12" s="34"/>
      <c r="O12" s="267"/>
      <c r="P12" s="918" t="s">
        <v>147</v>
      </c>
      <c r="R12" s="1374"/>
      <c r="S12" s="54"/>
      <c r="T12" s="1377"/>
    </row>
    <row r="13" spans="1:25" ht="13.8">
      <c r="B13" s="52"/>
      <c r="H13" s="32"/>
      <c r="T13" s="86"/>
    </row>
    <row r="14" spans="1:25" ht="13.8">
      <c r="B14" s="52"/>
      <c r="G14" s="32"/>
      <c r="H14" s="32"/>
      <c r="Q14" s="32"/>
      <c r="T14" s="86"/>
      <c r="X14" s="34"/>
      <c r="Y14" s="34"/>
    </row>
    <row r="15" spans="1:25" ht="13.8">
      <c r="B15" s="52"/>
      <c r="C15" s="60"/>
      <c r="D15" s="63" t="s">
        <v>419</v>
      </c>
      <c r="E15" s="61"/>
      <c r="F15" s="61"/>
      <c r="H15" s="32"/>
      <c r="I15" s="34"/>
      <c r="K15" s="34"/>
      <c r="N15" s="34"/>
      <c r="O15" s="34"/>
      <c r="R15" s="34"/>
      <c r="S15" s="34"/>
      <c r="T15" s="88"/>
      <c r="V15" s="986"/>
      <c r="W15" s="985"/>
      <c r="X15" s="34"/>
      <c r="Y15" s="34"/>
    </row>
    <row r="16" spans="1:25" ht="17.850000000000001" customHeight="1">
      <c r="B16" s="52"/>
      <c r="C16" s="204"/>
      <c r="D16" s="414" t="s">
        <v>2392</v>
      </c>
      <c r="E16" s="206"/>
      <c r="F16" s="206"/>
      <c r="G16" s="32"/>
      <c r="H16" s="32"/>
      <c r="Q16" s="32"/>
      <c r="T16" s="86"/>
      <c r="V16" s="986"/>
      <c r="X16" s="985"/>
      <c r="Y16" s="34"/>
    </row>
    <row r="17" spans="2:25" ht="15.9" customHeight="1">
      <c r="B17" s="203">
        <f>IF(C17="","",COUNTIF($C$17:C17,"&lt;&gt;""")-COUNTBLANK($C$17:C17))</f>
        <v>1</v>
      </c>
      <c r="C17" s="204" t="s">
        <v>2057</v>
      </c>
      <c r="D17" s="970" t="s">
        <v>2086</v>
      </c>
      <c r="E17" s="206" t="s">
        <v>350</v>
      </c>
      <c r="F17" s="206" t="s">
        <v>117</v>
      </c>
      <c r="G17" s="32"/>
      <c r="H17" s="665">
        <f t="shared" ref="H17:H27" si="0">IF(AND(I17&lt;&gt;"",J17&lt;&gt;"",L17&lt;&gt;"",M17&lt;&gt;"",O17&lt;&gt;"",P17&lt;&gt;"",T17&lt;&gt;""),0,1)</f>
        <v>1</v>
      </c>
      <c r="I17" s="416"/>
      <c r="J17" s="184"/>
      <c r="K17" s="34"/>
      <c r="L17" s="187"/>
      <c r="M17" s="184"/>
      <c r="N17" s="34"/>
      <c r="O17" s="187"/>
      <c r="P17" s="184"/>
      <c r="R17" s="920"/>
      <c r="S17" s="34"/>
      <c r="T17" s="188"/>
      <c r="V17" s="986"/>
      <c r="X17" s="985"/>
      <c r="Y17" s="34"/>
    </row>
    <row r="18" spans="2:25" ht="17.850000000000001" customHeight="1">
      <c r="B18" s="203">
        <f>IF(C18="","",COUNTIF($C$17:C18,"&lt;&gt;""")-COUNTBLANK($C$17:C18))</f>
        <v>2</v>
      </c>
      <c r="C18" s="204" t="s">
        <v>2058</v>
      </c>
      <c r="D18" s="970" t="s">
        <v>2579</v>
      </c>
      <c r="E18" s="206" t="s">
        <v>350</v>
      </c>
      <c r="F18" s="206" t="s">
        <v>117</v>
      </c>
      <c r="G18" s="32"/>
      <c r="H18" s="665">
        <f t="shared" si="0"/>
        <v>1</v>
      </c>
      <c r="I18" s="416"/>
      <c r="J18" s="184"/>
      <c r="K18" s="34"/>
      <c r="L18" s="187"/>
      <c r="M18" s="184"/>
      <c r="N18" s="34"/>
      <c r="O18" s="187"/>
      <c r="P18" s="184"/>
      <c r="R18" s="920"/>
      <c r="S18" s="34"/>
      <c r="T18" s="188"/>
      <c r="V18" s="986"/>
      <c r="X18" s="985"/>
      <c r="Y18" s="34"/>
    </row>
    <row r="19" spans="2:25" ht="17.850000000000001" customHeight="1">
      <c r="B19" s="203">
        <f>IF(C19="","",COUNTIF($C$17:C19,"&lt;&gt;""")-COUNTBLANK($C$17:C19))</f>
        <v>3</v>
      </c>
      <c r="C19" s="415" t="s">
        <v>2059</v>
      </c>
      <c r="D19" s="970" t="s">
        <v>2580</v>
      </c>
      <c r="E19" s="206" t="s">
        <v>350</v>
      </c>
      <c r="F19" s="206" t="s">
        <v>117</v>
      </c>
      <c r="G19" s="32"/>
      <c r="H19" s="665">
        <f t="shared" si="0"/>
        <v>1</v>
      </c>
      <c r="I19" s="416"/>
      <c r="J19" s="184"/>
      <c r="K19" s="34"/>
      <c r="L19" s="187"/>
      <c r="M19" s="184"/>
      <c r="N19" s="34"/>
      <c r="O19" s="187"/>
      <c r="P19" s="184"/>
      <c r="R19" s="920"/>
      <c r="S19" s="34"/>
      <c r="T19" s="188"/>
      <c r="V19" s="986"/>
      <c r="X19" s="985"/>
      <c r="Y19" s="34"/>
    </row>
    <row r="20" spans="2:25" ht="17.850000000000001" customHeight="1">
      <c r="B20" s="203">
        <f>IF(C20="","",COUNTIF($C$17:C20,"&lt;&gt;""")-COUNTBLANK($C$17:C20))</f>
        <v>4</v>
      </c>
      <c r="C20" s="204" t="s">
        <v>2060</v>
      </c>
      <c r="D20" s="970" t="s">
        <v>2135</v>
      </c>
      <c r="E20" s="206" t="s">
        <v>350</v>
      </c>
      <c r="F20" s="206" t="s">
        <v>117</v>
      </c>
      <c r="G20" s="32"/>
      <c r="H20" s="665">
        <f t="shared" si="0"/>
        <v>1</v>
      </c>
      <c r="I20" s="416"/>
      <c r="J20" s="184"/>
      <c r="K20" s="34"/>
      <c r="L20" s="187"/>
      <c r="M20" s="184"/>
      <c r="N20" s="34"/>
      <c r="O20" s="187"/>
      <c r="P20" s="184"/>
      <c r="R20" s="920"/>
      <c r="S20" s="34"/>
      <c r="T20" s="188"/>
      <c r="V20" s="986"/>
      <c r="X20" s="985"/>
      <c r="Y20" s="34"/>
    </row>
    <row r="21" spans="2:25" ht="17.100000000000001" customHeight="1">
      <c r="B21" s="203">
        <f>IF(C21="","",COUNTIF($C$17:C21,"&lt;&gt;""")-COUNTBLANK($C$17:C21))</f>
        <v>5</v>
      </c>
      <c r="C21" s="204" t="s">
        <v>2061</v>
      </c>
      <c r="D21" s="970" t="s">
        <v>2799</v>
      </c>
      <c r="E21" s="206" t="s">
        <v>350</v>
      </c>
      <c r="F21" s="206" t="s">
        <v>164</v>
      </c>
      <c r="G21" s="32"/>
      <c r="H21" s="665">
        <f t="shared" si="0"/>
        <v>1</v>
      </c>
      <c r="I21" s="417">
        <f>SUM(I18:I20)</f>
        <v>0</v>
      </c>
      <c r="J21" s="184"/>
      <c r="K21" s="34"/>
      <c r="L21" s="417">
        <f>SUM(L18:L20)</f>
        <v>0</v>
      </c>
      <c r="M21" s="184"/>
      <c r="N21" s="34"/>
      <c r="O21" s="417">
        <f>SUM(O18:O20)</f>
        <v>0</v>
      </c>
      <c r="P21" s="184"/>
      <c r="R21" s="920"/>
      <c r="S21" s="34"/>
      <c r="T21" s="188"/>
      <c r="V21" s="986"/>
      <c r="W21" s="985"/>
      <c r="X21" s="985"/>
      <c r="Y21" s="34"/>
    </row>
    <row r="22" spans="2:25" ht="17.850000000000001" customHeight="1">
      <c r="B22" s="203">
        <f>IF(C22="","",COUNTIF($C$17:C22,"&lt;&gt;""")-COUNTBLANK($C$17:C22))</f>
        <v>6</v>
      </c>
      <c r="C22" s="204" t="s">
        <v>2062</v>
      </c>
      <c r="D22" s="415" t="s">
        <v>2800</v>
      </c>
      <c r="E22" s="206" t="s">
        <v>350</v>
      </c>
      <c r="F22" s="206" t="s">
        <v>117</v>
      </c>
      <c r="G22" s="32"/>
      <c r="H22" s="665">
        <f t="shared" si="0"/>
        <v>1</v>
      </c>
      <c r="I22" s="187"/>
      <c r="J22" s="184"/>
      <c r="K22" s="34"/>
      <c r="L22" s="187"/>
      <c r="M22" s="184"/>
      <c r="N22" s="34"/>
      <c r="O22" s="187"/>
      <c r="P22" s="184"/>
      <c r="R22" s="920"/>
      <c r="S22" s="34"/>
      <c r="T22" s="188"/>
      <c r="V22" s="986"/>
      <c r="W22" s="985"/>
      <c r="X22" s="985"/>
      <c r="Y22" s="34"/>
    </row>
    <row r="23" spans="2:25" ht="17.850000000000001" customHeight="1">
      <c r="B23" s="203" t="str">
        <f>IF(C23="","",COUNTIF($C$17:C23,"&lt;&gt;""")-COUNTBLANK($C$17:C23))</f>
        <v/>
      </c>
      <c r="C23" s="204"/>
      <c r="D23" s="414" t="s">
        <v>426</v>
      </c>
      <c r="E23" s="206"/>
      <c r="F23" s="206"/>
      <c r="G23" s="32"/>
      <c r="H23" s="32"/>
      <c r="Q23" s="32"/>
      <c r="T23" s="86"/>
      <c r="X23" s="34"/>
      <c r="Y23" s="34"/>
    </row>
    <row r="24" spans="2:25" ht="13.8">
      <c r="B24" s="203">
        <f>IF(C24="","",COUNTIF($C$17:C24,"&lt;&gt;""")-COUNTBLANK($C$17:C24))</f>
        <v>7</v>
      </c>
      <c r="C24" s="204" t="s">
        <v>2063</v>
      </c>
      <c r="D24" s="204" t="s">
        <v>428</v>
      </c>
      <c r="E24" s="206" t="s">
        <v>350</v>
      </c>
      <c r="F24" s="206" t="s">
        <v>117</v>
      </c>
      <c r="G24" s="32"/>
      <c r="H24" s="665">
        <f t="shared" si="0"/>
        <v>1</v>
      </c>
      <c r="I24" s="187"/>
      <c r="J24" s="184"/>
      <c r="K24" s="34"/>
      <c r="L24" s="187"/>
      <c r="M24" s="184"/>
      <c r="N24" s="34"/>
      <c r="O24" s="187"/>
      <c r="P24" s="184"/>
      <c r="R24" s="920"/>
      <c r="S24" s="34"/>
      <c r="T24" s="188"/>
      <c r="X24" s="34"/>
      <c r="Y24" s="34"/>
    </row>
    <row r="25" spans="2:25" ht="13.8">
      <c r="B25" s="203">
        <f>IF(C25="","",COUNTIF($C$17:C25,"&lt;&gt;""")-COUNTBLANK($C$17:C25))</f>
        <v>8</v>
      </c>
      <c r="C25" s="204" t="s">
        <v>2064</v>
      </c>
      <c r="D25" s="204" t="s">
        <v>2794</v>
      </c>
      <c r="E25" s="206" t="s">
        <v>350</v>
      </c>
      <c r="F25" s="206" t="s">
        <v>117</v>
      </c>
      <c r="H25" s="665">
        <f t="shared" si="0"/>
        <v>1</v>
      </c>
      <c r="I25" s="187"/>
      <c r="J25" s="184"/>
      <c r="K25" s="34"/>
      <c r="L25" s="187"/>
      <c r="M25" s="184"/>
      <c r="N25" s="34"/>
      <c r="O25" s="187"/>
      <c r="P25" s="184"/>
      <c r="R25" s="920"/>
      <c r="S25" s="34"/>
      <c r="T25" s="188"/>
      <c r="W25" s="985"/>
      <c r="X25" s="34"/>
      <c r="Y25" s="34"/>
    </row>
    <row r="26" spans="2:25" ht="13.8">
      <c r="B26" s="203">
        <f>IF(C26="","",COUNTIF($C$17:C26,"&lt;&gt;""")-COUNTBLANK($C$17:C26))</f>
        <v>9</v>
      </c>
      <c r="C26" s="204" t="s">
        <v>2065</v>
      </c>
      <c r="D26" s="204" t="s">
        <v>2795</v>
      </c>
      <c r="E26" s="206" t="s">
        <v>350</v>
      </c>
      <c r="F26" s="206" t="s">
        <v>117</v>
      </c>
      <c r="H26" s="665">
        <f t="shared" si="0"/>
        <v>1</v>
      </c>
      <c r="I26" s="187"/>
      <c r="J26" s="184"/>
      <c r="K26" s="34"/>
      <c r="L26" s="187"/>
      <c r="M26" s="184"/>
      <c r="N26" s="34"/>
      <c r="O26" s="187"/>
      <c r="P26" s="184"/>
      <c r="R26" s="920"/>
      <c r="S26" s="34"/>
      <c r="T26" s="188"/>
      <c r="W26" s="985"/>
      <c r="X26" s="34"/>
      <c r="Y26" s="34"/>
    </row>
    <row r="27" spans="2:25" ht="13.8">
      <c r="B27" s="203">
        <f>IF(C27="","",COUNTIF($C$17:C27,"&lt;&gt;""")-COUNTBLANK($C$17:C27))</f>
        <v>10</v>
      </c>
      <c r="C27" s="204" t="s">
        <v>2066</v>
      </c>
      <c r="D27" s="204" t="s">
        <v>2796</v>
      </c>
      <c r="E27" s="206" t="s">
        <v>350</v>
      </c>
      <c r="F27" s="206" t="s">
        <v>117</v>
      </c>
      <c r="H27" s="665">
        <f t="shared" si="0"/>
        <v>1</v>
      </c>
      <c r="I27" s="187"/>
      <c r="J27" s="184"/>
      <c r="K27" s="34"/>
      <c r="L27" s="187"/>
      <c r="M27" s="184"/>
      <c r="N27" s="34"/>
      <c r="O27" s="187"/>
      <c r="P27" s="184"/>
      <c r="R27" s="920"/>
      <c r="S27" s="34"/>
      <c r="T27" s="188"/>
      <c r="W27" s="985"/>
      <c r="X27" s="34"/>
      <c r="Y27" s="34"/>
    </row>
    <row r="28" spans="2:25" ht="13.8">
      <c r="B28" s="203" t="str">
        <f>IF(C28="","",COUNTIF($C$17:C28,"&lt;&gt;""")-COUNTBLANK($C$17:C28))</f>
        <v/>
      </c>
      <c r="E28" s="205"/>
      <c r="F28" s="205"/>
      <c r="H28" s="32"/>
      <c r="Q28" s="32"/>
      <c r="T28" s="86"/>
      <c r="X28" s="34"/>
      <c r="Y28" s="34"/>
    </row>
    <row r="29" spans="2:25" ht="13.8">
      <c r="B29" s="203" t="str">
        <f>IF(C29="","",COUNTIF($C$17:C29,"&lt;&gt;""")-COUNTBLANK($C$17:C29))</f>
        <v/>
      </c>
      <c r="E29" s="205"/>
      <c r="F29" s="205"/>
      <c r="H29" s="32"/>
      <c r="Q29" s="32"/>
      <c r="T29" s="86"/>
      <c r="X29" s="34"/>
      <c r="Y29" s="34"/>
    </row>
    <row r="30" spans="2:25" ht="13.8">
      <c r="B30" s="203" t="str">
        <f>IF(C30="","",COUNTIF($C$17:C30,"&lt;&gt;""")-COUNTBLANK($C$17:C30))</f>
        <v/>
      </c>
      <c r="C30" s="204"/>
      <c r="D30" s="63" t="s">
        <v>432</v>
      </c>
      <c r="E30" s="206"/>
      <c r="F30" s="206"/>
      <c r="H30" s="32"/>
      <c r="Q30" s="32"/>
      <c r="T30" s="86"/>
      <c r="X30" s="34"/>
      <c r="Y30" s="34"/>
    </row>
    <row r="31" spans="2:25" ht="13.8">
      <c r="B31" s="203">
        <f>IF(C31="","",COUNTIF($C$17:C31,"&lt;&gt;""")-COUNTBLANK($C$17:C31))</f>
        <v>11</v>
      </c>
      <c r="C31" s="204" t="s">
        <v>2067</v>
      </c>
      <c r="D31" s="204" t="s">
        <v>434</v>
      </c>
      <c r="E31" s="206" t="s">
        <v>350</v>
      </c>
      <c r="F31" s="206" t="s">
        <v>117</v>
      </c>
      <c r="H31" s="665">
        <f>IF(AND(I31&lt;&gt;"",J31&lt;&gt;"",L31&lt;&gt;"",M31&lt;&gt;"",O31&lt;&gt;"",P31&lt;&gt;"",T31&lt;&gt;""),0,1)</f>
        <v>1</v>
      </c>
      <c r="I31" s="187"/>
      <c r="J31" s="184"/>
      <c r="K31" s="34"/>
      <c r="L31" s="187"/>
      <c r="M31" s="184"/>
      <c r="N31" s="34"/>
      <c r="O31" s="187"/>
      <c r="P31" s="184"/>
      <c r="R31" s="920"/>
      <c r="S31" s="34"/>
      <c r="T31" s="188"/>
      <c r="X31" s="34"/>
      <c r="Y31" s="34"/>
    </row>
    <row r="32" spans="2:25" ht="13.8">
      <c r="B32" s="203">
        <f>IF(C32="","",COUNTIF($C$17:C32,"&lt;&gt;""")-COUNTBLANK($C$17:C32))</f>
        <v>12</v>
      </c>
      <c r="C32" s="204" t="s">
        <v>2068</v>
      </c>
      <c r="D32" s="204" t="s">
        <v>436</v>
      </c>
      <c r="E32" s="206" t="s">
        <v>350</v>
      </c>
      <c r="F32" s="206" t="s">
        <v>117</v>
      </c>
      <c r="H32" s="665">
        <f>IF(AND(I32&lt;&gt;"",J32&lt;&gt;"",L32&lt;&gt;"",M32&lt;&gt;"",O32&lt;&gt;"",P32&lt;&gt;"",T32&lt;&gt;""),0,1)</f>
        <v>1</v>
      </c>
      <c r="I32" s="187"/>
      <c r="J32" s="184"/>
      <c r="K32" s="34"/>
      <c r="L32" s="187"/>
      <c r="M32" s="184"/>
      <c r="N32" s="34"/>
      <c r="O32" s="187"/>
      <c r="P32" s="184"/>
      <c r="R32" s="920"/>
      <c r="S32" s="34"/>
      <c r="T32" s="188"/>
      <c r="X32" s="34"/>
      <c r="Y32" s="34"/>
    </row>
    <row r="33" spans="1:25" ht="13.8">
      <c r="B33" s="52"/>
      <c r="H33" s="32"/>
      <c r="N33" s="34"/>
      <c r="R33" s="34"/>
      <c r="S33" s="34"/>
      <c r="T33" s="88"/>
    </row>
    <row r="34" spans="1:25" ht="13.8">
      <c r="B34" s="52"/>
      <c r="C34" s="32" t="s">
        <v>129</v>
      </c>
      <c r="H34" s="32"/>
      <c r="N34" s="34"/>
      <c r="R34" s="34"/>
      <c r="S34" s="34"/>
      <c r="T34" s="88"/>
    </row>
    <row r="35" spans="1:25" ht="13.8">
      <c r="B35" s="52"/>
      <c r="C35" s="1430"/>
      <c r="D35" s="1379"/>
      <c r="E35" s="1379"/>
      <c r="F35" s="1380"/>
      <c r="H35" s="32"/>
      <c r="N35" s="34"/>
      <c r="R35" s="34"/>
      <c r="S35" s="34"/>
      <c r="T35" s="88"/>
    </row>
    <row r="36" spans="1:25" ht="13.8">
      <c r="B36" s="52"/>
      <c r="C36" s="1381"/>
      <c r="D36" s="1405"/>
      <c r="E36" s="1405"/>
      <c r="F36" s="1382"/>
      <c r="H36" s="32"/>
      <c r="N36" s="34"/>
      <c r="R36" s="34"/>
      <c r="S36" s="34"/>
      <c r="T36" s="88"/>
    </row>
    <row r="37" spans="1:25" ht="13.8">
      <c r="B37" s="52"/>
      <c r="C37" s="1381"/>
      <c r="D37" s="1405"/>
      <c r="E37" s="1405"/>
      <c r="F37" s="1382"/>
      <c r="H37" s="32"/>
      <c r="N37" s="34"/>
      <c r="R37" s="34"/>
      <c r="S37" s="34"/>
      <c r="T37" s="88"/>
    </row>
    <row r="38" spans="1:25" ht="13.8">
      <c r="B38" s="52"/>
      <c r="C38" s="1381"/>
      <c r="D38" s="1405"/>
      <c r="E38" s="1405"/>
      <c r="F38" s="1382"/>
      <c r="H38" s="32"/>
      <c r="N38" s="34"/>
      <c r="R38" s="34"/>
      <c r="S38" s="34"/>
      <c r="T38" s="88"/>
    </row>
    <row r="39" spans="1:25" ht="13.8">
      <c r="B39" s="52"/>
      <c r="C39" s="1383"/>
      <c r="D39" s="1384"/>
      <c r="E39" s="1384"/>
      <c r="F39" s="1385"/>
      <c r="H39" s="32"/>
      <c r="N39" s="34"/>
      <c r="R39" s="34"/>
      <c r="S39" s="34"/>
      <c r="T39" s="88"/>
    </row>
    <row r="40" spans="1:25" ht="13.8">
      <c r="B40" s="52"/>
      <c r="H40" s="32"/>
      <c r="N40" s="34"/>
      <c r="R40" s="34"/>
      <c r="S40" s="34"/>
      <c r="T40" s="88"/>
    </row>
    <row r="41" spans="1:25" ht="13.8">
      <c r="B41" s="52"/>
      <c r="D41" s="33"/>
      <c r="E41" s="174"/>
      <c r="F41" s="174"/>
      <c r="H41" s="32"/>
      <c r="T41" s="86"/>
    </row>
    <row r="42" spans="1:25" ht="13.8">
      <c r="B42" s="335" t="s">
        <v>130</v>
      </c>
      <c r="C42" s="56"/>
      <c r="D42" s="56"/>
      <c r="E42" s="175"/>
      <c r="F42" s="175"/>
      <c r="G42" s="56"/>
      <c r="H42" s="56"/>
      <c r="I42" s="56"/>
      <c r="J42" s="56"/>
      <c r="K42" s="56"/>
      <c r="L42" s="56"/>
      <c r="M42" s="56"/>
      <c r="N42" s="56"/>
      <c r="O42" s="56"/>
      <c r="P42" s="56"/>
      <c r="Q42" s="56"/>
      <c r="R42" s="56"/>
      <c r="S42" s="56"/>
      <c r="T42" s="87"/>
    </row>
    <row r="43" spans="1:25" ht="15" customHeight="1">
      <c r="A43" s="34"/>
      <c r="B43" s="34"/>
      <c r="C43" s="34"/>
      <c r="D43" s="34"/>
      <c r="E43" s="919"/>
      <c r="F43" s="919"/>
      <c r="H43" s="34"/>
      <c r="I43" s="34"/>
      <c r="J43" s="34"/>
      <c r="K43" s="34"/>
      <c r="L43" s="34"/>
      <c r="M43" s="34"/>
      <c r="N43" s="34"/>
      <c r="O43" s="34"/>
      <c r="P43" s="34"/>
      <c r="R43" s="34"/>
      <c r="S43" s="34"/>
      <c r="T43" s="34"/>
      <c r="W43" s="34"/>
      <c r="X43" s="34"/>
      <c r="Y43" s="34"/>
    </row>
    <row r="44" spans="1:25" ht="15" hidden="1" customHeight="1"/>
  </sheetData>
  <mergeCells count="7">
    <mergeCell ref="R10:R12"/>
    <mergeCell ref="T10:T12"/>
    <mergeCell ref="C35:F39"/>
    <mergeCell ref="H10:H12"/>
    <mergeCell ref="I10:J11"/>
    <mergeCell ref="L10:M11"/>
    <mergeCell ref="O10:P11"/>
  </mergeCells>
  <conditionalFormatting sqref="H3">
    <cfRule type="cellIs" dxfId="1023" priority="21" stopIfTrue="1" operator="greaterThan">
      <formula>0</formula>
    </cfRule>
    <cfRule type="cellIs" dxfId="1022" priority="22" stopIfTrue="1" operator="lessThan">
      <formula>1</formula>
    </cfRule>
  </conditionalFormatting>
  <conditionalFormatting sqref="H18:H20 H22">
    <cfRule type="cellIs" dxfId="1021" priority="17" stopIfTrue="1" operator="greaterThan">
      <formula>0</formula>
    </cfRule>
    <cfRule type="cellIs" dxfId="1020" priority="18" stopIfTrue="1" operator="lessThan">
      <formula>1</formula>
    </cfRule>
  </conditionalFormatting>
  <conditionalFormatting sqref="H18:H20 H22">
    <cfRule type="cellIs" dxfId="1019" priority="19" stopIfTrue="1" operator="greaterThan">
      <formula>0</formula>
    </cfRule>
    <cfRule type="cellIs" dxfId="1018" priority="20" stopIfTrue="1" operator="lessThan">
      <formula>1</formula>
    </cfRule>
  </conditionalFormatting>
  <conditionalFormatting sqref="H21">
    <cfRule type="cellIs" dxfId="1017" priority="13" stopIfTrue="1" operator="greaterThan">
      <formula>0</formula>
    </cfRule>
    <cfRule type="cellIs" dxfId="1016" priority="14" stopIfTrue="1" operator="lessThan">
      <formula>1</formula>
    </cfRule>
  </conditionalFormatting>
  <conditionalFormatting sqref="H21">
    <cfRule type="cellIs" dxfId="1015" priority="15" stopIfTrue="1" operator="greaterThan">
      <formula>0</formula>
    </cfRule>
    <cfRule type="cellIs" dxfId="1014" priority="16" stopIfTrue="1" operator="lessThan">
      <formula>1</formula>
    </cfRule>
  </conditionalFormatting>
  <conditionalFormatting sqref="H17:H22">
    <cfRule type="cellIs" dxfId="1013" priority="9" stopIfTrue="1" operator="greaterThan">
      <formula>0</formula>
    </cfRule>
    <cfRule type="cellIs" dxfId="1012" priority="10" stopIfTrue="1" operator="lessThan">
      <formula>1</formula>
    </cfRule>
  </conditionalFormatting>
  <conditionalFormatting sqref="H17:H22">
    <cfRule type="cellIs" dxfId="1011" priority="11" stopIfTrue="1" operator="greaterThan">
      <formula>0</formula>
    </cfRule>
    <cfRule type="cellIs" dxfId="1010" priority="12" stopIfTrue="1" operator="lessThan">
      <formula>1</formula>
    </cfRule>
  </conditionalFormatting>
  <conditionalFormatting sqref="H24:H27">
    <cfRule type="cellIs" dxfId="1009" priority="5" stopIfTrue="1" operator="greaterThan">
      <formula>0</formula>
    </cfRule>
    <cfRule type="cellIs" dxfId="1008" priority="6" stopIfTrue="1" operator="lessThan">
      <formula>1</formula>
    </cfRule>
  </conditionalFormatting>
  <conditionalFormatting sqref="H24:H27">
    <cfRule type="cellIs" dxfId="1007" priority="7" stopIfTrue="1" operator="greaterThan">
      <formula>0</formula>
    </cfRule>
    <cfRule type="cellIs" dxfId="1006" priority="8" stopIfTrue="1" operator="lessThan">
      <formula>1</formula>
    </cfRule>
  </conditionalFormatting>
  <conditionalFormatting sqref="H31:H32">
    <cfRule type="cellIs" dxfId="1005" priority="1" stopIfTrue="1" operator="greaterThan">
      <formula>0</formula>
    </cfRule>
    <cfRule type="cellIs" dxfId="1004" priority="2" stopIfTrue="1" operator="lessThan">
      <formula>1</formula>
    </cfRule>
  </conditionalFormatting>
  <conditionalFormatting sqref="H31:H32">
    <cfRule type="cellIs" dxfId="1003" priority="3" stopIfTrue="1" operator="greaterThan">
      <formula>0</formula>
    </cfRule>
    <cfRule type="cellIs" dxfId="1002" priority="4" stopIfTrue="1" operator="lessThan">
      <formula>1</formula>
    </cfRule>
  </conditionalFormatting>
  <dataValidations disablePrompts="1" count="1">
    <dataValidation type="list" allowBlank="1" showInputMessage="1" showErrorMessage="1" sqref="P31:P32 P17:P22 P24:P27 M17:M22 M31:M32 M24:M27 J31:J32 J17:J22 J24:J27" xr:uid="{74719BF2-CFC3-4C42-8DAB-ABF3945AC56F}">
      <formula1>Confidence_grade</formula1>
    </dataValidation>
  </dataValidations>
  <pageMargins left="0.70866141732283472" right="0.70866141732283472" top="0.74803149606299213" bottom="0.74803149606299213" header="0.31496062992125984" footer="0.31496062992125984"/>
  <pageSetup paperSize="9" scale="37" fitToHeight="0" orientation="landscape" r:id="rId1"/>
  <headerFooter>
    <oddHeader>&amp;LDepartment of Internal Affairs - Three Waters Reform Programme - Request for Information Template Workbook I</oddHeader>
    <oddFooter>&amp;LPage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DBDDC-6DFD-419A-9090-36C7C2BF6081}">
  <sheetPr>
    <tabColor rgb="FF55EBF7"/>
    <pageSetUpPr fitToPage="1"/>
  </sheetPr>
  <dimension ref="A1:Y40"/>
  <sheetViews>
    <sheetView showGridLines="0" zoomScale="80" zoomScaleNormal="80" workbookViewId="0">
      <pane xSplit="13" ySplit="12" topLeftCell="P13" activePane="bottomRight" state="frozen"/>
      <selection pane="topRight"/>
      <selection pane="bottomLeft"/>
      <selection pane="bottomRight"/>
    </sheetView>
  </sheetViews>
  <sheetFormatPr defaultColWidth="0" defaultRowHeight="0" customHeight="1" zeroHeight="1"/>
  <cols>
    <col min="1" max="1" width="2.44140625" customWidth="1"/>
    <col min="2" max="2" width="6.44140625" customWidth="1"/>
    <col min="3" max="3" width="16" customWidth="1"/>
    <col min="4" max="4" width="54.5546875" bestFit="1" customWidth="1"/>
    <col min="5" max="7" width="9.44140625" customWidth="1"/>
    <col min="8" max="8" width="17.44140625" bestFit="1" customWidth="1"/>
    <col min="9" max="9" width="13.5546875" customWidth="1"/>
    <col min="10" max="11" width="5.5546875" customWidth="1"/>
    <col min="12" max="12" width="13.5546875" customWidth="1"/>
    <col min="13" max="14" width="5.5546875" customWidth="1"/>
    <col min="15" max="15" width="13.5546875" customWidth="1"/>
    <col min="16" max="17" width="5.5546875" customWidth="1"/>
    <col min="18" max="18" width="15.44140625" customWidth="1"/>
    <col min="19" max="19" width="5.5546875" customWidth="1"/>
    <col min="20" max="20" width="49.44140625" customWidth="1"/>
    <col min="21" max="21" width="3.5546875" hidden="1" customWidth="1"/>
    <col min="22" max="22" width="4.44140625" hidden="1" customWidth="1"/>
    <col min="23" max="25" width="9.44140625" hidden="1" customWidth="1"/>
    <col min="26" max="16384" width="8.88671875" hidden="1"/>
  </cols>
  <sheetData>
    <row r="1" spans="1:20" ht="28.35" customHeight="1">
      <c r="A1" s="35"/>
      <c r="B1" s="115" t="str">
        <f>'Key information'!$B$6</f>
        <v>Three Waters Reform Programme: Request for Information Workbook I</v>
      </c>
      <c r="C1" s="116"/>
      <c r="D1" s="116"/>
      <c r="E1" s="166"/>
      <c r="F1" s="166"/>
      <c r="G1" s="116"/>
      <c r="H1" s="117"/>
      <c r="I1" s="116"/>
      <c r="J1" s="116"/>
      <c r="K1" s="116"/>
      <c r="L1" s="116"/>
      <c r="M1" s="116"/>
      <c r="N1" s="116"/>
      <c r="O1" s="116"/>
      <c r="P1" s="116"/>
      <c r="Q1" s="116"/>
      <c r="R1" s="116"/>
      <c r="S1" s="116"/>
      <c r="T1" s="118"/>
    </row>
    <row r="2" spans="1:20" ht="20.399999999999999">
      <c r="A2" s="32"/>
      <c r="B2" s="39"/>
      <c r="C2" s="40"/>
      <c r="D2" s="987"/>
      <c r="E2" s="167"/>
      <c r="F2" s="167"/>
      <c r="G2" s="38"/>
      <c r="H2" s="121"/>
      <c r="I2" s="35"/>
      <c r="J2" s="35"/>
      <c r="K2" s="35"/>
      <c r="L2" s="35"/>
      <c r="M2" s="35"/>
      <c r="N2" s="35"/>
      <c r="O2" s="35"/>
      <c r="P2" s="35"/>
      <c r="Q2" s="35"/>
      <c r="R2" s="35"/>
      <c r="S2" s="32"/>
      <c r="T2" s="34"/>
    </row>
    <row r="3" spans="1:20" ht="14.4">
      <c r="A3" s="41"/>
      <c r="B3" s="662" t="s">
        <v>1971</v>
      </c>
      <c r="C3" s="44"/>
      <c r="D3" s="948">
        <f>'Key information'!$E$8</f>
        <v>0</v>
      </c>
      <c r="E3" s="65"/>
      <c r="F3" s="205"/>
      <c r="G3" s="664" t="s">
        <v>100</v>
      </c>
      <c r="H3" s="671">
        <f>SUM(H16:H27)</f>
        <v>10</v>
      </c>
      <c r="I3" s="41"/>
      <c r="J3" s="41"/>
      <c r="K3" s="41"/>
      <c r="L3" s="41"/>
      <c r="M3" s="41"/>
      <c r="N3" s="41"/>
      <c r="O3" s="32"/>
      <c r="P3" s="344"/>
      <c r="Q3" s="34"/>
      <c r="R3" s="344"/>
      <c r="S3" s="32"/>
      <c r="T3" s="344"/>
    </row>
    <row r="4" spans="1:20" ht="14.4">
      <c r="A4" s="32"/>
      <c r="B4" s="45"/>
      <c r="C4" s="327"/>
      <c r="D4" s="328"/>
      <c r="E4" s="692"/>
      <c r="F4" s="692"/>
      <c r="G4" s="329"/>
      <c r="H4" s="329"/>
      <c r="I4" s="329"/>
      <c r="J4" s="329"/>
      <c r="K4" s="329"/>
      <c r="L4" s="329"/>
      <c r="M4" s="329"/>
      <c r="N4" s="329"/>
      <c r="O4" s="47"/>
      <c r="P4" s="47"/>
      <c r="Q4" s="46"/>
      <c r="R4" s="47"/>
      <c r="S4" s="47"/>
      <c r="T4" s="367"/>
    </row>
    <row r="5" spans="1:20" ht="14.4">
      <c r="A5" s="32"/>
      <c r="B5" s="32"/>
      <c r="C5" s="33"/>
      <c r="D5" s="32"/>
      <c r="E5" s="168"/>
      <c r="F5" s="168"/>
      <c r="G5" s="34"/>
      <c r="H5" s="34"/>
      <c r="I5" s="32"/>
      <c r="J5" s="32"/>
      <c r="K5" s="32"/>
      <c r="L5" s="32"/>
      <c r="M5" s="32"/>
      <c r="N5" s="32"/>
      <c r="O5" s="32"/>
      <c r="P5" s="32"/>
      <c r="Q5" s="34"/>
      <c r="R5" s="32"/>
      <c r="S5" s="32"/>
      <c r="T5" s="32"/>
    </row>
    <row r="6" spans="1:20" ht="15" thickBot="1">
      <c r="A6" s="32"/>
      <c r="B6" s="48"/>
      <c r="C6" s="49"/>
      <c r="D6" s="50"/>
      <c r="E6" s="169"/>
      <c r="F6" s="169"/>
      <c r="G6" s="50"/>
      <c r="H6" s="50"/>
      <c r="I6" s="50"/>
      <c r="J6" s="50"/>
      <c r="K6" s="50"/>
      <c r="L6" s="50"/>
      <c r="M6" s="50"/>
      <c r="N6" s="50"/>
      <c r="O6" s="50"/>
      <c r="P6" s="50"/>
      <c r="Q6" s="51"/>
      <c r="R6" s="50"/>
      <c r="S6" s="50"/>
      <c r="T6" s="85"/>
    </row>
    <row r="7" spans="1:20" ht="14.4">
      <c r="A7" s="32"/>
      <c r="B7" s="52"/>
      <c r="C7" s="1164" t="s">
        <v>2771</v>
      </c>
      <c r="D7" s="123"/>
      <c r="E7" s="168"/>
      <c r="F7" s="168"/>
      <c r="G7" s="34"/>
      <c r="H7" s="32"/>
      <c r="I7" s="32"/>
      <c r="J7" s="32"/>
      <c r="K7" s="32"/>
      <c r="L7" s="32"/>
      <c r="M7" s="32"/>
      <c r="N7" s="32"/>
      <c r="O7" s="32"/>
      <c r="P7" s="32"/>
      <c r="Q7" s="34"/>
      <c r="R7" s="32"/>
      <c r="S7" s="32"/>
      <c r="T7" s="86"/>
    </row>
    <row r="8" spans="1:20" ht="15" thickBot="1">
      <c r="A8" s="32"/>
      <c r="B8" s="52"/>
      <c r="C8" s="124" t="s">
        <v>437</v>
      </c>
      <c r="D8" s="125"/>
      <c r="E8" s="168"/>
      <c r="F8" s="168"/>
      <c r="G8" s="34"/>
      <c r="H8" s="32"/>
      <c r="I8" s="32"/>
      <c r="J8" s="32"/>
      <c r="K8" s="32"/>
      <c r="L8" s="32"/>
      <c r="M8" s="32"/>
      <c r="N8" s="32"/>
      <c r="O8" s="32"/>
      <c r="P8" s="32"/>
      <c r="Q8" s="34"/>
      <c r="R8" s="32"/>
      <c r="S8" s="32"/>
      <c r="T8" s="86"/>
    </row>
    <row r="9" spans="1:20" ht="15" thickBot="1">
      <c r="A9" s="32"/>
      <c r="B9" s="52"/>
      <c r="C9" s="32"/>
      <c r="D9" s="32"/>
      <c r="E9" s="168"/>
      <c r="F9" s="168"/>
      <c r="G9" s="34"/>
      <c r="H9" s="32"/>
      <c r="I9" s="32"/>
      <c r="J9" s="32"/>
      <c r="K9" s="32"/>
      <c r="L9" s="32"/>
      <c r="M9" s="32"/>
      <c r="N9" s="32"/>
      <c r="O9" s="32"/>
      <c r="P9" s="32"/>
      <c r="Q9" s="34"/>
      <c r="R9" s="32"/>
      <c r="S9" s="32"/>
      <c r="T9" s="86"/>
    </row>
    <row r="10" spans="1:20" ht="21" customHeight="1">
      <c r="A10" s="32"/>
      <c r="B10" s="52"/>
      <c r="C10" s="132" t="s">
        <v>103</v>
      </c>
      <c r="D10" s="137" t="s">
        <v>32</v>
      </c>
      <c r="E10" s="170" t="s">
        <v>104</v>
      </c>
      <c r="F10" s="909" t="s">
        <v>105</v>
      </c>
      <c r="G10" s="34"/>
      <c r="H10" s="1311" t="s">
        <v>106</v>
      </c>
      <c r="I10" s="1413">
        <f>'Key information'!$E$22</f>
        <v>43646</v>
      </c>
      <c r="J10" s="1414"/>
      <c r="K10" s="83"/>
      <c r="L10" s="1413">
        <f>'Key information'!$E$23</f>
        <v>44012</v>
      </c>
      <c r="M10" s="1414"/>
      <c r="N10" s="83"/>
      <c r="O10" s="1409" t="str">
        <f>'Key information'!$E$24</f>
        <v>30/06/2021 (Forecast)</v>
      </c>
      <c r="P10" s="1410"/>
      <c r="Q10" s="34"/>
      <c r="R10" s="1372" t="s">
        <v>108</v>
      </c>
      <c r="S10" s="53"/>
      <c r="T10" s="1375" t="s">
        <v>109</v>
      </c>
    </row>
    <row r="11" spans="1:20" ht="14.4">
      <c r="A11" s="32"/>
      <c r="B11" s="52"/>
      <c r="C11" s="394" t="s">
        <v>110</v>
      </c>
      <c r="D11" s="136"/>
      <c r="E11" s="171"/>
      <c r="F11" s="911" t="s">
        <v>111</v>
      </c>
      <c r="G11" s="34"/>
      <c r="H11" s="1312"/>
      <c r="I11" s="1415"/>
      <c r="J11" s="1416"/>
      <c r="K11" s="83"/>
      <c r="L11" s="1415"/>
      <c r="M11" s="1416"/>
      <c r="N11" s="83"/>
      <c r="O11" s="1411"/>
      <c r="P11" s="1412"/>
      <c r="Q11" s="34"/>
      <c r="R11" s="1373"/>
      <c r="S11" s="53"/>
      <c r="T11" s="1376"/>
    </row>
    <row r="12" spans="1:20" ht="15" thickBot="1">
      <c r="A12" s="32"/>
      <c r="B12" s="52"/>
      <c r="C12" s="408"/>
      <c r="D12" s="138"/>
      <c r="E12" s="172"/>
      <c r="F12" s="262"/>
      <c r="G12" s="34"/>
      <c r="H12" s="1429"/>
      <c r="I12" s="267"/>
      <c r="J12" s="902" t="s">
        <v>147</v>
      </c>
      <c r="K12" s="34"/>
      <c r="L12" s="267"/>
      <c r="M12" s="902" t="s">
        <v>147</v>
      </c>
      <c r="N12" s="34"/>
      <c r="O12" s="267"/>
      <c r="P12" s="902" t="s">
        <v>147</v>
      </c>
      <c r="Q12" s="34"/>
      <c r="R12" s="1374"/>
      <c r="S12" s="54"/>
      <c r="T12" s="1377"/>
    </row>
    <row r="13" spans="1:20" ht="14.4">
      <c r="A13" s="32"/>
      <c r="B13" s="52"/>
      <c r="C13" s="32"/>
      <c r="D13" s="32"/>
      <c r="E13" s="168"/>
      <c r="F13" s="168"/>
      <c r="G13" s="34"/>
      <c r="H13" s="32"/>
      <c r="I13" s="32"/>
      <c r="J13" s="32"/>
      <c r="K13" s="32"/>
      <c r="L13" s="32"/>
      <c r="M13" s="32"/>
      <c r="N13" s="32"/>
      <c r="O13" s="32"/>
      <c r="P13" s="32"/>
      <c r="Q13" s="34"/>
      <c r="R13" s="32"/>
      <c r="S13" s="32"/>
      <c r="T13" s="86"/>
    </row>
    <row r="14" spans="1:20" ht="14.4">
      <c r="A14" s="32"/>
      <c r="B14" s="52"/>
      <c r="C14" s="32"/>
      <c r="D14" s="32"/>
      <c r="E14" s="168"/>
      <c r="F14" s="168"/>
      <c r="G14" s="32"/>
      <c r="H14" s="32"/>
      <c r="I14" s="32"/>
      <c r="J14" s="32"/>
      <c r="K14" s="32"/>
      <c r="L14" s="32"/>
      <c r="M14" s="32"/>
      <c r="N14" s="32"/>
      <c r="O14" s="32"/>
      <c r="P14" s="32"/>
      <c r="Q14" s="32"/>
      <c r="R14" s="32"/>
      <c r="S14" s="32"/>
      <c r="T14" s="86"/>
    </row>
    <row r="15" spans="1:20" ht="14.1" customHeight="1">
      <c r="A15" s="32"/>
      <c r="B15" s="52"/>
      <c r="C15" s="60"/>
      <c r="D15" s="63" t="s">
        <v>438</v>
      </c>
      <c r="E15" s="61"/>
      <c r="F15" s="61"/>
      <c r="G15" s="34"/>
      <c r="H15" s="32"/>
      <c r="I15" s="34"/>
      <c r="J15" s="32"/>
      <c r="K15" s="34"/>
      <c r="L15" s="32"/>
      <c r="M15" s="32"/>
      <c r="N15" s="34"/>
      <c r="O15" s="34"/>
      <c r="P15" s="32"/>
      <c r="Q15" s="34"/>
      <c r="R15" s="34"/>
      <c r="S15" s="34"/>
      <c r="T15" s="88"/>
    </row>
    <row r="16" spans="1:20" ht="14.1" customHeight="1">
      <c r="A16" s="32"/>
      <c r="B16" s="203">
        <f>IF(C16="","",COUNTIF($C16:C$16,"&lt;&gt;""")-COUNTBLANK($C16:C$16))</f>
        <v>1</v>
      </c>
      <c r="C16" s="204" t="s">
        <v>439</v>
      </c>
      <c r="D16" s="204" t="s">
        <v>440</v>
      </c>
      <c r="E16" s="206" t="s">
        <v>350</v>
      </c>
      <c r="F16" s="206" t="s">
        <v>164</v>
      </c>
      <c r="G16" s="32"/>
      <c r="H16" s="665">
        <f>IF(AND(I16&lt;&gt;"",J16&lt;&gt;"",L16&lt;&gt;"",M16&lt;&gt;"",O16&lt;&gt;"",P16&lt;&gt;"",T16&lt;&gt;""),0,1)</f>
        <v>1</v>
      </c>
      <c r="I16" s="62">
        <f>SUM(I17:I20)</f>
        <v>0</v>
      </c>
      <c r="J16" s="184"/>
      <c r="K16" s="34"/>
      <c r="L16" s="62">
        <f>SUM(L17:L20)</f>
        <v>0</v>
      </c>
      <c r="M16" s="184"/>
      <c r="N16" s="34"/>
      <c r="O16" s="62">
        <f>SUM(O17:O20)</f>
        <v>0</v>
      </c>
      <c r="P16" s="184"/>
      <c r="Q16" s="34"/>
      <c r="R16" s="912"/>
      <c r="S16" s="34"/>
      <c r="T16" s="188"/>
    </row>
    <row r="17" spans="1:20" ht="14.1" customHeight="1">
      <c r="A17" s="32"/>
      <c r="B17" s="203">
        <f>IF(C17="","",COUNTIF($C$16:C17,"&lt;&gt;""")-COUNTBLANK($C$16:C17))</f>
        <v>2</v>
      </c>
      <c r="C17" s="204" t="s">
        <v>441</v>
      </c>
      <c r="D17" s="204" t="s">
        <v>442</v>
      </c>
      <c r="E17" s="206" t="s">
        <v>350</v>
      </c>
      <c r="F17" s="206" t="s">
        <v>117</v>
      </c>
      <c r="G17" s="32"/>
      <c r="H17" s="665">
        <f>IF(AND(I17&lt;&gt;"",J17&lt;&gt;"",L17&lt;&gt;"",M17&lt;&gt;"",O17&lt;&gt;"",P17&lt;&gt;"",T17&lt;&gt;""),0,1)</f>
        <v>1</v>
      </c>
      <c r="I17" s="64"/>
      <c r="J17" s="184"/>
      <c r="K17" s="34"/>
      <c r="L17" s="64"/>
      <c r="M17" s="184"/>
      <c r="N17" s="34"/>
      <c r="O17" s="64"/>
      <c r="P17" s="184"/>
      <c r="Q17" s="34"/>
      <c r="R17" s="912"/>
      <c r="S17" s="34"/>
      <c r="T17" s="188"/>
    </row>
    <row r="18" spans="1:20" ht="14.1" customHeight="1">
      <c r="A18" s="32"/>
      <c r="B18" s="203">
        <f>IF(C18="","",COUNTIF($C$16:C18,"&lt;&gt;""")-COUNTBLANK($C$16:C18))</f>
        <v>3</v>
      </c>
      <c r="C18" s="204" t="s">
        <v>443</v>
      </c>
      <c r="D18" s="204" t="s">
        <v>444</v>
      </c>
      <c r="E18" s="206" t="s">
        <v>350</v>
      </c>
      <c r="F18" s="206" t="s">
        <v>117</v>
      </c>
      <c r="G18" s="32"/>
      <c r="H18" s="665">
        <f>IF(AND(I18&lt;&gt;"",J18&lt;&gt;"",L18&lt;&gt;"",M18&lt;&gt;"",O18&lt;&gt;"",P18&lt;&gt;"",T18&lt;&gt;""),0,1)</f>
        <v>1</v>
      </c>
      <c r="I18" s="64"/>
      <c r="J18" s="184"/>
      <c r="K18" s="34"/>
      <c r="L18" s="64"/>
      <c r="M18" s="184"/>
      <c r="N18" s="34"/>
      <c r="O18" s="64"/>
      <c r="P18" s="184"/>
      <c r="Q18" s="34"/>
      <c r="R18" s="912"/>
      <c r="S18" s="34"/>
      <c r="T18" s="188"/>
    </row>
    <row r="19" spans="1:20" ht="14.1" customHeight="1">
      <c r="A19" s="32"/>
      <c r="B19" s="203">
        <f>IF(C19="","",COUNTIF($C$16:C19,"&lt;&gt;""")-COUNTBLANK($C$16:C19))</f>
        <v>4</v>
      </c>
      <c r="C19" s="204" t="s">
        <v>445</v>
      </c>
      <c r="D19" s="204" t="s">
        <v>446</v>
      </c>
      <c r="E19" s="206" t="s">
        <v>350</v>
      </c>
      <c r="F19" s="206" t="s">
        <v>117</v>
      </c>
      <c r="G19" s="32"/>
      <c r="H19" s="665">
        <f>IF(AND(I19&lt;&gt;"",J19&lt;&gt;"",L19&lt;&gt;"",M19&lt;&gt;"",O19&lt;&gt;"",P19&lt;&gt;"",T19&lt;&gt;""),0,1)</f>
        <v>1</v>
      </c>
      <c r="I19" s="64"/>
      <c r="J19" s="184"/>
      <c r="K19" s="34"/>
      <c r="L19" s="64"/>
      <c r="M19" s="184"/>
      <c r="N19" s="34"/>
      <c r="O19" s="64"/>
      <c r="P19" s="184"/>
      <c r="Q19" s="34"/>
      <c r="R19" s="912"/>
      <c r="S19" s="34"/>
      <c r="T19" s="188"/>
    </row>
    <row r="20" spans="1:20" ht="14.1" customHeight="1">
      <c r="A20" s="985"/>
      <c r="B20" s="436">
        <f>IF(C20="","",COUNTIF($C$16:C20,"&lt;&gt;""")-COUNTBLANK($C$16:C20))</f>
        <v>5</v>
      </c>
      <c r="C20" s="415" t="s">
        <v>447</v>
      </c>
      <c r="D20" s="969" t="s">
        <v>448</v>
      </c>
      <c r="E20" s="432" t="s">
        <v>350</v>
      </c>
      <c r="F20" s="432" t="s">
        <v>117</v>
      </c>
      <c r="G20" s="33"/>
      <c r="H20" s="665">
        <f>IF(AND(I20&lt;&gt;"",J20&lt;&gt;"",L20&lt;&gt;"",M20&lt;&gt;"",O20&lt;&gt;"",P20&lt;&gt;"",T20&lt;&gt;""),0,1)</f>
        <v>1</v>
      </c>
      <c r="I20" s="438"/>
      <c r="J20" s="419"/>
      <c r="K20" s="420"/>
      <c r="L20" s="438"/>
      <c r="M20" s="419"/>
      <c r="N20" s="986"/>
      <c r="O20" s="936"/>
      <c r="P20" s="1002"/>
      <c r="Q20" s="986"/>
      <c r="R20" s="1246"/>
      <c r="S20" s="986"/>
      <c r="T20" s="1003"/>
    </row>
    <row r="21" spans="1:20" ht="14.1" customHeight="1">
      <c r="A21" s="32"/>
      <c r="B21" s="203" t="str">
        <f>IF(C21="","",COUNTIF($C$16:C21,"&lt;&gt;""")-COUNTBLANK($C$16:C21))</f>
        <v/>
      </c>
      <c r="C21" s="32"/>
      <c r="D21" s="32"/>
      <c r="E21" s="168"/>
      <c r="F21" s="168"/>
      <c r="G21" s="34"/>
      <c r="H21" s="32"/>
      <c r="I21" s="34"/>
      <c r="J21" s="32"/>
      <c r="K21" s="34"/>
      <c r="L21" s="32"/>
      <c r="M21" s="32"/>
      <c r="N21" s="34"/>
      <c r="O21" s="34"/>
      <c r="P21" s="32"/>
      <c r="Q21" s="34"/>
      <c r="R21" s="34"/>
      <c r="S21" s="34"/>
      <c r="T21" s="88"/>
    </row>
    <row r="22" spans="1:20" ht="14.1" customHeight="1">
      <c r="A22" s="32"/>
      <c r="B22" s="203" t="str">
        <f>IF(C22="","",COUNTIF($C$16:C22,"&lt;&gt;""")-COUNTBLANK($C$16:C22))</f>
        <v/>
      </c>
      <c r="C22" s="204"/>
      <c r="D22" s="63" t="s">
        <v>449</v>
      </c>
      <c r="E22" s="206"/>
      <c r="F22" s="206"/>
      <c r="G22" s="34"/>
      <c r="H22" s="32"/>
      <c r="I22" s="34"/>
      <c r="J22" s="32"/>
      <c r="K22" s="34"/>
      <c r="L22" s="32"/>
      <c r="M22" s="32"/>
      <c r="N22" s="34"/>
      <c r="O22" s="34"/>
      <c r="P22" s="32"/>
      <c r="Q22" s="34"/>
      <c r="R22" s="34"/>
      <c r="S22" s="34"/>
      <c r="T22" s="88"/>
    </row>
    <row r="23" spans="1:20" ht="14.1" customHeight="1">
      <c r="A23" s="32"/>
      <c r="B23" s="203">
        <f>IF(C23="","",COUNTIF($C$16:C23,"&lt;&gt;""")-COUNTBLANK($C$16:C23))</f>
        <v>6</v>
      </c>
      <c r="C23" s="204" t="s">
        <v>450</v>
      </c>
      <c r="D23" s="204" t="s">
        <v>440</v>
      </c>
      <c r="E23" s="206" t="s">
        <v>350</v>
      </c>
      <c r="F23" s="206" t="s">
        <v>164</v>
      </c>
      <c r="G23" s="34"/>
      <c r="H23" s="665">
        <f>IF(AND(I23&lt;&gt;"",J23&lt;&gt;"",L23&lt;&gt;"",M23&lt;&gt;"",O23&lt;&gt;"",P23&lt;&gt;"",T23&lt;&gt;""),0,1)</f>
        <v>1</v>
      </c>
      <c r="I23" s="62">
        <f>SUM(I24:I27)</f>
        <v>0</v>
      </c>
      <c r="J23" s="184"/>
      <c r="K23" s="34"/>
      <c r="L23" s="62">
        <f>SUM(L24:L27)</f>
        <v>0</v>
      </c>
      <c r="M23" s="184"/>
      <c r="N23" s="34"/>
      <c r="O23" s="62">
        <f>SUM(O24:O27)</f>
        <v>0</v>
      </c>
      <c r="P23" s="184"/>
      <c r="Q23" s="34"/>
      <c r="R23" s="912"/>
      <c r="S23" s="34"/>
      <c r="T23" s="188"/>
    </row>
    <row r="24" spans="1:20" ht="14.1" customHeight="1">
      <c r="A24" s="32"/>
      <c r="B24" s="203">
        <f>IF(C24="","",COUNTIF($C$16:C24,"&lt;&gt;""")-COUNTBLANK($C$16:C24))</f>
        <v>7</v>
      </c>
      <c r="C24" s="204" t="s">
        <v>451</v>
      </c>
      <c r="D24" s="204" t="s">
        <v>442</v>
      </c>
      <c r="E24" s="206" t="s">
        <v>350</v>
      </c>
      <c r="F24" s="206" t="s">
        <v>117</v>
      </c>
      <c r="G24" s="34"/>
      <c r="H24" s="665">
        <f>IF(AND(I24&lt;&gt;"",J24&lt;&gt;"",L24&lt;&gt;"",M24&lt;&gt;"",O24&lt;&gt;"",P24&lt;&gt;"",T24&lt;&gt;""),0,1)</f>
        <v>1</v>
      </c>
      <c r="I24" s="64"/>
      <c r="J24" s="184"/>
      <c r="K24" s="34"/>
      <c r="L24" s="64"/>
      <c r="M24" s="184"/>
      <c r="N24" s="34"/>
      <c r="O24" s="64"/>
      <c r="P24" s="184"/>
      <c r="Q24" s="34"/>
      <c r="R24" s="912"/>
      <c r="S24" s="34"/>
      <c r="T24" s="188"/>
    </row>
    <row r="25" spans="1:20" ht="14.1" customHeight="1">
      <c r="A25" s="32"/>
      <c r="B25" s="203">
        <f>IF(C25="","",COUNTIF($C$16:C25,"&lt;&gt;""")-COUNTBLANK($C$16:C25))</f>
        <v>8</v>
      </c>
      <c r="C25" s="204" t="s">
        <v>452</v>
      </c>
      <c r="D25" s="204" t="s">
        <v>444</v>
      </c>
      <c r="E25" s="206" t="s">
        <v>350</v>
      </c>
      <c r="F25" s="206" t="s">
        <v>117</v>
      </c>
      <c r="G25" s="34"/>
      <c r="H25" s="665">
        <f>IF(AND(I25&lt;&gt;"",J25&lt;&gt;"",L25&lt;&gt;"",M25&lt;&gt;"",O25&lt;&gt;"",P25&lt;&gt;"",T25&lt;&gt;""),0,1)</f>
        <v>1</v>
      </c>
      <c r="I25" s="64"/>
      <c r="J25" s="184"/>
      <c r="K25" s="34"/>
      <c r="L25" s="64"/>
      <c r="M25" s="184"/>
      <c r="N25" s="34"/>
      <c r="O25" s="64"/>
      <c r="P25" s="184"/>
      <c r="Q25" s="34"/>
      <c r="R25" s="912"/>
      <c r="S25" s="34"/>
      <c r="T25" s="188"/>
    </row>
    <row r="26" spans="1:20" ht="14.1" customHeight="1">
      <c r="A26" s="32"/>
      <c r="B26" s="203">
        <f>IF(C26="","",COUNTIF($C$16:C26,"&lt;&gt;""")-COUNTBLANK($C$16:C26))</f>
        <v>9</v>
      </c>
      <c r="C26" s="204" t="s">
        <v>453</v>
      </c>
      <c r="D26" s="204" t="s">
        <v>446</v>
      </c>
      <c r="E26" s="206" t="s">
        <v>350</v>
      </c>
      <c r="F26" s="206" t="s">
        <v>117</v>
      </c>
      <c r="G26" s="34"/>
      <c r="H26" s="665">
        <f>IF(AND(I26&lt;&gt;"",J26&lt;&gt;"",L26&lt;&gt;"",M26&lt;&gt;"",O26&lt;&gt;"",P26&lt;&gt;"",T26&lt;&gt;""),0,1)</f>
        <v>1</v>
      </c>
      <c r="I26" s="64"/>
      <c r="J26" s="184"/>
      <c r="K26" s="34"/>
      <c r="L26" s="64"/>
      <c r="M26" s="184"/>
      <c r="N26" s="34"/>
      <c r="O26" s="64"/>
      <c r="P26" s="184"/>
      <c r="Q26" s="34"/>
      <c r="R26" s="912"/>
      <c r="S26" s="34"/>
      <c r="T26" s="188"/>
    </row>
    <row r="27" spans="1:20" ht="14.1" customHeight="1">
      <c r="A27" s="33"/>
      <c r="B27" s="436">
        <f>IF(C27="","",COUNTIF($C$16:C27,"&lt;&gt;""")-COUNTBLANK($C$16:C27))</f>
        <v>10</v>
      </c>
      <c r="C27" s="415" t="s">
        <v>454</v>
      </c>
      <c r="D27" s="415" t="s">
        <v>448</v>
      </c>
      <c r="E27" s="432" t="s">
        <v>350</v>
      </c>
      <c r="F27" s="432" t="s">
        <v>117</v>
      </c>
      <c r="G27" s="420"/>
      <c r="H27" s="665">
        <f>IF(AND(I27&lt;&gt;"",J27&lt;&gt;"",L27&lt;&gt;"",M27&lt;&gt;"",O27&lt;&gt;"",P27&lt;&gt;"",T27&lt;&gt;""),0,1)</f>
        <v>1</v>
      </c>
      <c r="I27" s="438"/>
      <c r="J27" s="419"/>
      <c r="K27" s="420"/>
      <c r="L27" s="438"/>
      <c r="M27" s="419"/>
      <c r="N27" s="420"/>
      <c r="O27" s="438"/>
      <c r="P27" s="419"/>
      <c r="Q27" s="420"/>
      <c r="R27" s="865"/>
      <c r="S27" s="420"/>
      <c r="T27" s="696"/>
    </row>
    <row r="28" spans="1:20" ht="14.1" customHeight="1">
      <c r="A28" s="32"/>
      <c r="B28" s="203" t="str">
        <f>IF(C28="","",COUNTIF($C$16:C28,"&lt;&gt;""")-COUNTBLANK($C$16:C28))</f>
        <v/>
      </c>
      <c r="C28" s="32"/>
      <c r="D28" s="32"/>
      <c r="E28" s="168"/>
      <c r="F28" s="168"/>
      <c r="G28" s="34"/>
      <c r="H28" s="32"/>
      <c r="I28" s="34"/>
      <c r="J28" s="34"/>
      <c r="K28" s="34"/>
      <c r="L28" s="32"/>
      <c r="M28" s="32"/>
      <c r="N28" s="34"/>
      <c r="O28" s="34"/>
      <c r="P28" s="34"/>
      <c r="Q28" s="34"/>
      <c r="R28" s="34"/>
      <c r="S28" s="34"/>
      <c r="T28" s="88"/>
    </row>
    <row r="29" spans="1:20" ht="14.4">
      <c r="A29" s="32"/>
      <c r="B29" s="52"/>
      <c r="C29" s="32"/>
      <c r="D29" s="32"/>
      <c r="E29" s="168"/>
      <c r="F29" s="168"/>
      <c r="G29" s="34"/>
      <c r="H29" s="32"/>
      <c r="I29" s="32"/>
      <c r="J29" s="32"/>
      <c r="K29" s="32"/>
      <c r="L29" s="32"/>
      <c r="M29" s="32"/>
      <c r="N29" s="34"/>
      <c r="O29" s="32"/>
      <c r="P29" s="32"/>
      <c r="Q29" s="34"/>
      <c r="R29" s="34"/>
      <c r="S29" s="34"/>
      <c r="T29" s="88"/>
    </row>
    <row r="30" spans="1:20" ht="14.4">
      <c r="A30" s="32"/>
      <c r="B30" s="52"/>
      <c r="C30" s="32" t="s">
        <v>129</v>
      </c>
      <c r="D30" s="32"/>
      <c r="E30" s="168"/>
      <c r="F30" s="168"/>
      <c r="G30" s="34"/>
      <c r="H30" s="32"/>
      <c r="I30" s="32"/>
      <c r="J30" s="32"/>
      <c r="K30" s="32"/>
      <c r="L30" s="32"/>
      <c r="M30" s="32"/>
      <c r="N30" s="34"/>
      <c r="O30" s="32"/>
      <c r="P30" s="32"/>
      <c r="Q30" s="34"/>
      <c r="R30" s="34"/>
      <c r="S30" s="34"/>
      <c r="T30" s="88"/>
    </row>
    <row r="31" spans="1:20" ht="14.4">
      <c r="A31" s="32"/>
      <c r="B31" s="52"/>
      <c r="C31" s="1430"/>
      <c r="D31" s="1379"/>
      <c r="E31" s="1379"/>
      <c r="F31" s="1380"/>
      <c r="G31" s="34"/>
      <c r="H31" s="32"/>
      <c r="I31" s="32"/>
      <c r="J31" s="32"/>
      <c r="K31" s="32"/>
      <c r="L31" s="32"/>
      <c r="M31" s="32"/>
      <c r="N31" s="34"/>
      <c r="O31" s="32"/>
      <c r="P31" s="32"/>
      <c r="Q31" s="34"/>
      <c r="R31" s="34"/>
      <c r="S31" s="34"/>
      <c r="T31" s="88"/>
    </row>
    <row r="32" spans="1:20" ht="14.4">
      <c r="A32" s="32"/>
      <c r="B32" s="52"/>
      <c r="C32" s="1381"/>
      <c r="D32" s="1405"/>
      <c r="E32" s="1405"/>
      <c r="F32" s="1382"/>
      <c r="G32" s="34"/>
      <c r="H32" s="32"/>
      <c r="I32" s="32"/>
      <c r="J32" s="32"/>
      <c r="K32" s="32"/>
      <c r="L32" s="32"/>
      <c r="M32" s="32"/>
      <c r="N32" s="34"/>
      <c r="O32" s="32"/>
      <c r="P32" s="32"/>
      <c r="Q32" s="34"/>
      <c r="R32" s="34"/>
      <c r="S32" s="34"/>
      <c r="T32" s="88"/>
    </row>
    <row r="33" spans="1:20" ht="14.4">
      <c r="A33" s="32"/>
      <c r="B33" s="52"/>
      <c r="C33" s="1381"/>
      <c r="D33" s="1405"/>
      <c r="E33" s="1405"/>
      <c r="F33" s="1382"/>
      <c r="G33" s="34"/>
      <c r="H33" s="32"/>
      <c r="I33" s="32"/>
      <c r="J33" s="32"/>
      <c r="K33" s="32"/>
      <c r="L33" s="32"/>
      <c r="M33" s="32"/>
      <c r="N33" s="34"/>
      <c r="O33" s="32"/>
      <c r="P33" s="32"/>
      <c r="Q33" s="34"/>
      <c r="R33" s="34"/>
      <c r="S33" s="34"/>
      <c r="T33" s="88"/>
    </row>
    <row r="34" spans="1:20" ht="14.4">
      <c r="A34" s="32"/>
      <c r="B34" s="52"/>
      <c r="C34" s="1381"/>
      <c r="D34" s="1405"/>
      <c r="E34" s="1405"/>
      <c r="F34" s="1382"/>
      <c r="G34" s="34"/>
      <c r="H34" s="32"/>
      <c r="I34" s="32"/>
      <c r="J34" s="32"/>
      <c r="K34" s="32"/>
      <c r="L34" s="32"/>
      <c r="M34" s="32"/>
      <c r="N34" s="34"/>
      <c r="O34" s="32"/>
      <c r="P34" s="32"/>
      <c r="Q34" s="34"/>
      <c r="R34" s="34"/>
      <c r="S34" s="34"/>
      <c r="T34" s="88"/>
    </row>
    <row r="35" spans="1:20" ht="14.4">
      <c r="A35" s="32"/>
      <c r="B35" s="52"/>
      <c r="C35" s="1383"/>
      <c r="D35" s="1384"/>
      <c r="E35" s="1384"/>
      <c r="F35" s="1385"/>
      <c r="G35" s="34"/>
      <c r="H35" s="32"/>
      <c r="I35" s="32"/>
      <c r="J35" s="32"/>
      <c r="K35" s="32"/>
      <c r="L35" s="32"/>
      <c r="M35" s="32"/>
      <c r="N35" s="34"/>
      <c r="O35" s="32"/>
      <c r="P35" s="32"/>
      <c r="Q35" s="34"/>
      <c r="R35" s="34"/>
      <c r="S35" s="34"/>
      <c r="T35" s="88"/>
    </row>
    <row r="36" spans="1:20" ht="14.4">
      <c r="A36" s="32"/>
      <c r="B36" s="52"/>
      <c r="C36" s="32"/>
      <c r="D36" s="32"/>
      <c r="E36" s="168"/>
      <c r="F36" s="168"/>
      <c r="G36" s="34"/>
      <c r="H36" s="32"/>
      <c r="I36" s="32"/>
      <c r="J36" s="32"/>
      <c r="K36" s="32"/>
      <c r="L36" s="32"/>
      <c r="M36" s="32"/>
      <c r="N36" s="34"/>
      <c r="O36" s="32"/>
      <c r="P36" s="32"/>
      <c r="Q36" s="34"/>
      <c r="R36" s="34"/>
      <c r="S36" s="34"/>
      <c r="T36" s="88"/>
    </row>
    <row r="37" spans="1:20" ht="14.4">
      <c r="A37" s="32"/>
      <c r="B37" s="52"/>
      <c r="C37" s="32"/>
      <c r="D37" s="33"/>
      <c r="E37" s="174"/>
      <c r="F37" s="174"/>
      <c r="G37" s="34"/>
      <c r="H37" s="32"/>
      <c r="I37" s="32"/>
      <c r="J37" s="32"/>
      <c r="K37" s="32"/>
      <c r="L37" s="32"/>
      <c r="M37" s="32"/>
      <c r="N37" s="32"/>
      <c r="O37" s="32"/>
      <c r="P37" s="32"/>
      <c r="Q37" s="34"/>
      <c r="R37" s="32"/>
      <c r="S37" s="32"/>
      <c r="T37" s="86"/>
    </row>
    <row r="38" spans="1:20" ht="14.4">
      <c r="A38" s="32"/>
      <c r="B38" s="335" t="s">
        <v>130</v>
      </c>
      <c r="C38" s="56"/>
      <c r="D38" s="56"/>
      <c r="E38" s="175"/>
      <c r="F38" s="175"/>
      <c r="G38" s="56"/>
      <c r="H38" s="56"/>
      <c r="I38" s="56"/>
      <c r="J38" s="56"/>
      <c r="K38" s="56"/>
      <c r="L38" s="56"/>
      <c r="M38" s="56"/>
      <c r="N38" s="56"/>
      <c r="O38" s="56"/>
      <c r="P38" s="56"/>
      <c r="Q38" s="56"/>
      <c r="R38" s="56"/>
      <c r="S38" s="56"/>
      <c r="T38" s="87"/>
    </row>
    <row r="39" spans="1:20" ht="15" hidden="1" customHeight="1"/>
    <row r="40" spans="1:20" ht="15" hidden="1" customHeight="1"/>
  </sheetData>
  <mergeCells count="7">
    <mergeCell ref="C31:F35"/>
    <mergeCell ref="H10:H12"/>
    <mergeCell ref="R10:R12"/>
    <mergeCell ref="T10:T12"/>
    <mergeCell ref="I10:J11"/>
    <mergeCell ref="L10:M11"/>
    <mergeCell ref="O10:P11"/>
  </mergeCells>
  <conditionalFormatting sqref="H3">
    <cfRule type="cellIs" dxfId="1001" priority="121" stopIfTrue="1" operator="greaterThan">
      <formula>0</formula>
    </cfRule>
    <cfRule type="cellIs" dxfId="1000" priority="122" stopIfTrue="1" operator="lessThan">
      <formula>1</formula>
    </cfRule>
  </conditionalFormatting>
  <conditionalFormatting sqref="H17:H20">
    <cfRule type="cellIs" dxfId="999" priority="81" stopIfTrue="1" operator="greaterThan">
      <formula>0</formula>
    </cfRule>
    <cfRule type="cellIs" dxfId="998" priority="82" stopIfTrue="1" operator="lessThan">
      <formula>1</formula>
    </cfRule>
  </conditionalFormatting>
  <conditionalFormatting sqref="H17:H20">
    <cfRule type="cellIs" dxfId="997" priority="83" stopIfTrue="1" operator="greaterThan">
      <formula>0</formula>
    </cfRule>
    <cfRule type="cellIs" dxfId="996" priority="84" stopIfTrue="1" operator="lessThan">
      <formula>1</formula>
    </cfRule>
  </conditionalFormatting>
  <conditionalFormatting sqref="H16:H20">
    <cfRule type="cellIs" dxfId="995" priority="17" stopIfTrue="1" operator="greaterThan">
      <formula>0</formula>
    </cfRule>
    <cfRule type="cellIs" dxfId="994" priority="18" stopIfTrue="1" operator="lessThan">
      <formula>1</formula>
    </cfRule>
  </conditionalFormatting>
  <conditionalFormatting sqref="H16:H20">
    <cfRule type="cellIs" dxfId="993" priority="19" stopIfTrue="1" operator="greaterThan">
      <formula>0</formula>
    </cfRule>
    <cfRule type="cellIs" dxfId="992" priority="20" stopIfTrue="1" operator="lessThan">
      <formula>1</formula>
    </cfRule>
  </conditionalFormatting>
  <conditionalFormatting sqref="H23:H27">
    <cfRule type="cellIs" dxfId="991" priority="13" stopIfTrue="1" operator="greaterThan">
      <formula>0</formula>
    </cfRule>
    <cfRule type="cellIs" dxfId="990" priority="14" stopIfTrue="1" operator="lessThan">
      <formula>1</formula>
    </cfRule>
  </conditionalFormatting>
  <conditionalFormatting sqref="H23:H27">
    <cfRule type="cellIs" dxfId="989" priority="15" stopIfTrue="1" operator="greaterThan">
      <formula>0</formula>
    </cfRule>
    <cfRule type="cellIs" dxfId="988" priority="16" stopIfTrue="1" operator="lessThan">
      <formula>1</formula>
    </cfRule>
  </conditionalFormatting>
  <dataValidations count="1">
    <dataValidation type="list" allowBlank="1" showInputMessage="1" showErrorMessage="1" sqref="M23:M27 J16:J20 J23:J27 P23:P27 M16:M20 P16:P20" xr:uid="{FCFE98F4-51C1-4BA7-A523-F850B0FFFDAB}">
      <formula1>Confidence_grade</formula1>
    </dataValidation>
  </dataValidations>
  <pageMargins left="0.70866141732283472" right="0.70866141732283472"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D538A-4193-4531-A877-AB8638A6C7B0}">
  <sheetPr>
    <tabColor rgb="FF55EBF7"/>
    <pageSetUpPr fitToPage="1"/>
  </sheetPr>
  <dimension ref="A1:Y43"/>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customWidth="1"/>
    <col min="2" max="2" width="6.44140625" customWidth="1"/>
    <col min="3" max="3" width="16.44140625" customWidth="1"/>
    <col min="4" max="4" width="61.44140625" customWidth="1"/>
    <col min="5" max="6" width="9.44140625" customWidth="1"/>
    <col min="7" max="7" width="5.5546875" customWidth="1"/>
    <col min="8" max="8" width="17.44140625" bestFit="1" customWidth="1"/>
    <col min="9" max="9" width="13.5546875" customWidth="1"/>
    <col min="10" max="11" width="5.5546875" customWidth="1"/>
    <col min="12" max="12" width="13.5546875" customWidth="1"/>
    <col min="13" max="14" width="5.5546875" customWidth="1"/>
    <col min="15" max="15" width="13.5546875" customWidth="1"/>
    <col min="16" max="17" width="5.5546875" customWidth="1"/>
    <col min="18" max="18" width="15.44140625" customWidth="1"/>
    <col min="19" max="19" width="4.5546875" customWidth="1"/>
    <col min="20" max="20" width="49.44140625" customWidth="1"/>
    <col min="21" max="21" width="3.5546875" hidden="1" customWidth="1"/>
    <col min="22" max="22" width="4.44140625" hidden="1" customWidth="1"/>
    <col min="23" max="25" width="9.44140625" hidden="1" customWidth="1"/>
    <col min="26" max="16384" width="8.88671875" hidden="1"/>
  </cols>
  <sheetData>
    <row r="1" spans="1:20"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row>
    <row r="2" spans="1:20" ht="20.399999999999999">
      <c r="A2" s="32"/>
      <c r="B2" s="39"/>
      <c r="C2" s="40"/>
      <c r="D2" s="987"/>
      <c r="E2" s="167"/>
      <c r="F2" s="167"/>
      <c r="G2" s="35"/>
      <c r="H2" s="35"/>
      <c r="I2" s="35"/>
      <c r="J2" s="35"/>
      <c r="K2" s="35"/>
      <c r="L2" s="35"/>
      <c r="M2" s="35"/>
      <c r="N2" s="35"/>
      <c r="O2" s="35"/>
      <c r="P2" s="35"/>
      <c r="Q2" s="35"/>
      <c r="R2" s="35"/>
      <c r="S2" s="32"/>
      <c r="T2" s="32"/>
    </row>
    <row r="3" spans="1:20" ht="14.4">
      <c r="A3" s="41"/>
      <c r="B3" s="662" t="s">
        <v>1971</v>
      </c>
      <c r="C3" s="44"/>
      <c r="D3" s="948">
        <f>'Key information'!$E$8</f>
        <v>0</v>
      </c>
      <c r="E3" s="65"/>
      <c r="F3" s="205"/>
      <c r="G3" s="664" t="s">
        <v>100</v>
      </c>
      <c r="H3" s="671">
        <f>SUM(H16:H31)</f>
        <v>14</v>
      </c>
      <c r="I3" s="41"/>
      <c r="J3" s="41"/>
      <c r="K3" s="41"/>
      <c r="L3" s="41"/>
      <c r="M3" s="41"/>
      <c r="N3" s="41"/>
      <c r="O3" s="32"/>
      <c r="P3" s="344"/>
      <c r="Q3" s="34"/>
      <c r="R3" s="344"/>
      <c r="S3" s="32"/>
      <c r="T3" s="344"/>
    </row>
    <row r="4" spans="1:20" ht="14.4">
      <c r="A4" s="32"/>
      <c r="B4" s="45"/>
      <c r="C4" s="327"/>
      <c r="D4" s="328"/>
      <c r="E4" s="692"/>
      <c r="F4" s="692"/>
      <c r="G4" s="329"/>
      <c r="H4" s="329"/>
      <c r="I4" s="329"/>
      <c r="J4" s="329"/>
      <c r="K4" s="329"/>
      <c r="L4" s="329"/>
      <c r="M4" s="329"/>
      <c r="N4" s="329"/>
      <c r="O4" s="47"/>
      <c r="P4" s="47"/>
      <c r="Q4" s="46"/>
      <c r="R4" s="47"/>
      <c r="S4" s="47"/>
      <c r="T4" s="367"/>
    </row>
    <row r="5" spans="1:20" ht="14.4">
      <c r="A5" s="32"/>
      <c r="B5" s="32"/>
      <c r="C5" s="33"/>
      <c r="D5" s="32"/>
      <c r="E5" s="168"/>
      <c r="F5" s="168"/>
      <c r="G5" s="34"/>
      <c r="H5" s="34"/>
      <c r="I5" s="32"/>
      <c r="J5" s="32"/>
      <c r="K5" s="32"/>
      <c r="L5" s="32"/>
      <c r="M5" s="32"/>
      <c r="N5" s="32"/>
      <c r="O5" s="32"/>
      <c r="P5" s="32"/>
      <c r="Q5" s="34"/>
      <c r="R5" s="32"/>
      <c r="S5" s="32"/>
      <c r="T5" s="32"/>
    </row>
    <row r="6" spans="1:20" ht="15" thickBot="1">
      <c r="A6" s="32"/>
      <c r="B6" s="48"/>
      <c r="C6" s="49"/>
      <c r="D6" s="50"/>
      <c r="E6" s="169"/>
      <c r="F6" s="169"/>
      <c r="G6" s="50"/>
      <c r="H6" s="50"/>
      <c r="I6" s="50"/>
      <c r="J6" s="50"/>
      <c r="K6" s="50"/>
      <c r="L6" s="50"/>
      <c r="M6" s="50"/>
      <c r="N6" s="50"/>
      <c r="O6" s="50"/>
      <c r="P6" s="50"/>
      <c r="Q6" s="51"/>
      <c r="R6" s="50"/>
      <c r="S6" s="50"/>
      <c r="T6" s="85"/>
    </row>
    <row r="7" spans="1:20" ht="14.4">
      <c r="A7" s="32"/>
      <c r="B7" s="52"/>
      <c r="C7" s="1164" t="s">
        <v>2771</v>
      </c>
      <c r="D7" s="123"/>
      <c r="E7" s="168"/>
      <c r="F7" s="168"/>
      <c r="G7" s="34"/>
      <c r="H7" s="32"/>
      <c r="I7" s="32"/>
      <c r="J7" s="32"/>
      <c r="K7" s="32"/>
      <c r="L7" s="32"/>
      <c r="M7" s="32"/>
      <c r="N7" s="32"/>
      <c r="O7" s="32"/>
      <c r="P7" s="32"/>
      <c r="Q7" s="34"/>
      <c r="R7" s="32"/>
      <c r="S7" s="32"/>
      <c r="T7" s="86"/>
    </row>
    <row r="8" spans="1:20" ht="15" thickBot="1">
      <c r="A8" s="32"/>
      <c r="B8" s="52"/>
      <c r="C8" s="965" t="s">
        <v>2882</v>
      </c>
      <c r="D8" s="125"/>
      <c r="E8" s="168"/>
      <c r="F8" s="168"/>
      <c r="G8" s="34"/>
      <c r="H8" s="32"/>
      <c r="I8" s="32"/>
      <c r="J8" s="32"/>
      <c r="K8" s="32"/>
      <c r="L8" s="32"/>
      <c r="M8" s="32"/>
      <c r="N8" s="32"/>
      <c r="O8" s="32"/>
      <c r="P8" s="32"/>
      <c r="Q8" s="34"/>
      <c r="R8" s="32"/>
      <c r="S8" s="32"/>
      <c r="T8" s="86"/>
    </row>
    <row r="9" spans="1:20" ht="15" thickBot="1">
      <c r="A9" s="32"/>
      <c r="B9" s="52"/>
      <c r="C9" s="32"/>
      <c r="D9" s="32"/>
      <c r="E9" s="168"/>
      <c r="F9" s="168"/>
      <c r="G9" s="34"/>
      <c r="H9" s="32"/>
      <c r="I9" s="32"/>
      <c r="J9" s="32"/>
      <c r="K9" s="32"/>
      <c r="L9" s="32"/>
      <c r="M9" s="32"/>
      <c r="N9" s="32"/>
      <c r="O9" s="32"/>
      <c r="P9" s="32"/>
      <c r="Q9" s="34"/>
      <c r="R9" s="32"/>
      <c r="S9" s="32"/>
      <c r="T9" s="86"/>
    </row>
    <row r="10" spans="1:20" ht="14.4">
      <c r="A10" s="32"/>
      <c r="B10" s="52"/>
      <c r="C10" s="132" t="s">
        <v>103</v>
      </c>
      <c r="D10" s="137" t="s">
        <v>32</v>
      </c>
      <c r="E10" s="170" t="s">
        <v>104</v>
      </c>
      <c r="F10" s="909" t="s">
        <v>105</v>
      </c>
      <c r="G10" s="34"/>
      <c r="H10" s="1311" t="s">
        <v>106</v>
      </c>
      <c r="I10" s="1413">
        <f>'Key information'!$E$22</f>
        <v>43646</v>
      </c>
      <c r="J10" s="1414"/>
      <c r="K10" s="83"/>
      <c r="L10" s="1413">
        <f>'Key information'!$E$23</f>
        <v>44012</v>
      </c>
      <c r="M10" s="1414"/>
      <c r="N10" s="83"/>
      <c r="O10" s="1409" t="str">
        <f>'Key information'!$E$24</f>
        <v>30/06/2021 (Forecast)</v>
      </c>
      <c r="P10" s="1410"/>
      <c r="Q10" s="34"/>
      <c r="R10" s="1372" t="s">
        <v>108</v>
      </c>
      <c r="S10" s="53"/>
      <c r="T10" s="1375" t="s">
        <v>109</v>
      </c>
    </row>
    <row r="11" spans="1:20" ht="14.4">
      <c r="A11" s="32"/>
      <c r="B11" s="52"/>
      <c r="C11" s="394" t="s">
        <v>110</v>
      </c>
      <c r="D11" s="136"/>
      <c r="E11" s="171"/>
      <c r="F11" s="911" t="s">
        <v>111</v>
      </c>
      <c r="G11" s="34"/>
      <c r="H11" s="1312"/>
      <c r="I11" s="1415"/>
      <c r="J11" s="1416"/>
      <c r="K11" s="83"/>
      <c r="L11" s="1415"/>
      <c r="M11" s="1416"/>
      <c r="N11" s="83"/>
      <c r="O11" s="1411"/>
      <c r="P11" s="1412"/>
      <c r="Q11" s="34"/>
      <c r="R11" s="1373"/>
      <c r="S11" s="53"/>
      <c r="T11" s="1376"/>
    </row>
    <row r="12" spans="1:20" ht="15" thickBot="1">
      <c r="A12" s="32"/>
      <c r="B12" s="52"/>
      <c r="C12" s="408"/>
      <c r="D12" s="138"/>
      <c r="E12" s="172"/>
      <c r="F12" s="262"/>
      <c r="G12" s="34"/>
      <c r="H12" s="1429"/>
      <c r="I12" s="267"/>
      <c r="J12" s="902" t="s">
        <v>147</v>
      </c>
      <c r="K12" s="34"/>
      <c r="L12" s="267"/>
      <c r="M12" s="902" t="s">
        <v>147</v>
      </c>
      <c r="N12" s="34"/>
      <c r="O12" s="267"/>
      <c r="P12" s="902" t="s">
        <v>147</v>
      </c>
      <c r="Q12" s="34"/>
      <c r="R12" s="1374"/>
      <c r="S12" s="54"/>
      <c r="T12" s="1377"/>
    </row>
    <row r="13" spans="1:20" ht="14.4">
      <c r="A13" s="32"/>
      <c r="B13" s="52"/>
      <c r="C13" s="32"/>
      <c r="D13" s="32"/>
      <c r="E13" s="168"/>
      <c r="F13" s="168"/>
      <c r="G13" s="34"/>
      <c r="H13" s="32"/>
      <c r="I13" s="32"/>
      <c r="J13" s="32"/>
      <c r="K13" s="32"/>
      <c r="L13" s="32"/>
      <c r="M13" s="32"/>
      <c r="N13" s="32"/>
      <c r="O13" s="32"/>
      <c r="P13" s="32"/>
      <c r="Q13" s="34"/>
      <c r="R13" s="32"/>
      <c r="S13" s="32"/>
      <c r="T13" s="86"/>
    </row>
    <row r="14" spans="1:20" ht="14.4">
      <c r="A14" s="32"/>
      <c r="B14" s="52"/>
      <c r="C14" s="32"/>
      <c r="D14" s="32"/>
      <c r="E14" s="168"/>
      <c r="F14" s="168"/>
      <c r="G14" s="32"/>
      <c r="H14" s="32"/>
      <c r="I14" s="32"/>
      <c r="J14" s="32"/>
      <c r="K14" s="32"/>
      <c r="L14" s="32"/>
      <c r="M14" s="32"/>
      <c r="N14" s="32"/>
      <c r="O14" s="32"/>
      <c r="P14" s="32"/>
      <c r="Q14" s="32"/>
      <c r="R14" s="32"/>
      <c r="S14" s="32"/>
      <c r="T14" s="86"/>
    </row>
    <row r="15" spans="1:20" ht="14.4">
      <c r="A15" s="32"/>
      <c r="B15" s="52"/>
      <c r="C15" s="60"/>
      <c r="D15" s="982" t="s">
        <v>2883</v>
      </c>
      <c r="E15" s="61"/>
      <c r="F15" s="61"/>
      <c r="G15" s="34"/>
      <c r="H15" s="32"/>
      <c r="I15" s="34"/>
      <c r="J15" s="32"/>
      <c r="K15" s="34"/>
      <c r="L15" s="32"/>
      <c r="M15" s="32"/>
      <c r="N15" s="34"/>
      <c r="O15" s="34"/>
      <c r="P15" s="32"/>
      <c r="Q15" s="32"/>
      <c r="R15" s="34"/>
      <c r="S15" s="34"/>
      <c r="T15" s="88"/>
    </row>
    <row r="16" spans="1:20" ht="14.4">
      <c r="A16" s="32"/>
      <c r="B16" s="203">
        <f>IF(C16="","",COUNTIF($C16:C$16,"&lt;&gt;""")-COUNTBLANK($C16:C$16))</f>
        <v>1</v>
      </c>
      <c r="C16" s="204" t="s">
        <v>455</v>
      </c>
      <c r="D16" s="970" t="s">
        <v>2884</v>
      </c>
      <c r="E16" s="206" t="s">
        <v>350</v>
      </c>
      <c r="F16" s="206" t="s">
        <v>164</v>
      </c>
      <c r="G16" s="32"/>
      <c r="H16" s="665">
        <f t="shared" ref="H16:H22" si="0">IF(AND(I16&lt;&gt;"",J16&lt;&gt;"",L16&lt;&gt;"",M16&lt;&gt;"",O16&lt;&gt;"",P16&lt;&gt;"",T16&lt;&gt;""),0,1)</f>
        <v>1</v>
      </c>
      <c r="I16" s="62">
        <f>SUM(I19:I22)</f>
        <v>0</v>
      </c>
      <c r="J16" s="184"/>
      <c r="K16" s="34"/>
      <c r="L16" s="62">
        <f>SUM(L19:L22)</f>
        <v>0</v>
      </c>
      <c r="M16" s="184"/>
      <c r="N16" s="34"/>
      <c r="O16" s="62">
        <f>SUM(O19:O22)</f>
        <v>0</v>
      </c>
      <c r="P16" s="184"/>
      <c r="Q16" s="32"/>
      <c r="R16" s="666"/>
      <c r="S16" s="34"/>
      <c r="T16" s="188"/>
    </row>
    <row r="17" spans="1:20" ht="14.4">
      <c r="A17" s="32"/>
      <c r="B17" s="203">
        <f>IF(C17="","",COUNTIF($C$16:C17,"&lt;&gt;""")-COUNTBLANK($C$16:C17))</f>
        <v>2</v>
      </c>
      <c r="C17" s="204" t="s">
        <v>456</v>
      </c>
      <c r="D17" s="970" t="s">
        <v>2885</v>
      </c>
      <c r="E17" s="206" t="s">
        <v>350</v>
      </c>
      <c r="F17" s="206" t="s">
        <v>117</v>
      </c>
      <c r="G17" s="32"/>
      <c r="H17" s="665">
        <f t="shared" si="0"/>
        <v>1</v>
      </c>
      <c r="I17" s="64"/>
      <c r="J17" s="184"/>
      <c r="K17" s="34"/>
      <c r="L17" s="64"/>
      <c r="M17" s="184"/>
      <c r="N17" s="34"/>
      <c r="O17" s="64"/>
      <c r="P17" s="184"/>
      <c r="Q17" s="34"/>
      <c r="R17" s="666"/>
      <c r="S17" s="34"/>
      <c r="T17" s="188"/>
    </row>
    <row r="18" spans="1:20" ht="14.4">
      <c r="A18" s="32"/>
      <c r="B18" s="203">
        <f>IF(C18="","",COUNTIF($C$16:C18,"&lt;&gt;""")-COUNTBLANK($C$16:C18))</f>
        <v>3</v>
      </c>
      <c r="C18" s="204" t="s">
        <v>457</v>
      </c>
      <c r="D18" s="970" t="s">
        <v>458</v>
      </c>
      <c r="E18" s="206" t="s">
        <v>350</v>
      </c>
      <c r="F18" s="206" t="s">
        <v>164</v>
      </c>
      <c r="G18" s="32"/>
      <c r="H18" s="665">
        <f t="shared" si="0"/>
        <v>1</v>
      </c>
      <c r="I18" s="62">
        <f>IFERROR(I17/I16,0)</f>
        <v>0</v>
      </c>
      <c r="J18" s="184"/>
      <c r="K18" s="34"/>
      <c r="L18" s="62">
        <f>IFERROR(L17/L16,0)</f>
        <v>0</v>
      </c>
      <c r="M18" s="184"/>
      <c r="N18" s="34"/>
      <c r="O18" s="62">
        <f>IFERROR(O17/O16,0)</f>
        <v>0</v>
      </c>
      <c r="P18" s="184"/>
      <c r="Q18" s="34"/>
      <c r="R18" s="666"/>
      <c r="S18" s="34"/>
      <c r="T18" s="188"/>
    </row>
    <row r="19" spans="1:20" ht="14.4">
      <c r="A19" s="32"/>
      <c r="B19" s="203">
        <f>IF(C19="","",COUNTIF($C$16:C19,"&lt;&gt;""")-COUNTBLANK($C$16:C19))</f>
        <v>4</v>
      </c>
      <c r="C19" s="204" t="s">
        <v>459</v>
      </c>
      <c r="D19" s="970" t="s">
        <v>442</v>
      </c>
      <c r="E19" s="206" t="s">
        <v>350</v>
      </c>
      <c r="F19" s="206" t="s">
        <v>117</v>
      </c>
      <c r="G19" s="32"/>
      <c r="H19" s="665">
        <f t="shared" si="0"/>
        <v>1</v>
      </c>
      <c r="I19" s="64"/>
      <c r="J19" s="184"/>
      <c r="K19" s="34"/>
      <c r="L19" s="64"/>
      <c r="M19" s="184"/>
      <c r="N19" s="34"/>
      <c r="O19" s="64"/>
      <c r="P19" s="184"/>
      <c r="Q19" s="34"/>
      <c r="R19" s="666"/>
      <c r="S19" s="34"/>
      <c r="T19" s="188"/>
    </row>
    <row r="20" spans="1:20" ht="14.4">
      <c r="A20" s="32"/>
      <c r="B20" s="203">
        <f>IF(C20="","",COUNTIF($C$16:C20,"&lt;&gt;""")-COUNTBLANK($C$16:C20))</f>
        <v>5</v>
      </c>
      <c r="C20" s="204" t="s">
        <v>460</v>
      </c>
      <c r="D20" s="970" t="s">
        <v>444</v>
      </c>
      <c r="E20" s="206" t="s">
        <v>350</v>
      </c>
      <c r="F20" s="206" t="s">
        <v>117</v>
      </c>
      <c r="G20" s="32"/>
      <c r="H20" s="665">
        <f t="shared" si="0"/>
        <v>1</v>
      </c>
      <c r="I20" s="64"/>
      <c r="J20" s="184"/>
      <c r="K20" s="34"/>
      <c r="L20" s="64"/>
      <c r="M20" s="184"/>
      <c r="N20" s="34"/>
      <c r="O20" s="64"/>
      <c r="P20" s="184"/>
      <c r="Q20" s="34"/>
      <c r="R20" s="666"/>
      <c r="S20" s="34"/>
      <c r="T20" s="188"/>
    </row>
    <row r="21" spans="1:20" ht="14.4">
      <c r="A21" s="32"/>
      <c r="B21" s="203">
        <f>IF(C21="","",COUNTIF($C$16:C21,"&lt;&gt;""")-COUNTBLANK($C$16:C21))</f>
        <v>6</v>
      </c>
      <c r="C21" s="204" t="s">
        <v>461</v>
      </c>
      <c r="D21" s="970" t="s">
        <v>446</v>
      </c>
      <c r="E21" s="206" t="s">
        <v>350</v>
      </c>
      <c r="F21" s="206" t="s">
        <v>117</v>
      </c>
      <c r="G21" s="32"/>
      <c r="H21" s="665">
        <f t="shared" si="0"/>
        <v>1</v>
      </c>
      <c r="I21" s="64"/>
      <c r="J21" s="184"/>
      <c r="K21" s="34"/>
      <c r="L21" s="64"/>
      <c r="M21" s="184"/>
      <c r="N21" s="34"/>
      <c r="O21" s="64"/>
      <c r="P21" s="184"/>
      <c r="Q21" s="34"/>
      <c r="R21" s="666"/>
      <c r="S21" s="34"/>
      <c r="T21" s="188"/>
    </row>
    <row r="22" spans="1:20" ht="14.4">
      <c r="A22" s="33"/>
      <c r="B22" s="436">
        <f>IF(C22="","",COUNTIF($C$16:C22,"&lt;&gt;""")-COUNTBLANK($C$16:C22))</f>
        <v>7</v>
      </c>
      <c r="C22" s="415" t="s">
        <v>462</v>
      </c>
      <c r="D22" s="970" t="s">
        <v>448</v>
      </c>
      <c r="E22" s="432" t="s">
        <v>350</v>
      </c>
      <c r="F22" s="432" t="s">
        <v>117</v>
      </c>
      <c r="G22" s="33"/>
      <c r="H22" s="665">
        <f t="shared" si="0"/>
        <v>1</v>
      </c>
      <c r="I22" s="438"/>
      <c r="J22" s="419"/>
      <c r="K22" s="420"/>
      <c r="L22" s="438"/>
      <c r="M22" s="419"/>
      <c r="N22" s="420"/>
      <c r="O22" s="438"/>
      <c r="P22" s="419"/>
      <c r="Q22" s="420"/>
      <c r="R22" s="695"/>
      <c r="S22" s="420"/>
      <c r="T22" s="696"/>
    </row>
    <row r="23" spans="1:20" ht="14.4">
      <c r="A23" s="32"/>
      <c r="B23" s="203" t="str">
        <f>IF(C23="","",COUNTIF($C$16:C23,"&lt;&gt;""")-COUNTBLANK($C$16:C23))</f>
        <v/>
      </c>
      <c r="C23" s="32"/>
      <c r="D23" s="985"/>
      <c r="E23" s="205"/>
      <c r="F23" s="205"/>
      <c r="G23" s="34"/>
      <c r="H23" s="32"/>
      <c r="I23" s="34"/>
      <c r="J23" s="32"/>
      <c r="K23" s="34"/>
      <c r="L23" s="32"/>
      <c r="M23" s="32"/>
      <c r="N23" s="34"/>
      <c r="O23" s="34"/>
      <c r="P23" s="32"/>
      <c r="Q23" s="34"/>
      <c r="R23" s="34"/>
      <c r="S23" s="34"/>
      <c r="T23" s="88"/>
    </row>
    <row r="24" spans="1:20" ht="14.4">
      <c r="A24" s="32"/>
      <c r="B24" s="203" t="str">
        <f>IF(C24="","",COUNTIF($C$16:C24,"&lt;&gt;""")-COUNTBLANK($C$16:C24))</f>
        <v/>
      </c>
      <c r="C24" s="204"/>
      <c r="D24" s="982" t="s">
        <v>2886</v>
      </c>
      <c r="E24" s="206"/>
      <c r="F24" s="206"/>
      <c r="G24" s="34"/>
      <c r="H24" s="32"/>
      <c r="I24" s="34"/>
      <c r="J24" s="32"/>
      <c r="K24" s="34"/>
      <c r="L24" s="32"/>
      <c r="M24" s="32"/>
      <c r="N24" s="34"/>
      <c r="O24" s="34"/>
      <c r="P24" s="32"/>
      <c r="Q24" s="34"/>
      <c r="R24" s="34"/>
      <c r="S24" s="34"/>
      <c r="T24" s="88"/>
    </row>
    <row r="25" spans="1:20" ht="14.4">
      <c r="A25" s="32"/>
      <c r="B25" s="203">
        <f>IF(C25="","",COUNTIF($C$16:C25,"&lt;&gt;""")-COUNTBLANK($C$16:C25))</f>
        <v>8</v>
      </c>
      <c r="C25" s="204" t="s">
        <v>463</v>
      </c>
      <c r="D25" s="970" t="s">
        <v>2887</v>
      </c>
      <c r="E25" s="206" t="s">
        <v>350</v>
      </c>
      <c r="F25" s="206" t="s">
        <v>164</v>
      </c>
      <c r="G25" s="34"/>
      <c r="H25" s="665">
        <f t="shared" ref="H25:H31" si="1">IF(AND(I25&lt;&gt;"",J25&lt;&gt;"",L25&lt;&gt;"",M25&lt;&gt;"",O25&lt;&gt;"",P25&lt;&gt;"",T25&lt;&gt;""),0,1)</f>
        <v>1</v>
      </c>
      <c r="I25" s="62">
        <f>SUM(I28:I31)</f>
        <v>0</v>
      </c>
      <c r="J25" s="184"/>
      <c r="K25" s="34"/>
      <c r="L25" s="62">
        <f>SUM(L28:L31)</f>
        <v>0</v>
      </c>
      <c r="M25" s="184"/>
      <c r="N25" s="34"/>
      <c r="O25" s="62">
        <f>SUM(O28:O31)</f>
        <v>0</v>
      </c>
      <c r="P25" s="184"/>
      <c r="Q25" s="34"/>
      <c r="R25" s="912"/>
      <c r="S25" s="34"/>
      <c r="T25" s="188"/>
    </row>
    <row r="26" spans="1:20" ht="14.4">
      <c r="A26" s="32"/>
      <c r="B26" s="203">
        <f>IF(C26="","",COUNTIF($C$16:C26,"&lt;&gt;""")-COUNTBLANK($C$16:C26))</f>
        <v>9</v>
      </c>
      <c r="C26" s="204" t="s">
        <v>464</v>
      </c>
      <c r="D26" s="970" t="s">
        <v>465</v>
      </c>
      <c r="E26" s="206" t="s">
        <v>350</v>
      </c>
      <c r="F26" s="206" t="s">
        <v>117</v>
      </c>
      <c r="G26" s="34"/>
      <c r="H26" s="665">
        <f t="shared" si="1"/>
        <v>1</v>
      </c>
      <c r="I26" s="64"/>
      <c r="J26" s="184"/>
      <c r="K26" s="34"/>
      <c r="L26" s="64"/>
      <c r="M26" s="184"/>
      <c r="N26" s="34"/>
      <c r="O26" s="64"/>
      <c r="P26" s="184"/>
      <c r="Q26" s="34"/>
      <c r="R26" s="912"/>
      <c r="S26" s="34"/>
      <c r="T26" s="188"/>
    </row>
    <row r="27" spans="1:20" ht="14.4">
      <c r="A27" s="32"/>
      <c r="B27" s="203">
        <f>IF(C27="","",COUNTIF($C$16:C27,"&lt;&gt;""")-COUNTBLANK($C$16:C27))</f>
        <v>10</v>
      </c>
      <c r="C27" s="204" t="s">
        <v>466</v>
      </c>
      <c r="D27" s="970" t="s">
        <v>467</v>
      </c>
      <c r="E27" s="206" t="s">
        <v>350</v>
      </c>
      <c r="F27" s="206" t="s">
        <v>164</v>
      </c>
      <c r="G27" s="34"/>
      <c r="H27" s="665">
        <f t="shared" si="1"/>
        <v>1</v>
      </c>
      <c r="I27" s="62">
        <f>IFERROR(I26/I25,0)</f>
        <v>0</v>
      </c>
      <c r="J27" s="184"/>
      <c r="K27" s="34"/>
      <c r="L27" s="62">
        <f>IFERROR(L26/L25,0)</f>
        <v>0</v>
      </c>
      <c r="M27" s="184"/>
      <c r="N27" s="34"/>
      <c r="O27" s="62">
        <f>IFERROR(O26/O25,0)</f>
        <v>0</v>
      </c>
      <c r="P27" s="184"/>
      <c r="Q27" s="34"/>
      <c r="R27" s="912"/>
      <c r="S27" s="34"/>
      <c r="T27" s="188"/>
    </row>
    <row r="28" spans="1:20" ht="14.4">
      <c r="A28" s="32"/>
      <c r="B28" s="203">
        <f>IF(C28="","",COUNTIF($C$16:C28,"&lt;&gt;""")-COUNTBLANK($C$16:C28))</f>
        <v>11</v>
      </c>
      <c r="C28" s="204" t="s">
        <v>468</v>
      </c>
      <c r="D28" s="204" t="s">
        <v>442</v>
      </c>
      <c r="E28" s="206" t="s">
        <v>350</v>
      </c>
      <c r="F28" s="206" t="s">
        <v>117</v>
      </c>
      <c r="G28" s="34"/>
      <c r="H28" s="665">
        <f t="shared" si="1"/>
        <v>1</v>
      </c>
      <c r="I28" s="64"/>
      <c r="J28" s="184"/>
      <c r="K28" s="34"/>
      <c r="L28" s="64"/>
      <c r="M28" s="184"/>
      <c r="N28" s="34"/>
      <c r="O28" s="64"/>
      <c r="P28" s="184"/>
      <c r="Q28" s="34"/>
      <c r="R28" s="912"/>
      <c r="S28" s="34"/>
      <c r="T28" s="188"/>
    </row>
    <row r="29" spans="1:20" ht="14.4">
      <c r="A29" s="32"/>
      <c r="B29" s="203">
        <f>IF(C29="","",COUNTIF($C$16:C29,"&lt;&gt;""")-COUNTBLANK($C$16:C29))</f>
        <v>12</v>
      </c>
      <c r="C29" s="204" t="s">
        <v>469</v>
      </c>
      <c r="D29" s="204" t="s">
        <v>444</v>
      </c>
      <c r="E29" s="206" t="s">
        <v>350</v>
      </c>
      <c r="F29" s="206" t="s">
        <v>117</v>
      </c>
      <c r="G29" s="34"/>
      <c r="H29" s="665">
        <f t="shared" si="1"/>
        <v>1</v>
      </c>
      <c r="I29" s="64"/>
      <c r="J29" s="184"/>
      <c r="K29" s="34"/>
      <c r="L29" s="64"/>
      <c r="M29" s="184"/>
      <c r="N29" s="34"/>
      <c r="O29" s="64"/>
      <c r="P29" s="184"/>
      <c r="Q29" s="34"/>
      <c r="R29" s="912"/>
      <c r="S29" s="34"/>
      <c r="T29" s="188"/>
    </row>
    <row r="30" spans="1:20" ht="14.4">
      <c r="A30" s="32"/>
      <c r="B30" s="203">
        <f>IF(C30="","",COUNTIF($C$16:C30,"&lt;&gt;""")-COUNTBLANK($C$16:C30))</f>
        <v>13</v>
      </c>
      <c r="C30" s="204" t="s">
        <v>470</v>
      </c>
      <c r="D30" s="204" t="s">
        <v>446</v>
      </c>
      <c r="E30" s="206" t="s">
        <v>350</v>
      </c>
      <c r="F30" s="206" t="s">
        <v>117</v>
      </c>
      <c r="G30" s="34"/>
      <c r="H30" s="665">
        <f t="shared" si="1"/>
        <v>1</v>
      </c>
      <c r="I30" s="64"/>
      <c r="J30" s="184"/>
      <c r="K30" s="34"/>
      <c r="L30" s="64"/>
      <c r="M30" s="184"/>
      <c r="N30" s="34"/>
      <c r="O30" s="64"/>
      <c r="P30" s="184"/>
      <c r="Q30" s="34"/>
      <c r="R30" s="912"/>
      <c r="S30" s="34"/>
      <c r="T30" s="188"/>
    </row>
    <row r="31" spans="1:20" ht="14.4">
      <c r="A31" s="33"/>
      <c r="B31" s="436">
        <f>IF(C31="","",COUNTIF($C$16:C31,"&lt;&gt;""")-COUNTBLANK($C$16:C31))</f>
        <v>14</v>
      </c>
      <c r="C31" s="415" t="s">
        <v>471</v>
      </c>
      <c r="D31" s="415" t="s">
        <v>448</v>
      </c>
      <c r="E31" s="432" t="s">
        <v>350</v>
      </c>
      <c r="F31" s="432" t="s">
        <v>117</v>
      </c>
      <c r="G31" s="420"/>
      <c r="H31" s="665">
        <f t="shared" si="1"/>
        <v>1</v>
      </c>
      <c r="I31" s="438"/>
      <c r="J31" s="419"/>
      <c r="K31" s="420"/>
      <c r="L31" s="438"/>
      <c r="M31" s="419"/>
      <c r="N31" s="420"/>
      <c r="O31" s="438"/>
      <c r="P31" s="419"/>
      <c r="Q31" s="420"/>
      <c r="R31" s="865"/>
      <c r="S31" s="420"/>
      <c r="T31" s="696"/>
    </row>
    <row r="32" spans="1:20" ht="14.4">
      <c r="A32" s="32"/>
      <c r="B32" s="52"/>
      <c r="C32" s="32"/>
      <c r="D32" s="32"/>
      <c r="E32" s="205"/>
      <c r="F32" s="205"/>
      <c r="G32" s="34"/>
      <c r="H32" s="32"/>
      <c r="I32" s="32"/>
      <c r="J32" s="32"/>
      <c r="K32" s="32"/>
      <c r="L32" s="32"/>
      <c r="M32" s="32"/>
      <c r="N32" s="32"/>
      <c r="O32" s="32"/>
      <c r="P32" s="32"/>
      <c r="Q32" s="32"/>
      <c r="R32" s="32"/>
      <c r="S32" s="32"/>
      <c r="T32" s="86"/>
    </row>
    <row r="33" spans="1:20" ht="14.4">
      <c r="A33" s="32"/>
      <c r="B33" s="52"/>
      <c r="C33" s="32" t="s">
        <v>129</v>
      </c>
      <c r="D33" s="32"/>
      <c r="E33" s="168"/>
      <c r="F33" s="168"/>
      <c r="G33" s="34"/>
      <c r="H33" s="32"/>
      <c r="I33" s="32"/>
      <c r="J33" s="32"/>
      <c r="K33" s="32"/>
      <c r="L33" s="32"/>
      <c r="M33" s="32"/>
      <c r="N33" s="34"/>
      <c r="O33" s="32"/>
      <c r="P33" s="32"/>
      <c r="Q33" s="34"/>
      <c r="R33" s="34"/>
      <c r="S33" s="34"/>
      <c r="T33" s="88"/>
    </row>
    <row r="34" spans="1:20" ht="14.4">
      <c r="A34" s="32"/>
      <c r="B34" s="52"/>
      <c r="C34" s="1378"/>
      <c r="D34" s="1379"/>
      <c r="E34" s="1379"/>
      <c r="F34" s="1380"/>
      <c r="G34" s="34"/>
      <c r="H34" s="32"/>
      <c r="I34" s="32"/>
      <c r="J34" s="32"/>
      <c r="K34" s="32"/>
      <c r="L34" s="32"/>
      <c r="M34" s="32"/>
      <c r="N34" s="34"/>
      <c r="O34" s="32"/>
      <c r="P34" s="32"/>
      <c r="Q34" s="34"/>
      <c r="R34" s="34"/>
      <c r="S34" s="34"/>
      <c r="T34" s="88"/>
    </row>
    <row r="35" spans="1:20" ht="14.4">
      <c r="A35" s="32"/>
      <c r="B35" s="52"/>
      <c r="C35" s="1381"/>
      <c r="D35" s="1405"/>
      <c r="E35" s="1405"/>
      <c r="F35" s="1382"/>
      <c r="G35" s="34"/>
      <c r="H35" s="32"/>
      <c r="I35" s="32"/>
      <c r="J35" s="32"/>
      <c r="K35" s="32"/>
      <c r="L35" s="32"/>
      <c r="M35" s="32"/>
      <c r="N35" s="34"/>
      <c r="O35" s="32"/>
      <c r="P35" s="32"/>
      <c r="Q35" s="34"/>
      <c r="R35" s="34"/>
      <c r="S35" s="34"/>
      <c r="T35" s="88"/>
    </row>
    <row r="36" spans="1:20" ht="14.4">
      <c r="A36" s="32"/>
      <c r="B36" s="52"/>
      <c r="C36" s="1381"/>
      <c r="D36" s="1405"/>
      <c r="E36" s="1405"/>
      <c r="F36" s="1382"/>
      <c r="G36" s="34"/>
      <c r="H36" s="32"/>
      <c r="I36" s="32"/>
      <c r="J36" s="32"/>
      <c r="K36" s="32"/>
      <c r="L36" s="32"/>
      <c r="M36" s="32"/>
      <c r="N36" s="34"/>
      <c r="O36" s="32"/>
      <c r="P36" s="32"/>
      <c r="Q36" s="34"/>
      <c r="R36" s="34"/>
      <c r="S36" s="34"/>
      <c r="T36" s="88"/>
    </row>
    <row r="37" spans="1:20" ht="14.4">
      <c r="A37" s="32"/>
      <c r="B37" s="52"/>
      <c r="C37" s="1381"/>
      <c r="D37" s="1405"/>
      <c r="E37" s="1405"/>
      <c r="F37" s="1382"/>
      <c r="G37" s="34"/>
      <c r="H37" s="32"/>
      <c r="I37" s="32"/>
      <c r="J37" s="32"/>
      <c r="K37" s="32"/>
      <c r="L37" s="32"/>
      <c r="M37" s="32"/>
      <c r="N37" s="34"/>
      <c r="O37" s="32"/>
      <c r="P37" s="32"/>
      <c r="Q37" s="34"/>
      <c r="R37" s="34"/>
      <c r="S37" s="34"/>
      <c r="T37" s="88"/>
    </row>
    <row r="38" spans="1:20" ht="14.4">
      <c r="A38" s="32"/>
      <c r="B38" s="52"/>
      <c r="C38" s="1383"/>
      <c r="D38" s="1384"/>
      <c r="E38" s="1384"/>
      <c r="F38" s="1385"/>
      <c r="G38" s="34"/>
      <c r="H38" s="32"/>
      <c r="I38" s="32"/>
      <c r="J38" s="32"/>
      <c r="K38" s="32"/>
      <c r="L38" s="32"/>
      <c r="M38" s="32"/>
      <c r="N38" s="34"/>
      <c r="O38" s="32"/>
      <c r="P38" s="32"/>
      <c r="Q38" s="34"/>
      <c r="R38" s="34"/>
      <c r="S38" s="34"/>
      <c r="T38" s="88"/>
    </row>
    <row r="39" spans="1:20" ht="14.4">
      <c r="A39" s="32"/>
      <c r="B39" s="52"/>
      <c r="C39" s="32"/>
      <c r="D39" s="32"/>
      <c r="E39" s="168"/>
      <c r="F39" s="168"/>
      <c r="G39" s="34"/>
      <c r="H39" s="32"/>
      <c r="I39" s="32"/>
      <c r="J39" s="32"/>
      <c r="K39" s="32"/>
      <c r="L39" s="32"/>
      <c r="M39" s="32"/>
      <c r="N39" s="34"/>
      <c r="O39" s="32"/>
      <c r="P39" s="32"/>
      <c r="Q39" s="34"/>
      <c r="R39" s="34"/>
      <c r="S39" s="34"/>
      <c r="T39" s="88"/>
    </row>
    <row r="40" spans="1:20" ht="14.4">
      <c r="A40" s="32"/>
      <c r="B40" s="52"/>
      <c r="C40" s="32"/>
      <c r="D40" s="33"/>
      <c r="E40" s="174"/>
      <c r="F40" s="174"/>
      <c r="G40" s="34"/>
      <c r="H40" s="32"/>
      <c r="I40" s="32"/>
      <c r="J40" s="32"/>
      <c r="K40" s="32"/>
      <c r="L40" s="32"/>
      <c r="M40" s="32"/>
      <c r="N40" s="32"/>
      <c r="O40" s="32"/>
      <c r="P40" s="32"/>
      <c r="Q40" s="34"/>
      <c r="R40" s="32"/>
      <c r="S40" s="32"/>
      <c r="T40" s="86"/>
    </row>
    <row r="41" spans="1:20" ht="14.4">
      <c r="A41" s="32"/>
      <c r="B41" s="335" t="s">
        <v>130</v>
      </c>
      <c r="C41" s="56"/>
      <c r="D41" s="56"/>
      <c r="E41" s="175"/>
      <c r="F41" s="175"/>
      <c r="G41" s="56"/>
      <c r="H41" s="56"/>
      <c r="I41" s="56"/>
      <c r="J41" s="56"/>
      <c r="K41" s="56"/>
      <c r="L41" s="56"/>
      <c r="M41" s="56"/>
      <c r="N41" s="56"/>
      <c r="O41" s="56"/>
      <c r="P41" s="56"/>
      <c r="Q41" s="56"/>
      <c r="R41" s="56"/>
      <c r="S41" s="56"/>
      <c r="T41" s="87"/>
    </row>
    <row r="42" spans="1:20" ht="15" hidden="1" customHeight="1"/>
    <row r="43" spans="1:20" ht="15" hidden="1" customHeight="1"/>
  </sheetData>
  <mergeCells count="7">
    <mergeCell ref="C34:F38"/>
    <mergeCell ref="H10:H12"/>
    <mergeCell ref="R10:R12"/>
    <mergeCell ref="T10:T12"/>
    <mergeCell ref="I10:J11"/>
    <mergeCell ref="L10:M11"/>
    <mergeCell ref="O10:P11"/>
  </mergeCells>
  <conditionalFormatting sqref="H3">
    <cfRule type="cellIs" dxfId="987" priority="99" stopIfTrue="1" operator="greaterThan">
      <formula>0</formula>
    </cfRule>
    <cfRule type="cellIs" dxfId="986" priority="100" stopIfTrue="1" operator="lessThan">
      <formula>1</formula>
    </cfRule>
  </conditionalFormatting>
  <conditionalFormatting sqref="H16:H22">
    <cfRule type="cellIs" dxfId="985" priority="9" stopIfTrue="1" operator="greaterThan">
      <formula>0</formula>
    </cfRule>
    <cfRule type="cellIs" dxfId="984" priority="10" stopIfTrue="1" operator="lessThan">
      <formula>1</formula>
    </cfRule>
  </conditionalFormatting>
  <conditionalFormatting sqref="H16:H22">
    <cfRule type="cellIs" dxfId="983" priority="11" stopIfTrue="1" operator="greaterThan">
      <formula>0</formula>
    </cfRule>
    <cfRule type="cellIs" dxfId="982" priority="12" stopIfTrue="1" operator="lessThan">
      <formula>1</formula>
    </cfRule>
  </conditionalFormatting>
  <conditionalFormatting sqref="H25:H31">
    <cfRule type="cellIs" dxfId="981" priority="5" stopIfTrue="1" operator="greaterThan">
      <formula>0</formula>
    </cfRule>
    <cfRule type="cellIs" dxfId="980" priority="6" stopIfTrue="1" operator="lessThan">
      <formula>1</formula>
    </cfRule>
  </conditionalFormatting>
  <conditionalFormatting sqref="H25:H31">
    <cfRule type="cellIs" dxfId="979" priority="7" stopIfTrue="1" operator="greaterThan">
      <formula>0</formula>
    </cfRule>
    <cfRule type="cellIs" dxfId="978" priority="8" stopIfTrue="1" operator="lessThan">
      <formula>1</formula>
    </cfRule>
  </conditionalFormatting>
  <dataValidations disablePrompts="1" count="1">
    <dataValidation type="list" allowBlank="1" showInputMessage="1" showErrorMessage="1" sqref="J25:J31 M16:M22 P25:P31 J16:J22 P16:P22 M25:M31" xr:uid="{CC96B4F6-0F78-4E20-8A4C-5A94EA2A20CF}">
      <formula1>Confidence_grade</formula1>
    </dataValidation>
  </dataValidations>
  <pageMargins left="0.70866141732283472" right="0.70866141732283472" top="0.74803149606299213" bottom="0.74803149606299213" header="0.31496062992125984" footer="0.31496062992125984"/>
  <pageSetup paperSize="9" scale="43" fitToHeight="0" orientation="landscape" r:id="rId1"/>
  <headerFooter>
    <oddHeader>&amp;LDepartment of Internal Affairs - Three Waters Reform Programme - Request for Information Template Workbook I</oddHeader>
    <oddFooter>&amp;LPage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90910-E3AB-466E-9C0A-AD972E6181D3}">
  <sheetPr>
    <tabColor rgb="FF55EBF7"/>
    <pageSetUpPr fitToPage="1"/>
  </sheetPr>
  <dimension ref="A1:Y34"/>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customWidth="1"/>
    <col min="2" max="2" width="6.44140625" customWidth="1"/>
    <col min="3" max="3" width="15.5546875" customWidth="1"/>
    <col min="4" max="4" width="70.88671875" bestFit="1" customWidth="1"/>
    <col min="5" max="6" width="9.44140625" customWidth="1"/>
    <col min="7" max="7" width="5.5546875" customWidth="1"/>
    <col min="8" max="8" width="17.44140625" bestFit="1" customWidth="1"/>
    <col min="9" max="9" width="13.5546875" customWidth="1"/>
    <col min="10" max="11" width="5.5546875" customWidth="1"/>
    <col min="12" max="12" width="13.5546875" customWidth="1"/>
    <col min="13" max="14" width="5.5546875" customWidth="1"/>
    <col min="15" max="15" width="13.5546875" customWidth="1"/>
    <col min="16" max="17" width="5.5546875" customWidth="1"/>
    <col min="18" max="18" width="15.44140625" customWidth="1"/>
    <col min="19" max="19" width="4.5546875" customWidth="1"/>
    <col min="20" max="20" width="49.44140625" customWidth="1"/>
    <col min="21" max="21" width="3.5546875" hidden="1" customWidth="1"/>
    <col min="22" max="22" width="4.44140625" hidden="1" customWidth="1"/>
    <col min="23" max="25" width="9.44140625" hidden="1" customWidth="1"/>
    <col min="26" max="16384" width="8.88671875" hidden="1"/>
  </cols>
  <sheetData>
    <row r="1" spans="1:20"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row>
    <row r="2" spans="1:20" ht="20.399999999999999">
      <c r="A2" s="32"/>
      <c r="B2" s="39"/>
      <c r="C2" s="40"/>
      <c r="D2" s="987"/>
      <c r="E2" s="167"/>
      <c r="F2" s="167"/>
      <c r="G2" s="35"/>
      <c r="H2" s="35"/>
      <c r="I2" s="35"/>
      <c r="J2" s="35"/>
      <c r="K2" s="35"/>
      <c r="L2" s="35"/>
      <c r="M2" s="35"/>
      <c r="N2" s="35"/>
      <c r="O2" s="35"/>
      <c r="P2" s="35"/>
      <c r="Q2" s="35"/>
      <c r="R2" s="35"/>
      <c r="S2" s="32"/>
      <c r="T2" s="32"/>
    </row>
    <row r="3" spans="1:20" ht="14.4">
      <c r="A3" s="41"/>
      <c r="B3" s="662" t="s">
        <v>1971</v>
      </c>
      <c r="C3" s="44"/>
      <c r="D3" s="948">
        <f>'Key information'!$E$8</f>
        <v>0</v>
      </c>
      <c r="E3" s="65"/>
      <c r="F3" s="205"/>
      <c r="G3" s="664" t="s">
        <v>100</v>
      </c>
      <c r="H3" s="671">
        <f>SUM(H16:H21)</f>
        <v>6</v>
      </c>
      <c r="I3" s="41"/>
      <c r="J3" s="41"/>
      <c r="K3" s="41"/>
      <c r="L3" s="41"/>
      <c r="M3" s="41"/>
      <c r="N3" s="41"/>
      <c r="O3" s="32"/>
      <c r="P3" s="344"/>
      <c r="Q3" s="34"/>
      <c r="R3" s="344"/>
      <c r="S3" s="32"/>
      <c r="T3" s="344"/>
    </row>
    <row r="4" spans="1:20" ht="14.4">
      <c r="A4" s="32"/>
      <c r="B4" s="45"/>
      <c r="C4" s="327"/>
      <c r="D4" s="328"/>
      <c r="E4" s="692"/>
      <c r="F4" s="692"/>
      <c r="G4" s="329"/>
      <c r="H4" s="329"/>
      <c r="I4" s="329"/>
      <c r="J4" s="329"/>
      <c r="K4" s="329"/>
      <c r="L4" s="329"/>
      <c r="M4" s="329"/>
      <c r="N4" s="329"/>
      <c r="O4" s="47"/>
      <c r="P4" s="47"/>
      <c r="Q4" s="46"/>
      <c r="R4" s="47"/>
      <c r="S4" s="47"/>
      <c r="T4" s="367"/>
    </row>
    <row r="5" spans="1:20" ht="14.4">
      <c r="A5" s="32"/>
      <c r="B5" s="32"/>
      <c r="C5" s="33"/>
      <c r="D5" s="32"/>
      <c r="E5" s="168"/>
      <c r="F5" s="168"/>
      <c r="G5" s="34"/>
      <c r="H5" s="34"/>
      <c r="I5" s="32"/>
      <c r="J5" s="32"/>
      <c r="K5" s="32"/>
      <c r="L5" s="32"/>
      <c r="M5" s="32"/>
      <c r="N5" s="32"/>
      <c r="O5" s="32"/>
      <c r="P5" s="32"/>
      <c r="Q5" s="34"/>
      <c r="R5" s="32"/>
      <c r="S5" s="32"/>
      <c r="T5" s="32"/>
    </row>
    <row r="6" spans="1:20" ht="15" thickBot="1">
      <c r="A6" s="32"/>
      <c r="B6" s="48"/>
      <c r="C6" s="49"/>
      <c r="D6" s="50"/>
      <c r="E6" s="169"/>
      <c r="F6" s="169"/>
      <c r="G6" s="50"/>
      <c r="H6" s="50"/>
      <c r="I6" s="50"/>
      <c r="J6" s="50"/>
      <c r="K6" s="50"/>
      <c r="L6" s="50"/>
      <c r="M6" s="50"/>
      <c r="N6" s="50"/>
      <c r="O6" s="50"/>
      <c r="P6" s="50"/>
      <c r="Q6" s="51"/>
      <c r="R6" s="50"/>
      <c r="S6" s="50"/>
      <c r="T6" s="85"/>
    </row>
    <row r="7" spans="1:20" ht="14.4">
      <c r="A7" s="32"/>
      <c r="B7" s="52"/>
      <c r="C7" s="1164" t="s">
        <v>2771</v>
      </c>
      <c r="D7" s="123"/>
      <c r="E7" s="168"/>
      <c r="F7" s="168"/>
      <c r="G7" s="34"/>
      <c r="H7" s="32"/>
      <c r="I7" s="32"/>
      <c r="J7" s="32"/>
      <c r="K7" s="32"/>
      <c r="L7" s="32"/>
      <c r="M7" s="32"/>
      <c r="N7" s="32"/>
      <c r="O7" s="32"/>
      <c r="P7" s="32"/>
      <c r="Q7" s="34"/>
      <c r="R7" s="32"/>
      <c r="S7" s="32"/>
      <c r="T7" s="86"/>
    </row>
    <row r="8" spans="1:20" ht="15" thickBot="1">
      <c r="A8" s="32"/>
      <c r="B8" s="52"/>
      <c r="C8" s="124" t="s">
        <v>472</v>
      </c>
      <c r="D8" s="125"/>
      <c r="E8" s="168"/>
      <c r="F8" s="168"/>
      <c r="G8" s="34"/>
      <c r="H8" s="32"/>
      <c r="I8" s="32"/>
      <c r="J8" s="32"/>
      <c r="K8" s="32"/>
      <c r="L8" s="32"/>
      <c r="M8" s="32"/>
      <c r="N8" s="32"/>
      <c r="O8" s="32"/>
      <c r="P8" s="32"/>
      <c r="Q8" s="34"/>
      <c r="R8" s="32"/>
      <c r="S8" s="32"/>
      <c r="T8" s="86"/>
    </row>
    <row r="9" spans="1:20" ht="15" thickBot="1">
      <c r="A9" s="32"/>
      <c r="B9" s="52"/>
      <c r="C9" s="32"/>
      <c r="D9" s="32"/>
      <c r="E9" s="168"/>
      <c r="F9" s="168"/>
      <c r="G9" s="34"/>
      <c r="H9" s="32"/>
      <c r="I9" s="32"/>
      <c r="J9" s="32"/>
      <c r="K9" s="32"/>
      <c r="L9" s="32"/>
      <c r="M9" s="32"/>
      <c r="N9" s="32"/>
      <c r="O9" s="32"/>
      <c r="P9" s="32"/>
      <c r="Q9" s="34"/>
      <c r="R9" s="32"/>
      <c r="S9" s="32"/>
      <c r="T9" s="86"/>
    </row>
    <row r="10" spans="1:20" ht="14.4">
      <c r="A10" s="32"/>
      <c r="B10" s="52"/>
      <c r="C10" s="132" t="s">
        <v>103</v>
      </c>
      <c r="D10" s="137" t="s">
        <v>32</v>
      </c>
      <c r="E10" s="170" t="s">
        <v>104</v>
      </c>
      <c r="F10" s="909" t="s">
        <v>105</v>
      </c>
      <c r="G10" s="34"/>
      <c r="H10" s="1431" t="s">
        <v>106</v>
      </c>
      <c r="I10" s="1434">
        <f>'Key information'!$E$22</f>
        <v>43646</v>
      </c>
      <c r="J10" s="1414"/>
      <c r="K10" s="83"/>
      <c r="L10" s="1413">
        <f>'Key information'!$E$23</f>
        <v>44012</v>
      </c>
      <c r="M10" s="1414"/>
      <c r="N10" s="83"/>
      <c r="O10" s="1409" t="str">
        <f>'Key information'!$E$24</f>
        <v>30/06/2021 (Forecast)</v>
      </c>
      <c r="P10" s="1410"/>
      <c r="Q10" s="34"/>
      <c r="R10" s="1372" t="s">
        <v>108</v>
      </c>
      <c r="S10" s="53"/>
      <c r="T10" s="1375" t="s">
        <v>109</v>
      </c>
    </row>
    <row r="11" spans="1:20" ht="14.4">
      <c r="A11" s="32"/>
      <c r="B11" s="52"/>
      <c r="C11" s="394" t="s">
        <v>110</v>
      </c>
      <c r="D11" s="136"/>
      <c r="E11" s="171"/>
      <c r="F11" s="911" t="s">
        <v>111</v>
      </c>
      <c r="G11" s="34"/>
      <c r="H11" s="1432"/>
      <c r="I11" s="1435"/>
      <c r="J11" s="1416"/>
      <c r="K11" s="83"/>
      <c r="L11" s="1415"/>
      <c r="M11" s="1416"/>
      <c r="N11" s="83"/>
      <c r="O11" s="1411"/>
      <c r="P11" s="1412"/>
      <c r="Q11" s="34"/>
      <c r="R11" s="1373"/>
      <c r="S11" s="53"/>
      <c r="T11" s="1376"/>
    </row>
    <row r="12" spans="1:20" ht="15" thickBot="1">
      <c r="A12" s="32"/>
      <c r="B12" s="52"/>
      <c r="C12" s="408"/>
      <c r="D12" s="138"/>
      <c r="E12" s="172"/>
      <c r="F12" s="262"/>
      <c r="G12" s="34"/>
      <c r="H12" s="1433"/>
      <c r="I12" s="380"/>
      <c r="J12" s="902" t="s">
        <v>147</v>
      </c>
      <c r="K12" s="34"/>
      <c r="L12" s="267"/>
      <c r="M12" s="902" t="s">
        <v>147</v>
      </c>
      <c r="N12" s="34"/>
      <c r="O12" s="267"/>
      <c r="P12" s="902" t="s">
        <v>147</v>
      </c>
      <c r="Q12" s="34"/>
      <c r="R12" s="1374"/>
      <c r="S12" s="54"/>
      <c r="T12" s="1377"/>
    </row>
    <row r="13" spans="1:20" ht="14.4">
      <c r="A13" s="32"/>
      <c r="B13" s="52"/>
      <c r="C13" s="32"/>
      <c r="D13" s="32"/>
      <c r="E13" s="168"/>
      <c r="F13" s="168"/>
      <c r="G13" s="34"/>
      <c r="H13" s="32"/>
      <c r="I13" s="32"/>
      <c r="J13" s="32"/>
      <c r="K13" s="32"/>
      <c r="L13" s="32"/>
      <c r="M13" s="32"/>
      <c r="N13" s="32"/>
      <c r="O13" s="32"/>
      <c r="P13" s="32"/>
      <c r="Q13" s="34"/>
      <c r="R13" s="32"/>
      <c r="S13" s="32"/>
      <c r="T13" s="86"/>
    </row>
    <row r="14" spans="1:20" ht="14.4">
      <c r="A14" s="32"/>
      <c r="B14" s="52"/>
      <c r="C14" s="32"/>
      <c r="D14" s="32"/>
      <c r="E14" s="168"/>
      <c r="F14" s="168"/>
      <c r="G14" s="32"/>
      <c r="H14" s="32"/>
      <c r="I14" s="32"/>
      <c r="J14" s="32"/>
      <c r="K14" s="32"/>
      <c r="L14" s="32"/>
      <c r="M14" s="32"/>
      <c r="N14" s="32"/>
      <c r="O14" s="32"/>
      <c r="P14" s="32"/>
      <c r="Q14" s="32"/>
      <c r="R14" s="32"/>
      <c r="S14" s="32"/>
      <c r="T14" s="86"/>
    </row>
    <row r="15" spans="1:20" ht="14.4" customHeight="1">
      <c r="A15" s="989"/>
      <c r="B15" s="1057"/>
      <c r="C15" s="1058"/>
      <c r="D15" s="1059" t="s">
        <v>473</v>
      </c>
      <c r="E15" s="996"/>
      <c r="F15" s="996"/>
      <c r="G15" s="924"/>
      <c r="H15" s="989"/>
      <c r="I15" s="924"/>
      <c r="J15" s="989"/>
      <c r="K15" s="924"/>
      <c r="L15" s="989"/>
      <c r="M15" s="989"/>
      <c r="N15" s="924"/>
      <c r="O15" s="924"/>
      <c r="P15" s="989"/>
      <c r="Q15" s="924"/>
      <c r="R15" s="924"/>
      <c r="S15" s="924"/>
      <c r="T15" s="1108"/>
    </row>
    <row r="16" spans="1:20" ht="14.4" customHeight="1">
      <c r="A16" s="989"/>
      <c r="B16" s="411">
        <f>IF(C16="","",COUNTIF($C16:C$16,"&lt;&gt;""")-COUNTBLANK($C16:C$16))</f>
        <v>1</v>
      </c>
      <c r="C16" s="409" t="s">
        <v>474</v>
      </c>
      <c r="D16" s="409" t="s">
        <v>475</v>
      </c>
      <c r="E16" s="206" t="s">
        <v>350</v>
      </c>
      <c r="F16" s="206" t="s">
        <v>117</v>
      </c>
      <c r="G16" s="989"/>
      <c r="H16" s="1011">
        <f t="shared" ref="H16:H21" si="0">IF(AND(I16&lt;&gt;"",J16&lt;&gt;"",L16&lt;&gt;"",M16&lt;&gt;"",O16&lt;&gt;"",P16&lt;&gt;"",T16&lt;&gt;""),0,1)</f>
        <v>1</v>
      </c>
      <c r="I16" s="1109"/>
      <c r="J16" s="1110"/>
      <c r="K16" s="924"/>
      <c r="L16" s="1109"/>
      <c r="M16" s="1110"/>
      <c r="N16" s="924"/>
      <c r="O16" s="1109"/>
      <c r="P16" s="1110"/>
      <c r="Q16" s="924"/>
      <c r="R16" s="666"/>
      <c r="S16" s="924"/>
      <c r="T16" s="1003"/>
    </row>
    <row r="17" spans="1:20" ht="14.4" customHeight="1">
      <c r="A17" s="989"/>
      <c r="B17" s="411">
        <f>IF(C17="","",COUNTIF($C$16:C17,"&lt;&gt;""")-COUNTBLANK($C$16:C17))</f>
        <v>2</v>
      </c>
      <c r="C17" s="409" t="s">
        <v>476</v>
      </c>
      <c r="D17" s="409" t="s">
        <v>2581</v>
      </c>
      <c r="E17" s="206" t="s">
        <v>240</v>
      </c>
      <c r="F17" s="206" t="s">
        <v>117</v>
      </c>
      <c r="G17" s="989"/>
      <c r="H17" s="1011">
        <f t="shared" si="0"/>
        <v>1</v>
      </c>
      <c r="I17" s="1111"/>
      <c r="J17" s="1110"/>
      <c r="K17" s="924"/>
      <c r="L17" s="1111"/>
      <c r="M17" s="1110"/>
      <c r="N17" s="924"/>
      <c r="O17" s="1111"/>
      <c r="P17" s="1110"/>
      <c r="Q17" s="924"/>
      <c r="R17" s="666"/>
      <c r="S17" s="924"/>
      <c r="T17" s="1003"/>
    </row>
    <row r="18" spans="1:20" ht="14.4" customHeight="1">
      <c r="A18" s="989"/>
      <c r="B18" s="411">
        <f>IF(C18="","",COUNTIF($C$16:C18,"&lt;&gt;""")-COUNTBLANK($C$16:C18))</f>
        <v>3</v>
      </c>
      <c r="C18" s="409" t="s">
        <v>477</v>
      </c>
      <c r="D18" s="409" t="s">
        <v>478</v>
      </c>
      <c r="E18" s="206" t="s">
        <v>350</v>
      </c>
      <c r="F18" s="206" t="s">
        <v>117</v>
      </c>
      <c r="G18" s="989"/>
      <c r="H18" s="1011">
        <f t="shared" si="0"/>
        <v>1</v>
      </c>
      <c r="I18" s="1109"/>
      <c r="J18" s="1110"/>
      <c r="K18" s="924"/>
      <c r="L18" s="1109"/>
      <c r="M18" s="1110"/>
      <c r="N18" s="924"/>
      <c r="O18" s="1109"/>
      <c r="P18" s="1110"/>
      <c r="Q18" s="924"/>
      <c r="R18" s="666"/>
      <c r="S18" s="924"/>
      <c r="T18" s="1003"/>
    </row>
    <row r="19" spans="1:20" ht="14.4" customHeight="1">
      <c r="A19" s="989"/>
      <c r="B19" s="411">
        <f>IF(C19="","",COUNTIF($C$16:C19,"&lt;&gt;""")-COUNTBLANK($C$16:C19))</f>
        <v>4</v>
      </c>
      <c r="C19" s="409" t="s">
        <v>479</v>
      </c>
      <c r="D19" s="409" t="s">
        <v>480</v>
      </c>
      <c r="E19" s="206" t="s">
        <v>350</v>
      </c>
      <c r="F19" s="206" t="s">
        <v>117</v>
      </c>
      <c r="G19" s="989"/>
      <c r="H19" s="1011">
        <f t="shared" si="0"/>
        <v>1</v>
      </c>
      <c r="I19" s="1109"/>
      <c r="J19" s="1110"/>
      <c r="K19" s="924"/>
      <c r="L19" s="1109"/>
      <c r="M19" s="1110"/>
      <c r="N19" s="924"/>
      <c r="O19" s="1109"/>
      <c r="P19" s="1110"/>
      <c r="Q19" s="924"/>
      <c r="R19" s="666"/>
      <c r="S19" s="924"/>
      <c r="T19" s="1003"/>
    </row>
    <row r="20" spans="1:20" ht="14.4" customHeight="1">
      <c r="A20" s="989"/>
      <c r="B20" s="411">
        <f>IF(C20="","",COUNTIF($C$16:C20,"&lt;&gt;""")-COUNTBLANK($C$16:C20))</f>
        <v>5</v>
      </c>
      <c r="C20" s="409" t="s">
        <v>481</v>
      </c>
      <c r="D20" s="409" t="s">
        <v>2136</v>
      </c>
      <c r="E20" s="206" t="s">
        <v>350</v>
      </c>
      <c r="F20" s="206" t="s">
        <v>117</v>
      </c>
      <c r="G20" s="989"/>
      <c r="H20" s="1011">
        <f t="shared" si="0"/>
        <v>1</v>
      </c>
      <c r="I20" s="1109"/>
      <c r="J20" s="1110"/>
      <c r="K20" s="924"/>
      <c r="L20" s="1109"/>
      <c r="M20" s="1110"/>
      <c r="N20" s="924"/>
      <c r="O20" s="1109"/>
      <c r="P20" s="1110"/>
      <c r="Q20" s="924"/>
      <c r="R20" s="666"/>
      <c r="S20" s="924"/>
      <c r="T20" s="1003"/>
    </row>
    <row r="21" spans="1:20" ht="14.4" customHeight="1">
      <c r="A21" s="989"/>
      <c r="B21" s="411">
        <f>IF(C21="","",COUNTIF($C$16:C21,"&lt;&gt;""")-COUNTBLANK($C$16:C21))</f>
        <v>6</v>
      </c>
      <c r="C21" s="409" t="s">
        <v>482</v>
      </c>
      <c r="D21" s="409" t="s">
        <v>483</v>
      </c>
      <c r="E21" s="206" t="s">
        <v>350</v>
      </c>
      <c r="F21" s="206" t="s">
        <v>117</v>
      </c>
      <c r="G21" s="989"/>
      <c r="H21" s="1011">
        <f t="shared" si="0"/>
        <v>1</v>
      </c>
      <c r="I21" s="1109"/>
      <c r="J21" s="1110"/>
      <c r="K21" s="924"/>
      <c r="L21" s="1109"/>
      <c r="M21" s="1110"/>
      <c r="N21" s="924"/>
      <c r="O21" s="1109"/>
      <c r="P21" s="1110"/>
      <c r="Q21" s="924"/>
      <c r="R21" s="666"/>
      <c r="S21" s="924"/>
      <c r="T21" s="1003"/>
    </row>
    <row r="22" spans="1:20" ht="18" customHeight="1">
      <c r="A22" s="32"/>
      <c r="B22" s="203" t="str">
        <f>IF(C22="","",COUNTIF($C$16:C22,"&lt;&gt;""")-COUNTBLANK($C$16:C22))</f>
        <v/>
      </c>
      <c r="C22" s="32"/>
      <c r="D22" s="32"/>
      <c r="E22" s="205"/>
      <c r="F22" s="205"/>
      <c r="G22" s="34"/>
      <c r="H22" s="32"/>
      <c r="I22" s="34"/>
      <c r="J22" s="32"/>
      <c r="K22" s="34"/>
      <c r="L22" s="32"/>
      <c r="M22" s="32"/>
      <c r="N22" s="34"/>
      <c r="O22" s="34"/>
      <c r="P22" s="32"/>
      <c r="Q22" s="34"/>
      <c r="R22" s="34"/>
      <c r="S22" s="34"/>
      <c r="T22" s="88"/>
    </row>
    <row r="23" spans="1:20" ht="14.4">
      <c r="A23" s="32"/>
      <c r="B23" s="52"/>
      <c r="C23" s="32"/>
      <c r="D23" s="32"/>
      <c r="E23" s="205"/>
      <c r="F23" s="205"/>
      <c r="G23" s="34"/>
      <c r="H23" s="32"/>
      <c r="I23" s="32"/>
      <c r="J23" s="32"/>
      <c r="K23" s="32"/>
      <c r="L23" s="32"/>
      <c r="M23" s="32"/>
      <c r="N23" s="32"/>
      <c r="O23" s="32"/>
      <c r="P23" s="32"/>
      <c r="Q23" s="32"/>
      <c r="R23" s="32"/>
      <c r="S23" s="32"/>
      <c r="T23" s="86"/>
    </row>
    <row r="24" spans="1:20" ht="14.4">
      <c r="A24" s="32"/>
      <c r="B24" s="52"/>
      <c r="C24" s="32" t="s">
        <v>129</v>
      </c>
      <c r="D24" s="32"/>
      <c r="E24" s="168"/>
      <c r="F24" s="168"/>
      <c r="G24" s="34"/>
      <c r="H24" s="32"/>
      <c r="I24" s="32"/>
      <c r="J24" s="32"/>
      <c r="K24" s="32"/>
      <c r="L24" s="32"/>
      <c r="M24" s="32"/>
      <c r="N24" s="34"/>
      <c r="O24" s="32"/>
      <c r="P24" s="32"/>
      <c r="Q24" s="34"/>
      <c r="R24" s="34"/>
      <c r="S24" s="34"/>
      <c r="T24" s="88"/>
    </row>
    <row r="25" spans="1:20" ht="14.4">
      <c r="A25" s="32"/>
      <c r="B25" s="52"/>
      <c r="C25" s="1378"/>
      <c r="D25" s="1379"/>
      <c r="E25" s="1379"/>
      <c r="F25" s="1380"/>
      <c r="G25" s="34"/>
      <c r="H25" s="32"/>
      <c r="I25" s="32"/>
      <c r="J25" s="32"/>
      <c r="K25" s="32"/>
      <c r="L25" s="32"/>
      <c r="M25" s="32"/>
      <c r="N25" s="34"/>
      <c r="O25" s="32"/>
      <c r="P25" s="32"/>
      <c r="Q25" s="34"/>
      <c r="R25" s="34"/>
      <c r="S25" s="34"/>
      <c r="T25" s="88"/>
    </row>
    <row r="26" spans="1:20" ht="14.4">
      <c r="A26" s="32"/>
      <c r="B26" s="52"/>
      <c r="C26" s="1381"/>
      <c r="D26" s="1405"/>
      <c r="E26" s="1405"/>
      <c r="F26" s="1382"/>
      <c r="G26" s="34"/>
      <c r="H26" s="32"/>
      <c r="I26" s="32"/>
      <c r="J26" s="32"/>
      <c r="K26" s="32"/>
      <c r="L26" s="32"/>
      <c r="M26" s="32"/>
      <c r="N26" s="34"/>
      <c r="O26" s="32"/>
      <c r="P26" s="32"/>
      <c r="Q26" s="34"/>
      <c r="R26" s="34"/>
      <c r="S26" s="34"/>
      <c r="T26" s="88"/>
    </row>
    <row r="27" spans="1:20" ht="14.4">
      <c r="A27" s="32"/>
      <c r="B27" s="52"/>
      <c r="C27" s="1381"/>
      <c r="D27" s="1405"/>
      <c r="E27" s="1405"/>
      <c r="F27" s="1382"/>
      <c r="G27" s="34"/>
      <c r="H27" s="32"/>
      <c r="I27" s="32"/>
      <c r="J27" s="32"/>
      <c r="K27" s="32"/>
      <c r="L27" s="32"/>
      <c r="M27" s="32"/>
      <c r="N27" s="34"/>
      <c r="O27" s="32"/>
      <c r="P27" s="32"/>
      <c r="Q27" s="34"/>
      <c r="R27" s="34"/>
      <c r="S27" s="34"/>
      <c r="T27" s="88"/>
    </row>
    <row r="28" spans="1:20" ht="14.4">
      <c r="A28" s="32"/>
      <c r="B28" s="52"/>
      <c r="C28" s="1381"/>
      <c r="D28" s="1405"/>
      <c r="E28" s="1405"/>
      <c r="F28" s="1382"/>
      <c r="G28" s="34"/>
      <c r="H28" s="32"/>
      <c r="I28" s="32"/>
      <c r="J28" s="32"/>
      <c r="K28" s="32"/>
      <c r="L28" s="32"/>
      <c r="M28" s="32"/>
      <c r="N28" s="34"/>
      <c r="O28" s="32"/>
      <c r="P28" s="32"/>
      <c r="Q28" s="34"/>
      <c r="R28" s="34"/>
      <c r="S28" s="34"/>
      <c r="T28" s="88"/>
    </row>
    <row r="29" spans="1:20" ht="14.4">
      <c r="A29" s="32"/>
      <c r="B29" s="52"/>
      <c r="C29" s="1383"/>
      <c r="D29" s="1384"/>
      <c r="E29" s="1384"/>
      <c r="F29" s="1385"/>
      <c r="G29" s="34"/>
      <c r="H29" s="32"/>
      <c r="I29" s="32"/>
      <c r="J29" s="32"/>
      <c r="K29" s="32"/>
      <c r="L29" s="32"/>
      <c r="M29" s="32"/>
      <c r="N29" s="34"/>
      <c r="O29" s="32"/>
      <c r="P29" s="32"/>
      <c r="Q29" s="34"/>
      <c r="R29" s="34"/>
      <c r="S29" s="34"/>
      <c r="T29" s="88"/>
    </row>
    <row r="30" spans="1:20" ht="14.4">
      <c r="A30" s="32"/>
      <c r="B30" s="52"/>
      <c r="C30" s="32"/>
      <c r="D30" s="32"/>
      <c r="E30" s="168"/>
      <c r="F30" s="168"/>
      <c r="G30" s="34"/>
      <c r="H30" s="32"/>
      <c r="I30" s="32"/>
      <c r="J30" s="32"/>
      <c r="K30" s="32"/>
      <c r="L30" s="32"/>
      <c r="M30" s="32"/>
      <c r="N30" s="34"/>
      <c r="O30" s="32"/>
      <c r="P30" s="32"/>
      <c r="Q30" s="34"/>
      <c r="R30" s="34"/>
      <c r="S30" s="34"/>
      <c r="T30" s="88"/>
    </row>
    <row r="31" spans="1:20" ht="14.4">
      <c r="A31" s="32"/>
      <c r="B31" s="52"/>
      <c r="C31" s="32"/>
      <c r="D31" s="33"/>
      <c r="E31" s="174"/>
      <c r="F31" s="174"/>
      <c r="G31" s="34"/>
      <c r="H31" s="32"/>
      <c r="I31" s="32"/>
      <c r="J31" s="32"/>
      <c r="K31" s="32"/>
      <c r="L31" s="32"/>
      <c r="M31" s="32"/>
      <c r="N31" s="32"/>
      <c r="O31" s="32"/>
      <c r="P31" s="32"/>
      <c r="Q31" s="34"/>
      <c r="R31" s="32"/>
      <c r="S31" s="32"/>
      <c r="T31" s="86"/>
    </row>
    <row r="32" spans="1:20" ht="14.4">
      <c r="A32" s="32"/>
      <c r="B32" s="335" t="s">
        <v>130</v>
      </c>
      <c r="C32" s="56"/>
      <c r="D32" s="56"/>
      <c r="E32" s="175"/>
      <c r="F32" s="175"/>
      <c r="G32" s="56"/>
      <c r="H32" s="56"/>
      <c r="I32" s="56"/>
      <c r="J32" s="56"/>
      <c r="K32" s="56"/>
      <c r="L32" s="56"/>
      <c r="M32" s="56"/>
      <c r="N32" s="56"/>
      <c r="O32" s="56"/>
      <c r="P32" s="56"/>
      <c r="Q32" s="56"/>
      <c r="R32" s="56"/>
      <c r="S32" s="56"/>
      <c r="T32" s="87"/>
    </row>
    <row r="33" ht="15" hidden="1" customHeight="1"/>
    <row r="34" ht="15" hidden="1" customHeight="1"/>
  </sheetData>
  <mergeCells count="7">
    <mergeCell ref="C25:F29"/>
    <mergeCell ref="H10:H12"/>
    <mergeCell ref="R10:R12"/>
    <mergeCell ref="T10:T12"/>
    <mergeCell ref="I10:J11"/>
    <mergeCell ref="L10:M11"/>
    <mergeCell ref="O10:P11"/>
  </mergeCells>
  <conditionalFormatting sqref="H3">
    <cfRule type="cellIs" dxfId="977" priority="49" stopIfTrue="1" operator="greaterThan">
      <formula>0</formula>
    </cfRule>
    <cfRule type="cellIs" dxfId="976" priority="50" stopIfTrue="1" operator="lessThan">
      <formula>1</formula>
    </cfRule>
  </conditionalFormatting>
  <conditionalFormatting sqref="H16:H21">
    <cfRule type="cellIs" dxfId="975" priority="5" stopIfTrue="1" operator="greaterThan">
      <formula>0</formula>
    </cfRule>
    <cfRule type="cellIs" dxfId="974" priority="6" stopIfTrue="1" operator="lessThan">
      <formula>1</formula>
    </cfRule>
  </conditionalFormatting>
  <conditionalFormatting sqref="H16:H21">
    <cfRule type="cellIs" dxfId="973" priority="7" stopIfTrue="1" operator="greaterThan">
      <formula>0</formula>
    </cfRule>
    <cfRule type="cellIs" dxfId="972" priority="8" stopIfTrue="1" operator="lessThan">
      <formula>1</formula>
    </cfRule>
  </conditionalFormatting>
  <dataValidations disablePrompts="1" count="1">
    <dataValidation type="list" allowBlank="1" showInputMessage="1" showErrorMessage="1" sqref="J16:J21 P16:P21 M16:M21" xr:uid="{8127939E-C481-41A3-8FD0-1BE90B584EF6}">
      <formula1>Confidence_grade</formula1>
    </dataValidation>
  </dataValidations>
  <pageMargins left="0.70866141732283472" right="0.70866141732283472" top="0.74803149606299213" bottom="0.74803149606299213" header="0.31496062992125984" footer="0.31496062992125984"/>
  <pageSetup paperSize="9" scale="41" fitToHeight="0" orientation="landscape" r:id="rId1"/>
  <headerFooter>
    <oddHeader>&amp;LDepartment of Internal Affairs - Three Waters Reform Programme - Request for Information Template Workbook I</oddHeader>
    <oddFooter>&amp;LPage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0F8FB-1792-4302-97B0-35DE41C6E8CC}">
  <sheetPr>
    <tabColor theme="1"/>
    <pageSetUpPr fitToPage="1"/>
  </sheetPr>
  <dimension ref="A1:T119"/>
  <sheetViews>
    <sheetView showGridLines="0" zoomScale="80" zoomScaleNormal="80" workbookViewId="0"/>
  </sheetViews>
  <sheetFormatPr defaultColWidth="0" defaultRowHeight="13.8" zeroHeight="1"/>
  <cols>
    <col min="1" max="1" width="2.5546875" style="34" customWidth="1"/>
    <col min="2" max="2" width="5.5546875" style="1" customWidth="1"/>
    <col min="3" max="3" width="9.5546875" style="2" customWidth="1"/>
    <col min="4" max="4" width="12.5546875" style="2" customWidth="1"/>
    <col min="5" max="5" width="4.44140625" style="2" customWidth="1"/>
    <col min="6" max="6" width="7" style="2" customWidth="1"/>
    <col min="7" max="7" width="11.5546875" style="3" customWidth="1"/>
    <col min="8" max="8" width="3.5546875" style="3" customWidth="1"/>
    <col min="9" max="9" width="18.44140625" style="4" customWidth="1"/>
    <col min="10" max="10" width="4.44140625" style="3" customWidth="1"/>
    <col min="11" max="11" width="6.44140625" style="3" customWidth="1"/>
    <col min="12" max="12" width="4.44140625" style="2" customWidth="1"/>
    <col min="13" max="13" width="19.44140625" style="2" customWidth="1"/>
    <col min="14" max="19" width="8.88671875" style="34" customWidth="1"/>
    <col min="20" max="20" width="1.5546875" style="34" hidden="1" customWidth="1"/>
    <col min="21" max="23" width="8.88671875" style="34" hidden="1" customWidth="1"/>
    <col min="24" max="16384" width="8.88671875" style="34" hidden="1"/>
  </cols>
  <sheetData>
    <row r="1" spans="2:19"/>
    <row r="2" spans="2:19"/>
    <row r="3" spans="2:19" ht="20.100000000000001" customHeight="1"/>
    <row r="4" spans="2:19" ht="17.399999999999999">
      <c r="B4" s="19" t="str">
        <f>'Key information'!B6</f>
        <v>Three Waters Reform Programme: Request for Information Workbook I</v>
      </c>
      <c r="C4" s="20"/>
      <c r="D4" s="20"/>
      <c r="E4" s="20"/>
      <c r="F4" s="20"/>
      <c r="G4" s="20"/>
      <c r="H4" s="20"/>
      <c r="I4" s="20"/>
      <c r="J4" s="20"/>
      <c r="K4" s="20"/>
      <c r="L4" s="20"/>
      <c r="M4" s="20"/>
      <c r="N4" s="20"/>
      <c r="O4" s="20"/>
      <c r="P4" s="20"/>
      <c r="Q4" s="20"/>
      <c r="R4" s="20"/>
      <c r="S4" s="20"/>
    </row>
    <row r="5" spans="2:19"/>
    <row r="6" spans="2:19" ht="17.399999999999999">
      <c r="B6" s="5" t="s">
        <v>87</v>
      </c>
    </row>
    <row r="7" spans="2:19">
      <c r="B7" s="6"/>
      <c r="D7" s="7"/>
    </row>
    <row r="8" spans="2:19">
      <c r="B8" s="21" t="s">
        <v>88</v>
      </c>
      <c r="C8" s="637"/>
      <c r="D8" s="637"/>
      <c r="E8" s="637"/>
      <c r="F8" s="637"/>
      <c r="G8" s="637"/>
      <c r="H8" s="637"/>
      <c r="I8" s="637"/>
      <c r="J8" s="637"/>
      <c r="K8" s="637"/>
      <c r="L8" s="637"/>
      <c r="M8" s="637"/>
      <c r="N8" s="637"/>
      <c r="O8" s="637"/>
      <c r="P8" s="637"/>
      <c r="Q8" s="637"/>
      <c r="R8" s="637"/>
      <c r="S8" s="637"/>
    </row>
    <row r="9" spans="2:19">
      <c r="B9" s="8"/>
      <c r="C9" s="541"/>
      <c r="D9" s="542"/>
      <c r="E9" s="543"/>
      <c r="F9" s="541"/>
      <c r="G9" s="544"/>
      <c r="H9" s="544"/>
      <c r="I9" s="545"/>
      <c r="J9" s="544"/>
      <c r="K9" s="544"/>
      <c r="L9" s="541"/>
      <c r="M9" s="541"/>
      <c r="N9" s="638"/>
      <c r="O9" s="638"/>
      <c r="P9" s="638"/>
      <c r="Q9" s="638"/>
      <c r="R9" s="638"/>
      <c r="S9" s="638"/>
    </row>
    <row r="10" spans="2:19">
      <c r="B10" s="546" t="str">
        <f>"1."</f>
        <v>1.</v>
      </c>
      <c r="C10" s="1278" t="s">
        <v>89</v>
      </c>
      <c r="D10" s="1278"/>
      <c r="E10" s="1278"/>
      <c r="F10" s="1278"/>
      <c r="G10" s="1278"/>
      <c r="H10" s="1278"/>
      <c r="I10" s="1278"/>
      <c r="J10" s="1278"/>
      <c r="K10" s="1278"/>
      <c r="L10" s="1278"/>
      <c r="M10" s="1278"/>
      <c r="N10" s="639"/>
      <c r="O10" s="639"/>
      <c r="P10" s="639"/>
      <c r="Q10" s="639"/>
      <c r="R10" s="639"/>
      <c r="S10" s="639"/>
    </row>
    <row r="11" spans="2:19">
      <c r="B11" s="547"/>
      <c r="C11" s="548"/>
      <c r="D11" s="548"/>
      <c r="E11" s="548"/>
      <c r="F11" s="548"/>
      <c r="G11" s="548"/>
      <c r="H11" s="548"/>
      <c r="I11" s="548"/>
      <c r="J11" s="548"/>
      <c r="K11" s="548"/>
      <c r="L11" s="548"/>
      <c r="M11" s="548"/>
      <c r="N11" s="638"/>
      <c r="O11" s="638"/>
      <c r="P11" s="638"/>
      <c r="Q11" s="638"/>
      <c r="R11" s="638"/>
      <c r="S11" s="638"/>
    </row>
    <row r="12" spans="2:19">
      <c r="B12" s="549"/>
      <c r="C12" s="9" t="s">
        <v>11</v>
      </c>
      <c r="D12" s="550"/>
      <c r="E12" s="550"/>
      <c r="F12" s="550"/>
      <c r="G12" s="550"/>
      <c r="H12" s="550"/>
      <c r="I12" s="550"/>
      <c r="J12" s="550"/>
      <c r="K12" s="550"/>
      <c r="L12" s="550"/>
      <c r="M12" s="548"/>
      <c r="N12" s="638"/>
      <c r="O12" s="638"/>
      <c r="P12" s="638"/>
      <c r="Q12" s="638"/>
      <c r="R12" s="638"/>
      <c r="S12" s="638"/>
    </row>
    <row r="13" spans="2:19" ht="26.1" customHeight="1">
      <c r="B13" s="10"/>
      <c r="C13" s="11"/>
      <c r="D13" s="12" t="s">
        <v>90</v>
      </c>
      <c r="E13" s="13"/>
      <c r="F13" s="13"/>
      <c r="G13" s="13"/>
      <c r="H13" s="13"/>
      <c r="I13" s="13"/>
      <c r="J13" s="13"/>
      <c r="K13" s="13"/>
      <c r="L13" s="13"/>
      <c r="M13" s="548"/>
      <c r="N13" s="638"/>
      <c r="O13" s="638"/>
      <c r="P13" s="638"/>
      <c r="Q13" s="638"/>
      <c r="R13" s="638"/>
      <c r="S13" s="638"/>
    </row>
    <row r="14" spans="2:19" ht="26.1" customHeight="1">
      <c r="B14" s="10"/>
      <c r="C14" s="98"/>
      <c r="D14" s="15" t="s">
        <v>91</v>
      </c>
      <c r="E14" s="13"/>
      <c r="F14" s="13"/>
      <c r="G14" s="13"/>
      <c r="H14" s="13"/>
      <c r="I14" s="13"/>
      <c r="J14" s="13"/>
      <c r="K14" s="13"/>
      <c r="L14" s="13"/>
      <c r="M14" s="13"/>
      <c r="N14" s="638"/>
      <c r="O14" s="638"/>
      <c r="P14" s="638"/>
      <c r="Q14" s="638"/>
      <c r="R14" s="638"/>
      <c r="S14" s="638"/>
    </row>
    <row r="15" spans="2:19" s="119" customFormat="1" ht="26.1" customHeight="1">
      <c r="B15" s="551"/>
      <c r="C15" s="16"/>
      <c r="D15" s="17"/>
      <c r="E15" s="18"/>
      <c r="F15" s="18"/>
      <c r="G15" s="18"/>
      <c r="H15" s="18"/>
      <c r="I15" s="18"/>
      <c r="J15" s="18"/>
      <c r="K15" s="18"/>
      <c r="L15" s="18"/>
      <c r="M15" s="18"/>
      <c r="N15" s="640"/>
      <c r="O15" s="640"/>
      <c r="P15" s="640"/>
      <c r="Q15" s="640"/>
      <c r="R15" s="640"/>
      <c r="S15" s="640"/>
    </row>
    <row r="16" spans="2:19">
      <c r="B16" s="549"/>
      <c r="C16" s="9" t="s">
        <v>92</v>
      </c>
      <c r="D16" s="889"/>
      <c r="E16" s="889"/>
      <c r="F16" s="889"/>
      <c r="G16" s="889"/>
      <c r="H16" s="889"/>
      <c r="I16" s="889"/>
      <c r="J16" s="889"/>
      <c r="K16" s="889"/>
      <c r="L16" s="889"/>
      <c r="M16" s="889"/>
      <c r="N16" s="638"/>
      <c r="O16" s="638"/>
      <c r="P16" s="638"/>
      <c r="Q16" s="638"/>
      <c r="R16" s="638"/>
      <c r="S16" s="638"/>
    </row>
    <row r="17" spans="2:19" ht="25.35" customHeight="1">
      <c r="B17" s="641"/>
      <c r="C17" s="27"/>
      <c r="D17" s="15" t="s">
        <v>93</v>
      </c>
      <c r="E17" s="13"/>
      <c r="F17" s="13"/>
      <c r="G17" s="13"/>
      <c r="H17" s="13"/>
      <c r="I17" s="13"/>
      <c r="J17" s="13"/>
      <c r="K17" s="13"/>
      <c r="L17" s="13"/>
      <c r="M17" s="13"/>
      <c r="N17" s="638"/>
      <c r="O17" s="638"/>
      <c r="P17" s="638"/>
      <c r="Q17" s="638"/>
      <c r="R17" s="638"/>
      <c r="S17" s="638"/>
    </row>
    <row r="18" spans="2:19" ht="25.35" customHeight="1">
      <c r="B18" s="641"/>
      <c r="C18" s="864"/>
      <c r="D18" s="1279" t="s">
        <v>2773</v>
      </c>
      <c r="E18" s="1280"/>
      <c r="F18" s="1280"/>
      <c r="G18" s="1280"/>
      <c r="H18" s="1280"/>
      <c r="I18" s="1280"/>
      <c r="J18" s="1280"/>
      <c r="K18" s="1280"/>
      <c r="L18" s="1280"/>
      <c r="M18" s="1280"/>
      <c r="N18" s="1280"/>
      <c r="O18" s="1280"/>
      <c r="P18" s="1280"/>
      <c r="Q18" s="1280"/>
      <c r="R18" s="1280"/>
      <c r="S18" s="638"/>
    </row>
    <row r="19" spans="2:19" ht="25.35" customHeight="1">
      <c r="B19" s="641"/>
      <c r="C19" s="28"/>
      <c r="D19" s="1279" t="s">
        <v>2774</v>
      </c>
      <c r="E19" s="1280"/>
      <c r="F19" s="1280"/>
      <c r="G19" s="1280"/>
      <c r="H19" s="1280"/>
      <c r="I19" s="1280"/>
      <c r="J19" s="1280"/>
      <c r="K19" s="1280"/>
      <c r="L19" s="1280"/>
      <c r="M19" s="1280"/>
      <c r="N19" s="638"/>
      <c r="O19" s="638"/>
      <c r="P19" s="638"/>
      <c r="Q19" s="638"/>
      <c r="R19" s="638"/>
      <c r="S19" s="638"/>
    </row>
    <row r="20" spans="2:19" ht="25.35" customHeight="1">
      <c r="B20" s="641"/>
      <c r="C20" s="626"/>
      <c r="D20" s="1279" t="s">
        <v>2775</v>
      </c>
      <c r="E20" s="1280"/>
      <c r="F20" s="1280"/>
      <c r="G20" s="1280"/>
      <c r="H20" s="1280"/>
      <c r="I20" s="1280"/>
      <c r="J20" s="1280"/>
      <c r="K20" s="1280"/>
      <c r="L20" s="1280"/>
      <c r="M20" s="1280"/>
      <c r="N20" s="1280"/>
      <c r="O20" s="1280"/>
      <c r="P20" s="1280"/>
      <c r="Q20" s="1280"/>
      <c r="R20" s="1280"/>
      <c r="S20" s="638"/>
    </row>
    <row r="21" spans="2:19" ht="25.35" customHeight="1">
      <c r="B21" s="641"/>
      <c r="C21" s="29"/>
      <c r="D21" s="15" t="s">
        <v>94</v>
      </c>
      <c r="E21" s="1026"/>
      <c r="F21" s="1026"/>
      <c r="G21" s="1026"/>
      <c r="H21" s="1026"/>
      <c r="I21" s="1026"/>
      <c r="J21" s="1026"/>
      <c r="K21" s="1026"/>
      <c r="L21" s="1026"/>
      <c r="M21" s="1026"/>
      <c r="N21" s="638"/>
      <c r="O21" s="638"/>
      <c r="P21" s="638"/>
      <c r="Q21" s="638"/>
      <c r="R21" s="638"/>
      <c r="S21" s="638"/>
    </row>
    <row r="22" spans="2:19" ht="25.35" customHeight="1">
      <c r="B22" s="641"/>
      <c r="C22" s="30"/>
      <c r="D22" s="13" t="s">
        <v>2776</v>
      </c>
      <c r="E22" s="13"/>
      <c r="F22" s="13"/>
      <c r="G22" s="13"/>
      <c r="H22" s="13"/>
      <c r="I22" s="13"/>
      <c r="J22" s="13"/>
      <c r="K22" s="13"/>
      <c r="L22" s="13"/>
      <c r="M22" s="13"/>
      <c r="N22" s="638"/>
      <c r="O22" s="638"/>
      <c r="P22" s="638"/>
      <c r="Q22" s="638"/>
      <c r="R22" s="638"/>
      <c r="S22" s="638"/>
    </row>
    <row r="23" spans="2:19" ht="25.35" customHeight="1">
      <c r="B23" s="641"/>
      <c r="C23" s="31"/>
      <c r="D23" s="13" t="s">
        <v>2215</v>
      </c>
      <c r="E23" s="1026"/>
      <c r="F23" s="1026"/>
      <c r="G23" s="1026"/>
      <c r="H23" s="1026"/>
      <c r="I23" s="1026"/>
      <c r="J23" s="1026"/>
      <c r="K23" s="1026"/>
      <c r="L23" s="1026"/>
      <c r="M23" s="1026"/>
      <c r="N23" s="638"/>
      <c r="O23" s="638"/>
      <c r="P23" s="638"/>
      <c r="Q23" s="638"/>
      <c r="R23" s="638"/>
      <c r="S23" s="638"/>
    </row>
    <row r="24" spans="2:19" ht="25.35" customHeight="1">
      <c r="B24" s="641"/>
      <c r="C24" s="642" t="s">
        <v>95</v>
      </c>
      <c r="D24" s="13" t="s">
        <v>2777</v>
      </c>
      <c r="E24" s="1026"/>
      <c r="F24" s="1026"/>
      <c r="G24" s="1026"/>
      <c r="H24" s="1026"/>
      <c r="I24" s="1026"/>
      <c r="J24" s="1026"/>
      <c r="K24" s="1026"/>
      <c r="L24" s="1026"/>
      <c r="M24" s="1026"/>
      <c r="N24" s="638"/>
      <c r="O24" s="638"/>
      <c r="P24" s="638"/>
      <c r="Q24" s="643"/>
      <c r="R24" s="643"/>
      <c r="S24" s="638"/>
    </row>
    <row r="25" spans="2:19">
      <c r="B25" s="638"/>
      <c r="C25" s="638"/>
      <c r="D25" s="638"/>
      <c r="E25" s="638"/>
      <c r="F25" s="638"/>
      <c r="G25" s="638"/>
      <c r="H25" s="638"/>
      <c r="I25" s="638"/>
      <c r="J25" s="638"/>
      <c r="K25" s="638"/>
      <c r="L25" s="638"/>
      <c r="M25" s="638"/>
      <c r="N25" s="638"/>
      <c r="O25" s="638"/>
      <c r="P25" s="638"/>
      <c r="Q25" s="643"/>
      <c r="R25" s="643"/>
      <c r="S25" s="638"/>
    </row>
    <row r="26" spans="2:19" s="222" customFormat="1" ht="33" customHeight="1">
      <c r="B26" s="552">
        <f>B10+1</f>
        <v>2</v>
      </c>
      <c r="C26" s="1276" t="s">
        <v>2778</v>
      </c>
      <c r="D26" s="1276"/>
      <c r="E26" s="1276"/>
      <c r="F26" s="1276"/>
      <c r="G26" s="1276"/>
      <c r="H26" s="1276"/>
      <c r="I26" s="1276"/>
      <c r="J26" s="1276"/>
      <c r="K26" s="1276"/>
      <c r="L26" s="1276"/>
      <c r="M26" s="1276"/>
      <c r="N26" s="1276"/>
      <c r="O26" s="1276"/>
      <c r="P26" s="1276"/>
      <c r="Q26" s="1276"/>
      <c r="R26" s="1276"/>
      <c r="S26" s="1276"/>
    </row>
    <row r="27" spans="2:19" s="222" customFormat="1" ht="26.1" customHeight="1">
      <c r="B27" s="553">
        <f t="shared" ref="B27:B33" si="0">B26+1</f>
        <v>3</v>
      </c>
      <c r="C27" s="1277" t="s">
        <v>2779</v>
      </c>
      <c r="D27" s="1277"/>
      <c r="E27" s="1277"/>
      <c r="F27" s="1277"/>
      <c r="G27" s="1277"/>
      <c r="H27" s="1277"/>
      <c r="I27" s="1277"/>
      <c r="J27" s="1277"/>
      <c r="K27" s="1277"/>
      <c r="L27" s="1277"/>
      <c r="M27" s="1277"/>
      <c r="N27" s="1277"/>
      <c r="O27" s="1277"/>
      <c r="P27" s="1277"/>
      <c r="Q27" s="1277"/>
      <c r="R27" s="1277"/>
      <c r="S27" s="1277"/>
    </row>
    <row r="28" spans="2:19" s="222" customFormat="1" ht="26.1" customHeight="1">
      <c r="B28" s="552">
        <f t="shared" si="0"/>
        <v>4</v>
      </c>
      <c r="C28" s="1276" t="s">
        <v>96</v>
      </c>
      <c r="D28" s="1276"/>
      <c r="E28" s="1276"/>
      <c r="F28" s="1276"/>
      <c r="G28" s="1276"/>
      <c r="H28" s="1276"/>
      <c r="I28" s="1276"/>
      <c r="J28" s="1276"/>
      <c r="K28" s="1276"/>
      <c r="L28" s="1276"/>
      <c r="M28" s="1276"/>
      <c r="N28" s="1276"/>
      <c r="O28" s="1276"/>
      <c r="P28" s="1276"/>
      <c r="Q28" s="1276"/>
      <c r="R28" s="1276"/>
      <c r="S28" s="1276"/>
    </row>
    <row r="29" spans="2:19" s="222" customFormat="1" ht="26.1" customHeight="1">
      <c r="B29" s="553">
        <f t="shared" si="0"/>
        <v>5</v>
      </c>
      <c r="C29" s="1277" t="s">
        <v>97</v>
      </c>
      <c r="D29" s="1277"/>
      <c r="E29" s="1277"/>
      <c r="F29" s="1277"/>
      <c r="G29" s="1277"/>
      <c r="H29" s="1277"/>
      <c r="I29" s="1277"/>
      <c r="J29" s="1277"/>
      <c r="K29" s="1277"/>
      <c r="L29" s="1277"/>
      <c r="M29" s="1277"/>
      <c r="N29" s="1277"/>
      <c r="O29" s="1277"/>
      <c r="P29" s="1277"/>
      <c r="Q29" s="1277"/>
      <c r="R29" s="1277"/>
      <c r="S29" s="1277"/>
    </row>
    <row r="30" spans="2:19" s="222" customFormat="1" ht="39.6" customHeight="1">
      <c r="B30" s="552">
        <f t="shared" si="0"/>
        <v>6</v>
      </c>
      <c r="C30" s="1276" t="s">
        <v>2780</v>
      </c>
      <c r="D30" s="1276"/>
      <c r="E30" s="1276"/>
      <c r="F30" s="1276"/>
      <c r="G30" s="1276"/>
      <c r="H30" s="1276"/>
      <c r="I30" s="1276"/>
      <c r="J30" s="1276"/>
      <c r="K30" s="1276"/>
      <c r="L30" s="1276"/>
      <c r="M30" s="1276"/>
      <c r="N30" s="1276"/>
      <c r="O30" s="1276"/>
      <c r="P30" s="1276"/>
      <c r="Q30" s="1276"/>
      <c r="R30" s="1276"/>
      <c r="S30" s="1276"/>
    </row>
    <row r="31" spans="2:19" s="222" customFormat="1" ht="33.6" customHeight="1">
      <c r="B31" s="553">
        <f t="shared" si="0"/>
        <v>7</v>
      </c>
      <c r="C31" s="1277" t="s">
        <v>2781</v>
      </c>
      <c r="D31" s="1277"/>
      <c r="E31" s="1277"/>
      <c r="F31" s="1277"/>
      <c r="G31" s="1277"/>
      <c r="H31" s="1277"/>
      <c r="I31" s="1277"/>
      <c r="J31" s="1277"/>
      <c r="K31" s="1277"/>
      <c r="L31" s="1277"/>
      <c r="M31" s="1277"/>
      <c r="N31" s="1277"/>
      <c r="O31" s="1277"/>
      <c r="P31" s="1277"/>
      <c r="Q31" s="1277"/>
      <c r="R31" s="1277"/>
      <c r="S31" s="1277"/>
    </row>
    <row r="32" spans="2:19" ht="36" customHeight="1">
      <c r="B32" s="552">
        <f t="shared" si="0"/>
        <v>8</v>
      </c>
      <c r="C32" s="1276" t="s">
        <v>98</v>
      </c>
      <c r="D32" s="1276"/>
      <c r="E32" s="1276"/>
      <c r="F32" s="1276"/>
      <c r="G32" s="1276"/>
      <c r="H32" s="1276"/>
      <c r="I32" s="1276"/>
      <c r="J32" s="1276"/>
      <c r="K32" s="1276"/>
      <c r="L32" s="1276"/>
      <c r="M32" s="1276"/>
      <c r="N32" s="1276"/>
      <c r="O32" s="1276"/>
      <c r="P32" s="1276"/>
      <c r="Q32" s="1276"/>
      <c r="R32" s="1276"/>
      <c r="S32" s="1276"/>
    </row>
    <row r="33" spans="2:19" ht="30" customHeight="1">
      <c r="B33" s="553">
        <f t="shared" si="0"/>
        <v>9</v>
      </c>
      <c r="C33" s="1277" t="s">
        <v>2782</v>
      </c>
      <c r="D33" s="1277"/>
      <c r="E33" s="1277"/>
      <c r="F33" s="1277"/>
      <c r="G33" s="1277"/>
      <c r="H33" s="1277"/>
      <c r="I33" s="1277"/>
      <c r="J33" s="1277"/>
      <c r="K33" s="1277"/>
      <c r="L33" s="1277"/>
      <c r="M33" s="1277"/>
      <c r="N33" s="1277"/>
      <c r="O33" s="1277"/>
      <c r="P33" s="1277"/>
      <c r="Q33" s="1277"/>
      <c r="R33" s="1277"/>
      <c r="S33" s="1277"/>
    </row>
    <row r="34" spans="2:19">
      <c r="B34" s="638"/>
      <c r="C34" s="638"/>
      <c r="D34" s="638"/>
      <c r="E34" s="638"/>
      <c r="F34" s="638"/>
      <c r="G34" s="638"/>
      <c r="H34" s="638"/>
      <c r="I34" s="638"/>
      <c r="J34" s="638"/>
      <c r="K34" s="638"/>
      <c r="L34" s="638"/>
      <c r="M34" s="638"/>
      <c r="N34" s="638"/>
      <c r="O34" s="638"/>
      <c r="P34" s="638"/>
      <c r="Q34" s="638"/>
      <c r="R34" s="638"/>
      <c r="S34" s="638"/>
    </row>
    <row r="35" spans="2:19">
      <c r="B35" s="554"/>
      <c r="C35" s="14"/>
      <c r="D35" s="14"/>
      <c r="E35" s="14"/>
      <c r="F35" s="14"/>
      <c r="G35" s="14"/>
      <c r="H35" s="14"/>
      <c r="I35" s="14"/>
      <c r="J35" s="14"/>
      <c r="K35" s="14"/>
      <c r="L35" s="14"/>
      <c r="M35" s="14"/>
      <c r="N35" s="638"/>
      <c r="O35" s="638"/>
      <c r="P35" s="638"/>
      <c r="Q35" s="638"/>
      <c r="R35" s="638"/>
      <c r="S35" s="638"/>
    </row>
    <row r="36" spans="2:19" ht="17.399999999999999">
      <c r="B36" s="21"/>
      <c r="C36" s="22"/>
      <c r="D36" s="22"/>
      <c r="E36" s="22"/>
      <c r="F36" s="22"/>
      <c r="G36" s="22"/>
      <c r="H36" s="22"/>
      <c r="I36" s="22"/>
      <c r="J36" s="22"/>
      <c r="K36" s="22"/>
      <c r="L36" s="22"/>
      <c r="M36" s="22"/>
      <c r="N36" s="22"/>
      <c r="O36" s="22"/>
      <c r="P36" s="22"/>
      <c r="Q36" s="22"/>
      <c r="R36" s="22"/>
      <c r="S36" s="22"/>
    </row>
    <row r="37" spans="2:19" ht="6" customHeight="1">
      <c r="B37" s="34"/>
      <c r="C37" s="34"/>
      <c r="D37" s="34"/>
      <c r="E37" s="34"/>
      <c r="F37" s="34"/>
      <c r="G37" s="34"/>
      <c r="H37" s="34"/>
      <c r="I37" s="34"/>
      <c r="J37" s="34"/>
      <c r="K37" s="34"/>
      <c r="L37" s="34"/>
      <c r="M37" s="34"/>
    </row>
    <row r="38" spans="2:19" ht="17.399999999999999">
      <c r="B38" s="19"/>
      <c r="C38" s="20"/>
      <c r="D38" s="20"/>
      <c r="E38" s="20"/>
      <c r="F38" s="20"/>
      <c r="G38" s="20"/>
      <c r="H38" s="20"/>
      <c r="I38" s="20"/>
      <c r="J38" s="20"/>
      <c r="K38" s="20"/>
      <c r="L38" s="20"/>
      <c r="M38" s="20"/>
      <c r="N38" s="20"/>
      <c r="O38" s="20"/>
      <c r="P38" s="20"/>
      <c r="Q38" s="20"/>
      <c r="R38" s="20"/>
      <c r="S38" s="20"/>
    </row>
    <row r="39" spans="2:19">
      <c r="B39" s="555"/>
      <c r="C39" s="555"/>
      <c r="D39" s="555"/>
      <c r="E39" s="555"/>
      <c r="F39" s="555"/>
      <c r="G39" s="555"/>
      <c r="H39" s="555"/>
      <c r="I39" s="555"/>
      <c r="J39" s="555"/>
      <c r="K39" s="555"/>
      <c r="L39" s="555"/>
      <c r="M39" s="555"/>
    </row>
    <row r="40" spans="2:19" hidden="1">
      <c r="B40" s="555"/>
      <c r="C40" s="555"/>
      <c r="D40" s="555"/>
      <c r="E40" s="555"/>
      <c r="F40" s="555"/>
      <c r="G40" s="555" t="s">
        <v>99</v>
      </c>
      <c r="H40" s="555"/>
      <c r="I40" s="555"/>
      <c r="J40" s="555"/>
      <c r="K40" s="555"/>
      <c r="L40" s="555"/>
      <c r="M40" s="555"/>
    </row>
    <row r="41" spans="2:19" hidden="1">
      <c r="B41" s="555"/>
      <c r="C41" s="555"/>
      <c r="D41" s="555"/>
      <c r="E41" s="555"/>
      <c r="F41" s="555"/>
      <c r="G41" s="555"/>
      <c r="H41" s="555"/>
      <c r="I41" s="555"/>
      <c r="J41" s="555"/>
      <c r="K41" s="555"/>
      <c r="L41" s="555"/>
      <c r="M41" s="555"/>
    </row>
    <row r="42" spans="2:19" hidden="1">
      <c r="B42" s="555"/>
      <c r="C42" s="555"/>
      <c r="D42" s="555"/>
      <c r="E42" s="555"/>
      <c r="F42" s="555"/>
      <c r="G42" s="555"/>
      <c r="H42" s="555"/>
      <c r="I42" s="555"/>
      <c r="J42" s="555"/>
      <c r="K42" s="555"/>
      <c r="L42" s="555"/>
      <c r="M42" s="555"/>
    </row>
    <row r="43" spans="2:19" hidden="1">
      <c r="B43" s="555"/>
      <c r="C43" s="555"/>
      <c r="D43" s="555"/>
      <c r="E43" s="555"/>
      <c r="F43" s="555"/>
      <c r="G43" s="555"/>
      <c r="H43" s="555"/>
      <c r="I43" s="555"/>
      <c r="J43" s="555"/>
      <c r="K43" s="555"/>
      <c r="L43" s="555"/>
      <c r="M43" s="555"/>
    </row>
    <row r="44" spans="2:19" hidden="1">
      <c r="B44" s="555"/>
      <c r="C44" s="555"/>
      <c r="D44" s="555"/>
      <c r="E44" s="555"/>
      <c r="F44" s="555"/>
      <c r="G44" s="555"/>
      <c r="H44" s="555"/>
      <c r="I44" s="555"/>
      <c r="J44" s="555"/>
      <c r="K44" s="555"/>
      <c r="L44" s="555"/>
      <c r="M44" s="555"/>
    </row>
    <row r="45" spans="2:19" hidden="1">
      <c r="B45" s="555"/>
      <c r="C45" s="555"/>
      <c r="D45" s="555"/>
      <c r="E45" s="555"/>
      <c r="F45" s="555"/>
      <c r="G45" s="555"/>
      <c r="H45" s="555"/>
      <c r="I45" s="555"/>
      <c r="J45" s="555"/>
      <c r="K45" s="555"/>
      <c r="L45" s="555"/>
      <c r="M45" s="555"/>
    </row>
    <row r="46" spans="2:19" hidden="1">
      <c r="B46" s="555"/>
      <c r="C46" s="555"/>
      <c r="D46" s="555"/>
      <c r="E46" s="555"/>
      <c r="F46" s="555"/>
      <c r="G46" s="555"/>
      <c r="H46" s="555"/>
      <c r="I46" s="555"/>
      <c r="J46" s="555"/>
      <c r="K46" s="555"/>
      <c r="L46" s="555"/>
      <c r="M46" s="555"/>
    </row>
    <row r="47" spans="2:19" hidden="1">
      <c r="B47" s="555"/>
      <c r="C47" s="555"/>
      <c r="D47" s="555"/>
      <c r="E47" s="555"/>
      <c r="F47" s="555"/>
      <c r="G47" s="555"/>
      <c r="H47" s="555"/>
      <c r="I47" s="555"/>
      <c r="J47" s="555"/>
      <c r="K47" s="555"/>
      <c r="L47" s="555"/>
      <c r="M47" s="555"/>
    </row>
    <row r="48" spans="2:19" hidden="1">
      <c r="B48" s="555"/>
      <c r="C48" s="555"/>
      <c r="D48" s="555"/>
      <c r="E48" s="555"/>
      <c r="F48" s="555"/>
      <c r="G48" s="555"/>
      <c r="H48" s="555"/>
      <c r="I48" s="555"/>
      <c r="J48" s="555"/>
      <c r="K48" s="555"/>
      <c r="L48" s="555"/>
      <c r="M48" s="555"/>
    </row>
    <row r="49" spans="2:13" hidden="1">
      <c r="B49" s="555"/>
      <c r="C49" s="555"/>
      <c r="D49" s="555"/>
      <c r="E49" s="555"/>
      <c r="F49" s="555"/>
      <c r="G49" s="555"/>
      <c r="H49" s="555"/>
      <c r="I49" s="555"/>
      <c r="J49" s="555"/>
      <c r="K49" s="555"/>
      <c r="L49" s="555"/>
      <c r="M49" s="555"/>
    </row>
    <row r="50" spans="2:13" hidden="1">
      <c r="B50" s="555"/>
      <c r="C50" s="555"/>
      <c r="D50" s="555"/>
      <c r="E50" s="555"/>
      <c r="F50" s="555"/>
      <c r="G50" s="555"/>
      <c r="H50" s="555"/>
      <c r="I50" s="555"/>
      <c r="J50" s="555"/>
      <c r="K50" s="555"/>
      <c r="L50" s="555"/>
      <c r="M50" s="555"/>
    </row>
    <row r="51" spans="2:13" hidden="1">
      <c r="B51" s="555"/>
      <c r="C51" s="555"/>
      <c r="D51" s="555"/>
      <c r="E51" s="555"/>
      <c r="F51" s="555"/>
      <c r="G51" s="555"/>
      <c r="H51" s="555"/>
      <c r="I51" s="555"/>
      <c r="J51" s="555"/>
      <c r="K51" s="555"/>
      <c r="L51" s="555"/>
      <c r="M51" s="555"/>
    </row>
    <row r="52" spans="2:13" hidden="1">
      <c r="B52" s="555"/>
      <c r="C52" s="555"/>
      <c r="D52" s="555"/>
      <c r="E52" s="555"/>
      <c r="F52" s="555"/>
      <c r="G52" s="555"/>
      <c r="H52" s="555"/>
      <c r="I52" s="555"/>
      <c r="J52" s="555"/>
      <c r="K52" s="555"/>
      <c r="L52" s="555"/>
      <c r="M52" s="555"/>
    </row>
    <row r="53" spans="2:13" hidden="1">
      <c r="B53" s="555"/>
      <c r="C53" s="555"/>
      <c r="D53" s="555"/>
      <c r="E53" s="555"/>
      <c r="F53" s="555"/>
      <c r="G53" s="555"/>
      <c r="H53" s="555"/>
      <c r="I53" s="555"/>
      <c r="J53" s="555"/>
      <c r="K53" s="555"/>
      <c r="L53" s="555"/>
      <c r="M53" s="555"/>
    </row>
    <row r="54" spans="2:13" hidden="1">
      <c r="B54" s="555"/>
      <c r="C54" s="555"/>
      <c r="D54" s="555"/>
      <c r="E54" s="555"/>
      <c r="F54" s="555"/>
      <c r="G54" s="555"/>
      <c r="H54" s="555"/>
      <c r="I54" s="555"/>
      <c r="J54" s="555"/>
      <c r="K54" s="555"/>
      <c r="L54" s="555"/>
      <c r="M54" s="555"/>
    </row>
    <row r="55" spans="2:13" hidden="1">
      <c r="B55" s="555"/>
      <c r="C55" s="555"/>
      <c r="D55" s="555"/>
      <c r="E55" s="555"/>
      <c r="F55" s="555"/>
      <c r="G55" s="555"/>
      <c r="H55" s="555"/>
      <c r="I55" s="555"/>
      <c r="J55" s="555"/>
      <c r="K55" s="555"/>
      <c r="L55" s="555"/>
      <c r="M55" s="555"/>
    </row>
    <row r="56" spans="2:13" hidden="1">
      <c r="B56" s="555"/>
      <c r="C56" s="555"/>
      <c r="D56" s="555"/>
      <c r="E56" s="555"/>
      <c r="F56" s="555"/>
      <c r="G56" s="555"/>
      <c r="H56" s="555"/>
      <c r="I56" s="555"/>
      <c r="J56" s="555"/>
      <c r="K56" s="555"/>
      <c r="L56" s="555"/>
      <c r="M56" s="555"/>
    </row>
    <row r="57" spans="2:13" hidden="1">
      <c r="B57" s="555"/>
      <c r="C57" s="555"/>
      <c r="D57" s="555"/>
      <c r="E57" s="555"/>
      <c r="F57" s="555"/>
      <c r="G57" s="555"/>
      <c r="H57" s="555"/>
      <c r="I57" s="555"/>
      <c r="J57" s="555"/>
      <c r="K57" s="555"/>
      <c r="L57" s="555"/>
      <c r="M57" s="555"/>
    </row>
    <row r="58" spans="2:13" hidden="1">
      <c r="B58" s="555"/>
      <c r="C58" s="555"/>
      <c r="D58" s="555"/>
      <c r="E58" s="555"/>
      <c r="F58" s="555"/>
      <c r="G58" s="555"/>
      <c r="H58" s="555"/>
      <c r="I58" s="555"/>
      <c r="J58" s="555"/>
      <c r="K58" s="555"/>
      <c r="L58" s="555"/>
      <c r="M58" s="555"/>
    </row>
    <row r="59" spans="2:13" hidden="1">
      <c r="B59" s="555"/>
      <c r="C59" s="555"/>
      <c r="D59" s="555"/>
      <c r="E59" s="555"/>
      <c r="F59" s="555"/>
      <c r="G59" s="555"/>
      <c r="H59" s="555"/>
      <c r="I59" s="555"/>
      <c r="J59" s="555"/>
      <c r="K59" s="555"/>
      <c r="L59" s="555"/>
      <c r="M59" s="555"/>
    </row>
    <row r="60" spans="2:13" hidden="1">
      <c r="B60" s="555"/>
      <c r="C60" s="555"/>
      <c r="D60" s="555"/>
      <c r="E60" s="555"/>
      <c r="F60" s="555"/>
      <c r="G60" s="555"/>
      <c r="H60" s="555"/>
      <c r="I60" s="555"/>
      <c r="J60" s="555"/>
      <c r="K60" s="555"/>
      <c r="L60" s="555"/>
      <c r="M60" s="555"/>
    </row>
    <row r="61" spans="2:13" hidden="1">
      <c r="B61" s="555"/>
      <c r="C61" s="555"/>
      <c r="D61" s="555"/>
      <c r="E61" s="555"/>
      <c r="F61" s="555"/>
      <c r="G61" s="555"/>
      <c r="H61" s="555"/>
      <c r="I61" s="555"/>
      <c r="J61" s="555"/>
      <c r="K61" s="555"/>
      <c r="L61" s="555"/>
      <c r="M61" s="555"/>
    </row>
    <row r="62" spans="2:13" hidden="1">
      <c r="B62" s="555"/>
      <c r="C62" s="555"/>
      <c r="D62" s="555"/>
      <c r="E62" s="555"/>
      <c r="F62" s="555"/>
      <c r="G62" s="555"/>
      <c r="H62" s="555"/>
      <c r="I62" s="555"/>
      <c r="J62" s="555"/>
      <c r="K62" s="555"/>
      <c r="L62" s="555"/>
      <c r="M62" s="555"/>
    </row>
    <row r="63" spans="2:13" hidden="1">
      <c r="B63" s="555"/>
      <c r="C63" s="555"/>
      <c r="D63" s="555"/>
      <c r="E63" s="555"/>
      <c r="F63" s="555"/>
      <c r="G63" s="555"/>
      <c r="H63" s="555"/>
      <c r="I63" s="555"/>
      <c r="J63" s="555"/>
      <c r="K63" s="555"/>
      <c r="L63" s="555"/>
      <c r="M63" s="555"/>
    </row>
    <row r="64" spans="2:13" hidden="1">
      <c r="B64" s="555"/>
      <c r="C64" s="555"/>
      <c r="D64" s="555"/>
      <c r="E64" s="555"/>
      <c r="F64" s="555"/>
      <c r="G64" s="555"/>
      <c r="H64" s="555"/>
      <c r="I64" s="555"/>
      <c r="J64" s="555"/>
      <c r="K64" s="555"/>
      <c r="L64" s="555"/>
      <c r="M64" s="555"/>
    </row>
    <row r="65" spans="2:13" hidden="1">
      <c r="B65" s="555"/>
      <c r="C65" s="555"/>
      <c r="D65" s="555"/>
      <c r="E65" s="555"/>
      <c r="F65" s="555"/>
      <c r="G65" s="555"/>
      <c r="H65" s="555"/>
      <c r="I65" s="555"/>
      <c r="J65" s="555"/>
      <c r="K65" s="555"/>
      <c r="L65" s="555"/>
      <c r="M65" s="555"/>
    </row>
    <row r="66" spans="2:13" hidden="1">
      <c r="B66" s="555"/>
      <c r="C66" s="555"/>
      <c r="D66" s="555"/>
      <c r="E66" s="555"/>
      <c r="F66" s="555"/>
      <c r="G66" s="555"/>
      <c r="H66" s="555"/>
      <c r="I66" s="555"/>
      <c r="J66" s="555"/>
      <c r="K66" s="555"/>
      <c r="L66" s="555"/>
      <c r="M66" s="555"/>
    </row>
    <row r="67" spans="2:13" hidden="1">
      <c r="B67" s="555"/>
      <c r="C67" s="555"/>
      <c r="D67" s="555"/>
      <c r="E67" s="555"/>
      <c r="F67" s="555"/>
      <c r="G67" s="555"/>
      <c r="H67" s="555"/>
      <c r="I67" s="555"/>
      <c r="J67" s="555"/>
      <c r="K67" s="555"/>
      <c r="L67" s="555"/>
      <c r="M67" s="555"/>
    </row>
    <row r="68" spans="2:13" hidden="1">
      <c r="B68" s="555"/>
      <c r="C68" s="555"/>
      <c r="D68" s="555"/>
      <c r="E68" s="555"/>
      <c r="F68" s="555"/>
      <c r="G68" s="555"/>
      <c r="H68" s="555"/>
      <c r="I68" s="555"/>
      <c r="J68" s="555"/>
      <c r="K68" s="555"/>
      <c r="L68" s="555"/>
      <c r="M68" s="555"/>
    </row>
    <row r="69" spans="2:13" hidden="1">
      <c r="B69" s="555"/>
      <c r="C69" s="555"/>
      <c r="D69" s="555"/>
      <c r="E69" s="555"/>
      <c r="F69" s="555"/>
      <c r="G69" s="555"/>
      <c r="H69" s="555"/>
      <c r="I69" s="555"/>
      <c r="J69" s="555"/>
      <c r="K69" s="555"/>
      <c r="L69" s="555"/>
      <c r="M69" s="555"/>
    </row>
    <row r="70" spans="2:13" hidden="1">
      <c r="B70" s="555"/>
      <c r="C70" s="555"/>
      <c r="D70" s="555"/>
      <c r="E70" s="555"/>
      <c r="F70" s="555"/>
      <c r="G70" s="555"/>
      <c r="H70" s="555"/>
      <c r="I70" s="555"/>
      <c r="J70" s="555"/>
      <c r="K70" s="555"/>
      <c r="L70" s="555"/>
      <c r="M70" s="555"/>
    </row>
    <row r="71" spans="2:13" hidden="1">
      <c r="B71" s="555"/>
      <c r="C71" s="555"/>
      <c r="D71" s="555"/>
      <c r="E71" s="555"/>
      <c r="F71" s="555"/>
      <c r="G71" s="555"/>
      <c r="H71" s="555"/>
      <c r="I71" s="555"/>
      <c r="J71" s="555"/>
      <c r="K71" s="555"/>
      <c r="L71" s="555"/>
      <c r="M71" s="555"/>
    </row>
    <row r="72" spans="2:13" hidden="1">
      <c r="B72" s="555"/>
      <c r="C72" s="555"/>
      <c r="D72" s="555"/>
      <c r="E72" s="555"/>
      <c r="F72" s="555"/>
      <c r="G72" s="555"/>
      <c r="H72" s="555"/>
      <c r="I72" s="555"/>
      <c r="J72" s="555"/>
      <c r="K72" s="555"/>
      <c r="L72" s="555"/>
      <c r="M72" s="555"/>
    </row>
    <row r="73" spans="2:13" hidden="1">
      <c r="B73" s="555"/>
      <c r="C73" s="555"/>
      <c r="D73" s="555"/>
      <c r="E73" s="555"/>
      <c r="F73" s="555"/>
      <c r="G73" s="555"/>
      <c r="H73" s="555"/>
      <c r="I73" s="555"/>
      <c r="J73" s="555"/>
      <c r="K73" s="555"/>
      <c r="L73" s="555"/>
      <c r="M73" s="555"/>
    </row>
    <row r="74" spans="2:13" hidden="1">
      <c r="B74" s="555"/>
      <c r="C74" s="555"/>
      <c r="D74" s="555"/>
      <c r="E74" s="555"/>
      <c r="F74" s="555"/>
      <c r="G74" s="555"/>
      <c r="H74" s="555"/>
      <c r="I74" s="555"/>
      <c r="J74" s="555"/>
      <c r="K74" s="555"/>
      <c r="L74" s="555"/>
      <c r="M74" s="555"/>
    </row>
    <row r="75" spans="2:13" hidden="1">
      <c r="B75" s="555"/>
      <c r="C75" s="555"/>
      <c r="D75" s="555"/>
      <c r="E75" s="555"/>
      <c r="F75" s="555"/>
      <c r="G75" s="555"/>
      <c r="H75" s="555"/>
      <c r="I75" s="555"/>
      <c r="J75" s="555"/>
      <c r="K75" s="555"/>
      <c r="L75" s="555"/>
      <c r="M75" s="555"/>
    </row>
    <row r="76" spans="2:13" hidden="1">
      <c r="B76" s="555"/>
      <c r="C76" s="555"/>
      <c r="D76" s="555"/>
      <c r="E76" s="555"/>
      <c r="F76" s="555"/>
      <c r="G76" s="555"/>
      <c r="H76" s="555"/>
      <c r="I76" s="555"/>
      <c r="J76" s="555"/>
      <c r="K76" s="555"/>
      <c r="L76" s="555"/>
      <c r="M76" s="555"/>
    </row>
    <row r="77" spans="2:13" hidden="1">
      <c r="B77" s="555"/>
      <c r="C77" s="555"/>
      <c r="D77" s="555"/>
      <c r="E77" s="555"/>
      <c r="F77" s="555"/>
      <c r="G77" s="555"/>
      <c r="H77" s="555"/>
      <c r="I77" s="555"/>
      <c r="J77" s="555"/>
      <c r="K77" s="555"/>
      <c r="L77" s="555"/>
      <c r="M77" s="555"/>
    </row>
    <row r="78" spans="2:13" hidden="1">
      <c r="B78" s="555"/>
      <c r="C78" s="555"/>
      <c r="D78" s="555"/>
      <c r="E78" s="555"/>
      <c r="F78" s="555"/>
      <c r="G78" s="555"/>
      <c r="H78" s="555"/>
      <c r="I78" s="555"/>
      <c r="J78" s="555"/>
      <c r="K78" s="555"/>
      <c r="L78" s="555"/>
      <c r="M78" s="555"/>
    </row>
    <row r="79" spans="2:13" hidden="1">
      <c r="B79" s="555"/>
      <c r="C79" s="555"/>
      <c r="D79" s="555"/>
      <c r="E79" s="555"/>
      <c r="F79" s="555"/>
      <c r="G79" s="555"/>
      <c r="H79" s="555"/>
      <c r="I79" s="555"/>
      <c r="J79" s="555"/>
      <c r="K79" s="555"/>
      <c r="L79" s="555"/>
      <c r="M79" s="555"/>
    </row>
    <row r="80" spans="2:13" hidden="1">
      <c r="B80" s="555"/>
      <c r="C80" s="555"/>
      <c r="D80" s="555"/>
      <c r="E80" s="555"/>
      <c r="F80" s="555"/>
      <c r="G80" s="555"/>
      <c r="H80" s="555"/>
      <c r="I80" s="555"/>
      <c r="J80" s="555"/>
      <c r="K80" s="555"/>
      <c r="L80" s="555"/>
      <c r="M80" s="555"/>
    </row>
    <row r="81" spans="2:13" hidden="1">
      <c r="B81" s="555"/>
      <c r="C81" s="555"/>
      <c r="D81" s="555"/>
      <c r="E81" s="555"/>
      <c r="F81" s="555"/>
      <c r="G81" s="555"/>
      <c r="H81" s="555"/>
      <c r="I81" s="555"/>
      <c r="J81" s="555"/>
      <c r="K81" s="555"/>
      <c r="L81" s="555"/>
      <c r="M81" s="555"/>
    </row>
    <row r="82" spans="2:13" hidden="1">
      <c r="B82" s="555"/>
      <c r="C82" s="555"/>
      <c r="D82" s="555"/>
      <c r="E82" s="555"/>
      <c r="F82" s="555"/>
      <c r="G82" s="555"/>
      <c r="H82" s="555"/>
      <c r="I82" s="555"/>
      <c r="J82" s="555"/>
      <c r="K82" s="555"/>
      <c r="L82" s="555"/>
      <c r="M82" s="555"/>
    </row>
    <row r="83" spans="2:13" hidden="1">
      <c r="B83" s="555"/>
      <c r="C83" s="555"/>
      <c r="D83" s="555"/>
      <c r="E83" s="555"/>
      <c r="F83" s="555"/>
      <c r="G83" s="555"/>
      <c r="H83" s="555"/>
      <c r="I83" s="555"/>
      <c r="J83" s="555"/>
      <c r="K83" s="555"/>
      <c r="L83" s="555"/>
      <c r="M83" s="555"/>
    </row>
    <row r="84" spans="2:13" hidden="1">
      <c r="B84" s="555"/>
      <c r="C84" s="555"/>
      <c r="D84" s="555"/>
      <c r="E84" s="555"/>
      <c r="F84" s="555"/>
      <c r="G84" s="555"/>
      <c r="H84" s="555"/>
      <c r="I84" s="555"/>
      <c r="J84" s="555"/>
      <c r="K84" s="555"/>
      <c r="L84" s="555"/>
      <c r="M84" s="555"/>
    </row>
    <row r="85" spans="2:13" hidden="1">
      <c r="B85" s="555"/>
      <c r="C85" s="555"/>
      <c r="D85" s="555"/>
      <c r="E85" s="555"/>
      <c r="F85" s="555"/>
      <c r="G85" s="555"/>
      <c r="H85" s="555"/>
      <c r="I85" s="555"/>
      <c r="J85" s="555"/>
      <c r="K85" s="555"/>
      <c r="L85" s="555"/>
      <c r="M85" s="555"/>
    </row>
    <row r="86" spans="2:13" hidden="1">
      <c r="B86" s="555"/>
      <c r="C86" s="555"/>
      <c r="D86" s="555"/>
      <c r="E86" s="555"/>
      <c r="F86" s="555"/>
      <c r="G86" s="555"/>
      <c r="H86" s="555"/>
      <c r="I86" s="555"/>
      <c r="J86" s="555"/>
      <c r="K86" s="555"/>
      <c r="L86" s="555"/>
      <c r="M86" s="555"/>
    </row>
    <row r="87" spans="2:13" hidden="1">
      <c r="B87" s="555"/>
      <c r="C87" s="555"/>
      <c r="D87" s="555"/>
      <c r="E87" s="555"/>
      <c r="F87" s="555"/>
      <c r="G87" s="555"/>
      <c r="H87" s="555"/>
      <c r="I87" s="555"/>
      <c r="J87" s="555"/>
      <c r="K87" s="555"/>
      <c r="L87" s="555"/>
      <c r="M87" s="555"/>
    </row>
    <row r="88" spans="2:13" hidden="1">
      <c r="B88" s="555"/>
      <c r="C88" s="555"/>
      <c r="D88" s="555"/>
      <c r="E88" s="555"/>
      <c r="F88" s="555"/>
      <c r="G88" s="555"/>
      <c r="H88" s="555"/>
      <c r="I88" s="555"/>
      <c r="J88" s="555"/>
      <c r="K88" s="555"/>
      <c r="L88" s="555"/>
      <c r="M88" s="555"/>
    </row>
    <row r="89" spans="2:13" hidden="1">
      <c r="B89" s="555"/>
      <c r="C89" s="555"/>
      <c r="D89" s="555"/>
      <c r="E89" s="555"/>
      <c r="F89" s="555"/>
      <c r="G89" s="555"/>
      <c r="H89" s="555"/>
      <c r="I89" s="555"/>
      <c r="J89" s="555"/>
      <c r="K89" s="555"/>
      <c r="L89" s="555"/>
      <c r="M89" s="555"/>
    </row>
    <row r="90" spans="2:13" hidden="1">
      <c r="B90" s="555"/>
      <c r="C90" s="555"/>
      <c r="D90" s="555"/>
      <c r="E90" s="555"/>
      <c r="F90" s="555"/>
      <c r="G90" s="555"/>
      <c r="H90" s="555"/>
      <c r="I90" s="555"/>
      <c r="J90" s="555"/>
      <c r="K90" s="555"/>
      <c r="L90" s="555"/>
      <c r="M90" s="555"/>
    </row>
    <row r="91" spans="2:13" hidden="1">
      <c r="B91" s="555"/>
      <c r="C91" s="555"/>
      <c r="D91" s="555"/>
      <c r="E91" s="555"/>
      <c r="F91" s="555"/>
      <c r="G91" s="555"/>
      <c r="H91" s="555"/>
      <c r="I91" s="555"/>
      <c r="J91" s="555"/>
      <c r="K91" s="555"/>
      <c r="L91" s="555"/>
      <c r="M91" s="555"/>
    </row>
    <row r="92" spans="2:13" hidden="1">
      <c r="B92" s="555"/>
      <c r="C92" s="555"/>
      <c r="D92" s="555"/>
      <c r="E92" s="555"/>
      <c r="F92" s="555"/>
      <c r="G92" s="555"/>
      <c r="H92" s="555"/>
      <c r="I92" s="555"/>
      <c r="J92" s="555"/>
      <c r="K92" s="555"/>
      <c r="L92" s="555"/>
      <c r="M92" s="555"/>
    </row>
    <row r="93" spans="2:13" hidden="1">
      <c r="B93" s="555"/>
      <c r="C93" s="555"/>
      <c r="D93" s="555"/>
      <c r="E93" s="555"/>
      <c r="F93" s="555"/>
      <c r="G93" s="555"/>
      <c r="H93" s="555"/>
      <c r="I93" s="555"/>
      <c r="J93" s="555"/>
      <c r="K93" s="555"/>
      <c r="L93" s="555"/>
      <c r="M93" s="555"/>
    </row>
    <row r="94" spans="2:13" hidden="1">
      <c r="B94" s="556"/>
      <c r="C94" s="555"/>
      <c r="D94" s="555"/>
      <c r="E94" s="555"/>
      <c r="F94" s="555"/>
      <c r="G94" s="555"/>
      <c r="H94" s="555"/>
      <c r="I94" s="555"/>
      <c r="J94" s="555"/>
      <c r="K94" s="555"/>
      <c r="L94" s="555"/>
      <c r="M94" s="555"/>
    </row>
    <row r="95" spans="2:13" hidden="1">
      <c r="B95" s="556"/>
      <c r="C95" s="555"/>
      <c r="D95" s="555"/>
      <c r="E95" s="555"/>
      <c r="F95" s="555"/>
      <c r="G95" s="555"/>
      <c r="H95" s="555"/>
      <c r="I95" s="555"/>
      <c r="J95" s="555"/>
      <c r="K95" s="555"/>
      <c r="L95" s="555"/>
      <c r="M95" s="555"/>
    </row>
    <row r="96" spans="2:13" hidden="1">
      <c r="B96" s="556"/>
      <c r="C96" s="555"/>
      <c r="D96" s="555"/>
      <c r="E96" s="555"/>
      <c r="F96" s="555"/>
      <c r="G96" s="555"/>
      <c r="H96" s="555"/>
      <c r="I96" s="555"/>
      <c r="J96" s="555"/>
      <c r="K96" s="555"/>
      <c r="L96" s="555"/>
      <c r="M96" s="555"/>
    </row>
    <row r="97" spans="2:13" hidden="1">
      <c r="B97" s="556"/>
      <c r="C97" s="555"/>
      <c r="D97" s="555"/>
      <c r="E97" s="555"/>
      <c r="F97" s="555"/>
      <c r="G97" s="555"/>
      <c r="H97" s="555"/>
      <c r="I97" s="555"/>
      <c r="J97" s="555"/>
      <c r="K97" s="555"/>
      <c r="L97" s="555"/>
      <c r="M97" s="555"/>
    </row>
    <row r="98" spans="2:13" hidden="1">
      <c r="B98" s="556"/>
      <c r="C98" s="555"/>
      <c r="D98" s="555"/>
      <c r="E98" s="555"/>
      <c r="F98" s="555"/>
      <c r="G98" s="555"/>
      <c r="H98" s="555"/>
      <c r="I98" s="555"/>
      <c r="J98" s="555"/>
      <c r="K98" s="555"/>
      <c r="L98" s="555"/>
      <c r="M98" s="555"/>
    </row>
    <row r="99" spans="2:13" hidden="1">
      <c r="B99" s="556"/>
      <c r="C99" s="555"/>
      <c r="D99" s="555"/>
      <c r="E99" s="555"/>
      <c r="F99" s="555"/>
      <c r="G99" s="555"/>
      <c r="H99" s="555"/>
      <c r="I99" s="555"/>
      <c r="J99" s="555"/>
      <c r="K99" s="555"/>
      <c r="L99" s="555"/>
      <c r="M99" s="555"/>
    </row>
    <row r="100" spans="2:13" hidden="1">
      <c r="B100" s="556"/>
      <c r="C100" s="555"/>
      <c r="D100" s="555"/>
      <c r="E100" s="555"/>
      <c r="F100" s="555"/>
      <c r="G100" s="555"/>
      <c r="H100" s="555"/>
      <c r="I100" s="555"/>
      <c r="J100" s="555"/>
      <c r="K100" s="555"/>
      <c r="L100" s="555"/>
      <c r="M100" s="555"/>
    </row>
    <row r="101" spans="2:13" hidden="1">
      <c r="B101" s="556"/>
      <c r="C101" s="555"/>
      <c r="D101" s="555"/>
      <c r="E101" s="555"/>
      <c r="F101" s="555"/>
      <c r="G101" s="555"/>
      <c r="H101" s="555"/>
      <c r="I101" s="555"/>
      <c r="J101" s="555"/>
      <c r="K101" s="555"/>
      <c r="L101" s="555"/>
      <c r="M101" s="555"/>
    </row>
    <row r="102" spans="2:13" hidden="1">
      <c r="B102" s="556"/>
      <c r="C102" s="555"/>
      <c r="D102" s="555"/>
      <c r="E102" s="555"/>
      <c r="F102" s="555"/>
      <c r="G102" s="555"/>
      <c r="H102" s="555"/>
      <c r="I102" s="555"/>
      <c r="J102" s="555"/>
      <c r="K102" s="555"/>
      <c r="L102" s="555"/>
      <c r="M102" s="555"/>
    </row>
    <row r="103" spans="2:13" hidden="1">
      <c r="B103" s="556"/>
      <c r="C103" s="555"/>
      <c r="D103" s="555"/>
      <c r="E103" s="555"/>
      <c r="F103" s="555"/>
      <c r="G103" s="555"/>
      <c r="H103" s="555"/>
      <c r="I103" s="555"/>
      <c r="J103" s="555"/>
      <c r="K103" s="555"/>
      <c r="L103" s="555"/>
      <c r="M103" s="555"/>
    </row>
    <row r="104" spans="2:13" hidden="1">
      <c r="B104" s="556"/>
      <c r="C104" s="555"/>
      <c r="D104" s="555"/>
      <c r="E104" s="555"/>
      <c r="F104" s="555"/>
      <c r="G104" s="555"/>
      <c r="H104" s="555"/>
      <c r="I104" s="555"/>
      <c r="J104" s="555"/>
      <c r="K104" s="555"/>
      <c r="L104" s="555"/>
      <c r="M104" s="555"/>
    </row>
    <row r="105" spans="2:13" hidden="1">
      <c r="B105" s="556"/>
      <c r="C105" s="555"/>
      <c r="D105" s="555"/>
      <c r="E105" s="555"/>
      <c r="F105" s="555"/>
      <c r="G105" s="555"/>
      <c r="H105" s="555"/>
      <c r="I105" s="555"/>
      <c r="J105" s="555"/>
      <c r="K105" s="555"/>
      <c r="L105" s="555"/>
      <c r="M105" s="555"/>
    </row>
    <row r="106" spans="2:13" hidden="1">
      <c r="B106" s="556"/>
      <c r="C106" s="555"/>
      <c r="D106" s="555"/>
      <c r="E106" s="555"/>
      <c r="F106" s="555"/>
      <c r="G106" s="555"/>
      <c r="H106" s="555"/>
      <c r="I106" s="555"/>
      <c r="J106" s="555"/>
      <c r="K106" s="555"/>
      <c r="L106" s="555"/>
      <c r="M106" s="555"/>
    </row>
    <row r="107" spans="2:13" hidden="1">
      <c r="B107" s="556"/>
      <c r="C107" s="555"/>
      <c r="D107" s="555"/>
      <c r="E107" s="555"/>
      <c r="F107" s="555"/>
      <c r="G107" s="555"/>
      <c r="H107" s="555"/>
      <c r="I107" s="555"/>
      <c r="J107" s="555"/>
      <c r="K107" s="555"/>
      <c r="L107" s="555"/>
      <c r="M107" s="555"/>
    </row>
    <row r="108" spans="2:13" hidden="1">
      <c r="B108" s="556"/>
      <c r="C108" s="555"/>
      <c r="D108" s="555"/>
      <c r="E108" s="555"/>
      <c r="F108" s="555"/>
      <c r="G108" s="555"/>
      <c r="H108" s="555"/>
      <c r="I108" s="555"/>
      <c r="J108" s="555"/>
      <c r="K108" s="555"/>
      <c r="L108" s="555"/>
      <c r="M108" s="555"/>
    </row>
    <row r="109" spans="2:13" hidden="1">
      <c r="B109" s="556"/>
      <c r="C109" s="555"/>
      <c r="D109" s="555"/>
      <c r="E109" s="555"/>
      <c r="F109" s="555"/>
      <c r="G109" s="555"/>
      <c r="H109" s="555"/>
      <c r="I109" s="555"/>
      <c r="J109" s="555"/>
      <c r="K109" s="555"/>
      <c r="L109" s="555"/>
      <c r="M109" s="555"/>
    </row>
    <row r="110" spans="2:13" hidden="1">
      <c r="B110" s="556"/>
      <c r="C110" s="555"/>
      <c r="D110" s="555"/>
      <c r="E110" s="555"/>
      <c r="F110" s="555"/>
      <c r="G110" s="555"/>
      <c r="H110" s="555"/>
      <c r="I110" s="555"/>
      <c r="J110" s="555"/>
      <c r="K110" s="555"/>
      <c r="L110" s="555"/>
      <c r="M110" s="555"/>
    </row>
    <row r="111" spans="2:13" hidden="1">
      <c r="B111" s="556"/>
      <c r="C111" s="555"/>
      <c r="D111" s="555"/>
      <c r="E111" s="555"/>
      <c r="F111" s="555"/>
      <c r="G111" s="555"/>
      <c r="H111" s="555"/>
      <c r="I111" s="555"/>
      <c r="J111" s="555"/>
      <c r="K111" s="555"/>
      <c r="L111" s="555"/>
      <c r="M111" s="555"/>
    </row>
    <row r="112" spans="2:13" hidden="1">
      <c r="B112" s="556"/>
      <c r="C112" s="555"/>
      <c r="D112" s="555"/>
      <c r="E112" s="555"/>
      <c r="F112" s="555"/>
      <c r="G112" s="555"/>
      <c r="H112" s="555"/>
      <c r="I112" s="555"/>
      <c r="J112" s="555"/>
      <c r="K112" s="555"/>
      <c r="L112" s="555"/>
      <c r="M112" s="555"/>
    </row>
    <row r="113" spans="2:13" hidden="1">
      <c r="B113" s="556"/>
      <c r="C113" s="555"/>
      <c r="D113" s="555"/>
      <c r="E113" s="555"/>
      <c r="F113" s="555"/>
      <c r="G113" s="555"/>
      <c r="H113" s="555"/>
      <c r="I113" s="555"/>
      <c r="J113" s="555"/>
      <c r="K113" s="555"/>
      <c r="L113" s="555"/>
      <c r="M113" s="555"/>
    </row>
    <row r="114" spans="2:13" hidden="1">
      <c r="B114" s="556"/>
      <c r="C114" s="555"/>
      <c r="D114" s="555"/>
      <c r="E114" s="555"/>
      <c r="F114" s="555"/>
      <c r="G114" s="555"/>
      <c r="H114" s="555"/>
      <c r="I114" s="555"/>
      <c r="J114" s="555"/>
      <c r="K114" s="555"/>
      <c r="L114" s="555"/>
      <c r="M114" s="555"/>
    </row>
    <row r="115" spans="2:13" hidden="1">
      <c r="B115" s="556"/>
      <c r="C115" s="555"/>
      <c r="D115" s="555"/>
      <c r="E115" s="555"/>
      <c r="F115" s="555"/>
      <c r="G115" s="555"/>
      <c r="H115" s="555"/>
      <c r="I115" s="555"/>
      <c r="J115" s="555"/>
      <c r="K115" s="555"/>
      <c r="L115" s="555"/>
      <c r="M115" s="555"/>
    </row>
    <row r="116" spans="2:13" hidden="1">
      <c r="B116" s="556"/>
      <c r="C116" s="555"/>
      <c r="D116" s="555"/>
      <c r="E116" s="555"/>
      <c r="F116" s="555"/>
      <c r="G116" s="555"/>
      <c r="H116" s="555"/>
      <c r="I116" s="555"/>
      <c r="J116" s="555"/>
      <c r="K116" s="555"/>
      <c r="L116" s="555"/>
      <c r="M116" s="555"/>
    </row>
    <row r="117" spans="2:13" hidden="1">
      <c r="B117" s="556"/>
      <c r="C117" s="555"/>
      <c r="D117" s="555"/>
      <c r="E117" s="555"/>
      <c r="F117" s="555"/>
      <c r="G117" s="555"/>
      <c r="H117" s="555"/>
      <c r="I117" s="555"/>
      <c r="J117" s="555"/>
      <c r="K117" s="555"/>
      <c r="L117" s="555"/>
      <c r="M117" s="555"/>
    </row>
    <row r="118" spans="2:13" hidden="1">
      <c r="B118" s="556"/>
      <c r="C118" s="555"/>
      <c r="D118" s="555"/>
      <c r="E118" s="555"/>
      <c r="F118" s="555"/>
      <c r="G118" s="555"/>
      <c r="H118" s="555"/>
      <c r="I118" s="555"/>
      <c r="J118" s="555"/>
      <c r="K118" s="555"/>
      <c r="L118" s="555"/>
      <c r="M118" s="555"/>
    </row>
    <row r="119" spans="2:13" hidden="1"/>
  </sheetData>
  <mergeCells count="12">
    <mergeCell ref="C10:M10"/>
    <mergeCell ref="D19:M19"/>
    <mergeCell ref="C26:S26"/>
    <mergeCell ref="C27:S27"/>
    <mergeCell ref="D18:R18"/>
    <mergeCell ref="D20:R20"/>
    <mergeCell ref="C32:S32"/>
    <mergeCell ref="C33:S33"/>
    <mergeCell ref="C28:S28"/>
    <mergeCell ref="C29:S29"/>
    <mergeCell ref="C30:S30"/>
    <mergeCell ref="C31:S31"/>
  </mergeCells>
  <conditionalFormatting sqref="C24">
    <cfRule type="cellIs" dxfId="1496" priority="1" stopIfTrue="1" operator="equal">
      <formula>"Err"</formula>
    </cfRule>
    <cfRule type="cellIs" dxfId="1495" priority="2" stopIfTrue="1" operator="equal">
      <formula>"OK"</formula>
    </cfRule>
    <cfRule type="cellIs" dxfId="1494" priority="3" stopIfTrue="1" operator="equal">
      <formula>"Model Incomplete"</formula>
    </cfRule>
  </conditionalFormatting>
  <pageMargins left="0.70866141732283472" right="0.70866141732283472" top="0.74803149606299213" bottom="0.74803149606299213" header="0.31496062992125984" footer="0.31496062992125984"/>
  <pageSetup paperSize="9" scale="79" fitToHeight="0" orientation="landscape" horizontalDpi="300" r:id="rId1"/>
  <headerFooter>
    <oddHeader>&amp;LDepartment of Internal Affairs - Three Waters Reform Programme - Request for Information Template Workbook I</oddHeader>
    <oddFooter>&amp;LPage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0474D-B76F-4B74-B33C-E71DBC979BA7}">
  <sheetPr>
    <tabColor rgb="FF55EBF7"/>
    <pageSetUpPr fitToPage="1"/>
  </sheetPr>
  <dimension ref="A1:XFA53"/>
  <sheetViews>
    <sheetView showGridLines="0" zoomScale="80" zoomScaleNormal="80" workbookViewId="0">
      <pane xSplit="13" ySplit="12" topLeftCell="P22" activePane="bottomRight" state="frozen"/>
      <selection pane="topRight"/>
      <selection pane="bottomLeft"/>
      <selection pane="bottomRight"/>
    </sheetView>
  </sheetViews>
  <sheetFormatPr defaultColWidth="0" defaultRowHeight="0" customHeight="1" zeroHeight="1"/>
  <cols>
    <col min="1" max="1" width="2.44140625" customWidth="1"/>
    <col min="2" max="2" width="6.44140625" customWidth="1"/>
    <col min="3" max="3" width="17.5546875" customWidth="1"/>
    <col min="4" max="4" width="59" customWidth="1"/>
    <col min="5" max="6" width="9.44140625" customWidth="1"/>
    <col min="7" max="7" width="5.5546875" customWidth="1"/>
    <col min="8" max="8" width="17.44140625" bestFit="1" customWidth="1"/>
    <col min="9" max="9" width="13.5546875" customWidth="1"/>
    <col min="10" max="11" width="5.5546875" customWidth="1"/>
    <col min="12" max="12" width="13.5546875" customWidth="1"/>
    <col min="13" max="14" width="5.5546875" customWidth="1"/>
    <col min="15" max="15" width="13.5546875" customWidth="1"/>
    <col min="16" max="17" width="5.5546875" customWidth="1"/>
    <col min="18" max="18" width="15.44140625" customWidth="1"/>
    <col min="19" max="19" width="5.5546875" customWidth="1"/>
    <col min="20" max="20" width="49.44140625" customWidth="1"/>
    <col min="21" max="21" width="3.5546875" hidden="1"/>
    <col min="22" max="22" width="4.44140625" hidden="1"/>
    <col min="23" max="23" width="9.44140625" hidden="1"/>
    <col min="24" max="24" width="3.5546875" hidden="1"/>
    <col min="25" max="25" width="6.109375" hidden="1"/>
    <col min="26" max="26" width="9.44140625" hidden="1"/>
    <col min="16382" max="16384" width="9.44140625" hidden="1"/>
  </cols>
  <sheetData>
    <row r="1" spans="1:20"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row>
    <row r="2" spans="1:20" ht="20.399999999999999">
      <c r="A2" s="32"/>
      <c r="B2" s="39"/>
      <c r="C2" s="40"/>
      <c r="D2" s="987"/>
      <c r="E2" s="167"/>
      <c r="F2" s="167"/>
      <c r="G2" s="35"/>
      <c r="H2" s="35"/>
      <c r="I2" s="35"/>
      <c r="J2" s="35"/>
      <c r="K2" s="35"/>
      <c r="L2" s="35"/>
      <c r="M2" s="35"/>
      <c r="N2" s="35"/>
      <c r="O2" s="35"/>
      <c r="P2" s="35"/>
      <c r="Q2" s="35"/>
      <c r="R2" s="35"/>
      <c r="S2" s="32"/>
      <c r="T2" s="35"/>
    </row>
    <row r="3" spans="1:20" ht="14.4">
      <c r="A3" s="41"/>
      <c r="B3" s="662" t="s">
        <v>1971</v>
      </c>
      <c r="C3" s="44"/>
      <c r="D3" s="948">
        <f>'Key information'!$E$8</f>
        <v>0</v>
      </c>
      <c r="E3" s="65"/>
      <c r="F3" s="205"/>
      <c r="G3" s="664" t="s">
        <v>100</v>
      </c>
      <c r="H3" s="671">
        <f>SUM(H16:H40)</f>
        <v>19</v>
      </c>
      <c r="I3" s="41"/>
      <c r="J3" s="41"/>
      <c r="K3" s="41"/>
      <c r="L3" s="41"/>
      <c r="M3" s="41"/>
      <c r="N3" s="41"/>
      <c r="O3" s="32"/>
      <c r="P3" s="344"/>
      <c r="Q3" s="34"/>
      <c r="R3" s="344"/>
      <c r="S3" s="32"/>
      <c r="T3" s="344"/>
    </row>
    <row r="4" spans="1:20" ht="14.4">
      <c r="A4" s="32"/>
      <c r="B4" s="45"/>
      <c r="C4" s="327"/>
      <c r="D4" s="328"/>
      <c r="E4" s="692"/>
      <c r="F4" s="692"/>
      <c r="G4" s="329"/>
      <c r="H4" s="329"/>
      <c r="I4" s="329"/>
      <c r="J4" s="329"/>
      <c r="K4" s="329"/>
      <c r="L4" s="329"/>
      <c r="M4" s="329"/>
      <c r="N4" s="329"/>
      <c r="O4" s="47"/>
      <c r="P4" s="47"/>
      <c r="Q4" s="46"/>
      <c r="R4" s="47"/>
      <c r="S4" s="47"/>
      <c r="T4" s="367"/>
    </row>
    <row r="5" spans="1:20" ht="14.4">
      <c r="A5" s="32"/>
      <c r="B5" s="32"/>
      <c r="C5" s="33"/>
      <c r="D5" s="32"/>
      <c r="E5" s="168"/>
      <c r="F5" s="168"/>
      <c r="G5" s="34"/>
      <c r="H5" s="34"/>
      <c r="I5" s="32"/>
      <c r="J5" s="32"/>
      <c r="K5" s="32"/>
      <c r="L5" s="32"/>
      <c r="M5" s="32"/>
      <c r="N5" s="32"/>
      <c r="O5" s="32"/>
      <c r="P5" s="32"/>
      <c r="Q5" s="34"/>
      <c r="R5" s="32"/>
      <c r="S5" s="32"/>
      <c r="T5" s="32"/>
    </row>
    <row r="6" spans="1:20" ht="15" thickBot="1">
      <c r="A6" s="32"/>
      <c r="B6" s="48"/>
      <c r="C6" s="49"/>
      <c r="D6" s="50"/>
      <c r="E6" s="169"/>
      <c r="F6" s="169"/>
      <c r="G6" s="50"/>
      <c r="H6" s="50"/>
      <c r="I6" s="50"/>
      <c r="J6" s="50"/>
      <c r="K6" s="50"/>
      <c r="L6" s="50"/>
      <c r="M6" s="50"/>
      <c r="N6" s="50"/>
      <c r="O6" s="50"/>
      <c r="P6" s="50"/>
      <c r="Q6" s="51"/>
      <c r="R6" s="50"/>
      <c r="S6" s="50"/>
      <c r="T6" s="85"/>
    </row>
    <row r="7" spans="1:20" ht="14.4">
      <c r="A7" s="32"/>
      <c r="B7" s="52"/>
      <c r="C7" s="1164" t="s">
        <v>2771</v>
      </c>
      <c r="D7" s="123"/>
      <c r="E7" s="168"/>
      <c r="F7" s="168"/>
      <c r="G7" s="34"/>
      <c r="H7" s="32"/>
      <c r="I7" s="32"/>
      <c r="J7" s="32"/>
      <c r="K7" s="32"/>
      <c r="L7" s="32"/>
      <c r="M7" s="32"/>
      <c r="N7" s="32"/>
      <c r="O7" s="32"/>
      <c r="P7" s="32"/>
      <c r="Q7" s="34"/>
      <c r="R7" s="32"/>
      <c r="S7" s="32"/>
      <c r="T7" s="86"/>
    </row>
    <row r="8" spans="1:20" ht="15" thickBot="1">
      <c r="A8" s="32"/>
      <c r="B8" s="52"/>
      <c r="C8" s="965" t="s">
        <v>2584</v>
      </c>
      <c r="D8" s="125"/>
      <c r="E8" s="168"/>
      <c r="F8" s="168"/>
      <c r="G8" s="34"/>
      <c r="H8" s="32"/>
      <c r="I8" s="32"/>
      <c r="J8" s="32"/>
      <c r="K8" s="32"/>
      <c r="L8" s="32"/>
      <c r="M8" s="32"/>
      <c r="N8" s="32"/>
      <c r="O8" s="32"/>
      <c r="P8" s="32"/>
      <c r="Q8" s="34"/>
      <c r="R8" s="32"/>
      <c r="S8" s="32"/>
      <c r="T8" s="86"/>
    </row>
    <row r="9" spans="1:20" ht="15" thickBot="1">
      <c r="A9" s="32"/>
      <c r="B9" s="52"/>
      <c r="C9" s="32"/>
      <c r="D9" s="32"/>
      <c r="E9" s="168"/>
      <c r="F9" s="168"/>
      <c r="G9" s="34"/>
      <c r="H9" s="32"/>
      <c r="I9" s="32"/>
      <c r="J9" s="32"/>
      <c r="K9" s="32"/>
      <c r="L9" s="32"/>
      <c r="M9" s="32"/>
      <c r="N9" s="32"/>
      <c r="O9" s="32"/>
      <c r="P9" s="32"/>
      <c r="Q9" s="34"/>
      <c r="R9" s="32"/>
      <c r="S9" s="32"/>
      <c r="T9" s="86"/>
    </row>
    <row r="10" spans="1:20" ht="14.4">
      <c r="A10" s="32"/>
      <c r="B10" s="52"/>
      <c r="C10" s="132" t="s">
        <v>103</v>
      </c>
      <c r="D10" s="137" t="s">
        <v>32</v>
      </c>
      <c r="E10" s="170" t="s">
        <v>104</v>
      </c>
      <c r="F10" s="909" t="s">
        <v>105</v>
      </c>
      <c r="G10" s="34"/>
      <c r="H10" s="1311" t="s">
        <v>106</v>
      </c>
      <c r="I10" s="1413">
        <f>'Key information'!$E$22</f>
        <v>43646</v>
      </c>
      <c r="J10" s="1414"/>
      <c r="K10" s="83"/>
      <c r="L10" s="1413">
        <f>'Key information'!$E$23</f>
        <v>44012</v>
      </c>
      <c r="M10" s="1414"/>
      <c r="N10" s="83"/>
      <c r="O10" s="1409" t="str">
        <f>'Key information'!$E$24</f>
        <v>30/06/2021 (Forecast)</v>
      </c>
      <c r="P10" s="1410"/>
      <c r="Q10" s="34"/>
      <c r="R10" s="1372" t="s">
        <v>108</v>
      </c>
      <c r="S10" s="53"/>
      <c r="T10" s="1375" t="s">
        <v>109</v>
      </c>
    </row>
    <row r="11" spans="1:20" ht="14.4">
      <c r="A11" s="32"/>
      <c r="B11" s="52"/>
      <c r="C11" s="394" t="s">
        <v>110</v>
      </c>
      <c r="D11" s="136"/>
      <c r="E11" s="171"/>
      <c r="F11" s="911" t="s">
        <v>111</v>
      </c>
      <c r="G11" s="34"/>
      <c r="H11" s="1312"/>
      <c r="I11" s="1415"/>
      <c r="J11" s="1416"/>
      <c r="K11" s="83"/>
      <c r="L11" s="1415"/>
      <c r="M11" s="1416"/>
      <c r="N11" s="83"/>
      <c r="O11" s="1411"/>
      <c r="P11" s="1412"/>
      <c r="Q11" s="34"/>
      <c r="R11" s="1373"/>
      <c r="S11" s="53"/>
      <c r="T11" s="1376"/>
    </row>
    <row r="12" spans="1:20" ht="15" thickBot="1">
      <c r="A12" s="32"/>
      <c r="B12" s="52"/>
      <c r="C12" s="408"/>
      <c r="D12" s="138"/>
      <c r="E12" s="172"/>
      <c r="F12" s="262"/>
      <c r="G12" s="34"/>
      <c r="H12" s="1429"/>
      <c r="I12" s="267"/>
      <c r="J12" s="902" t="s">
        <v>147</v>
      </c>
      <c r="K12" s="34"/>
      <c r="L12" s="267"/>
      <c r="M12" s="902" t="s">
        <v>147</v>
      </c>
      <c r="N12" s="34"/>
      <c r="O12" s="267"/>
      <c r="P12" s="902" t="s">
        <v>147</v>
      </c>
      <c r="Q12" s="34"/>
      <c r="R12" s="1374"/>
      <c r="S12" s="54"/>
      <c r="T12" s="1377"/>
    </row>
    <row r="13" spans="1:20" ht="14.4">
      <c r="A13" s="32"/>
      <c r="B13" s="52"/>
      <c r="C13" s="32"/>
      <c r="D13" s="32"/>
      <c r="E13" s="168"/>
      <c r="F13" s="168"/>
      <c r="G13" s="34"/>
      <c r="H13" s="32"/>
      <c r="I13" s="32"/>
      <c r="J13" s="32"/>
      <c r="K13" s="32"/>
      <c r="L13" s="32"/>
      <c r="M13" s="32"/>
      <c r="N13" s="32"/>
      <c r="O13" s="32"/>
      <c r="P13" s="32"/>
      <c r="Q13" s="34"/>
      <c r="R13" s="32"/>
      <c r="S13" s="32"/>
      <c r="T13" s="86"/>
    </row>
    <row r="14" spans="1:20" ht="14.4">
      <c r="A14" s="32"/>
      <c r="B14" s="52"/>
      <c r="C14" s="32"/>
      <c r="D14" s="32"/>
      <c r="E14" s="168"/>
      <c r="F14" s="168"/>
      <c r="G14" s="32"/>
      <c r="H14" s="32"/>
      <c r="I14" s="32"/>
      <c r="J14" s="32"/>
      <c r="K14" s="32"/>
      <c r="L14" s="32"/>
      <c r="M14" s="32"/>
      <c r="N14" s="32"/>
      <c r="O14" s="32"/>
      <c r="P14" s="32"/>
      <c r="Q14" s="32"/>
      <c r="R14" s="32"/>
      <c r="S14" s="32"/>
      <c r="T14" s="86"/>
    </row>
    <row r="15" spans="1:20" ht="17.850000000000001" customHeight="1">
      <c r="A15" s="33"/>
      <c r="B15" s="1174" t="str">
        <f>IF(C15="","",COUNTIF($C$14:C15,"&lt;&gt;""")-COUNTBLANK($C$14:C15))</f>
        <v/>
      </c>
      <c r="C15" s="1159"/>
      <c r="D15" s="1175" t="s">
        <v>484</v>
      </c>
      <c r="E15" s="164"/>
      <c r="F15" s="164"/>
      <c r="G15" s="1176"/>
      <c r="H15" s="33"/>
      <c r="I15" s="420"/>
      <c r="J15" s="33"/>
      <c r="K15" s="420"/>
      <c r="L15" s="33"/>
      <c r="M15" s="33"/>
      <c r="N15" s="420"/>
      <c r="O15" s="420"/>
      <c r="P15" s="33"/>
      <c r="Q15" s="420"/>
      <c r="R15" s="420"/>
      <c r="S15" s="420"/>
      <c r="T15" s="1177"/>
    </row>
    <row r="16" spans="1:20" ht="17.850000000000001" customHeight="1">
      <c r="A16" s="33"/>
      <c r="B16" s="1174">
        <f>IF(C16="","",COUNTIF($C$14:C16,"&lt;&gt;""")-COUNTBLANK($C$14:C16))</f>
        <v>1</v>
      </c>
      <c r="C16" s="1178" t="s">
        <v>485</v>
      </c>
      <c r="D16" s="1178" t="s">
        <v>486</v>
      </c>
      <c r="E16" s="432" t="s">
        <v>350</v>
      </c>
      <c r="F16" s="432" t="s">
        <v>117</v>
      </c>
      <c r="G16" s="33"/>
      <c r="H16" s="1011">
        <f>IF(AND(I16&lt;&gt;"",J16&lt;&gt;"",L16&lt;&gt;"",M16&lt;&gt;"",O16&lt;&gt;"",P16&lt;&gt;"",T16&lt;&gt;""),0,1)</f>
        <v>1</v>
      </c>
      <c r="I16" s="438"/>
      <c r="J16" s="419"/>
      <c r="K16" s="420"/>
      <c r="L16" s="438"/>
      <c r="M16" s="419"/>
      <c r="N16" s="420"/>
      <c r="O16" s="438"/>
      <c r="P16" s="419"/>
      <c r="Q16" s="420"/>
      <c r="R16" s="695"/>
      <c r="S16" s="420"/>
      <c r="T16" s="696"/>
    </row>
    <row r="17" spans="1:20" ht="17.100000000000001" customHeight="1">
      <c r="A17" s="33"/>
      <c r="B17" s="1174" t="str">
        <f>IF(C17="","",COUNTIF($C$14:C17,"&lt;&gt;""")-COUNTBLANK($C$14:C17))</f>
        <v/>
      </c>
      <c r="C17" s="372"/>
      <c r="D17" s="372" t="s">
        <v>368</v>
      </c>
      <c r="E17" s="1179"/>
      <c r="F17" s="1179"/>
      <c r="G17" s="1176"/>
      <c r="H17" s="33"/>
      <c r="I17" s="420"/>
      <c r="J17" s="33"/>
      <c r="K17" s="420"/>
      <c r="L17" s="33"/>
      <c r="M17" s="33"/>
      <c r="N17" s="420"/>
      <c r="O17" s="420"/>
      <c r="P17" s="33"/>
      <c r="Q17" s="420"/>
      <c r="R17" s="420"/>
      <c r="S17" s="420"/>
      <c r="T17" s="1177"/>
    </row>
    <row r="18" spans="1:20" ht="14.4">
      <c r="A18" s="33"/>
      <c r="B18" s="1174" t="str">
        <f>IF(C18="","",COUNTIF($C$14:C18,"&lt;&gt;""")-COUNTBLANK($C$14:C18))</f>
        <v/>
      </c>
      <c r="C18" s="1178"/>
      <c r="D18" s="1175" t="s">
        <v>1343</v>
      </c>
      <c r="E18" s="432"/>
      <c r="F18" s="432"/>
      <c r="G18" s="1176"/>
      <c r="H18" s="33"/>
      <c r="I18" s="420"/>
      <c r="J18" s="33"/>
      <c r="K18" s="420"/>
      <c r="L18" s="33"/>
      <c r="M18" s="33"/>
      <c r="N18" s="420"/>
      <c r="O18" s="420"/>
      <c r="P18" s="33"/>
      <c r="Q18" s="420"/>
      <c r="R18" s="420"/>
      <c r="S18" s="420"/>
      <c r="T18" s="1177"/>
    </row>
    <row r="19" spans="1:20" ht="14.4">
      <c r="A19" s="33"/>
      <c r="B19" s="1174">
        <f>IF(C19="","",COUNTIF($C$14:C19,"&lt;&gt;""")-COUNTBLANK($C$14:C19))</f>
        <v>2</v>
      </c>
      <c r="C19" s="1178" t="s">
        <v>487</v>
      </c>
      <c r="D19" s="1178" t="s">
        <v>488</v>
      </c>
      <c r="E19" s="432" t="s">
        <v>350</v>
      </c>
      <c r="F19" s="432" t="s">
        <v>117</v>
      </c>
      <c r="G19" s="33"/>
      <c r="H19" s="1011">
        <f t="shared" ref="H19:H28" si="0">IF(AND(I19&lt;&gt;"",J19&lt;&gt;"",L19&lt;&gt;"",M19&lt;&gt;"",O19&lt;&gt;"",P19&lt;&gt;"",T19&lt;&gt;""),0,1)</f>
        <v>1</v>
      </c>
      <c r="I19" s="438"/>
      <c r="J19" s="419"/>
      <c r="K19" s="420"/>
      <c r="L19" s="438"/>
      <c r="M19" s="419"/>
      <c r="N19" s="420"/>
      <c r="O19" s="438"/>
      <c r="P19" s="419"/>
      <c r="Q19" s="420"/>
      <c r="R19" s="695"/>
      <c r="S19" s="420"/>
      <c r="T19" s="696"/>
    </row>
    <row r="20" spans="1:20" ht="14.4">
      <c r="A20" s="33"/>
      <c r="B20" s="1174">
        <f>IF(C20="","",COUNTIF($C$14:C20,"&lt;&gt;""")-COUNTBLANK($C$14:C20))</f>
        <v>3</v>
      </c>
      <c r="C20" s="1178" t="s">
        <v>489</v>
      </c>
      <c r="D20" s="1178" t="s">
        <v>2137</v>
      </c>
      <c r="E20" s="432" t="s">
        <v>350</v>
      </c>
      <c r="F20" s="432" t="s">
        <v>117</v>
      </c>
      <c r="G20" s="33"/>
      <c r="H20" s="1011">
        <f t="shared" si="0"/>
        <v>1</v>
      </c>
      <c r="I20" s="438"/>
      <c r="J20" s="419"/>
      <c r="K20" s="420"/>
      <c r="L20" s="438"/>
      <c r="M20" s="419"/>
      <c r="N20" s="420"/>
      <c r="O20" s="438"/>
      <c r="P20" s="419"/>
      <c r="Q20" s="420"/>
      <c r="R20" s="695"/>
      <c r="S20" s="420"/>
      <c r="T20" s="696"/>
    </row>
    <row r="21" spans="1:20" ht="14.4">
      <c r="A21" s="33"/>
      <c r="B21" s="1174">
        <f>IF(C21="","",COUNTIF($C$14:C21,"&lt;&gt;""")-COUNTBLANK($C$14:C21))</f>
        <v>4</v>
      </c>
      <c r="C21" s="1178" t="s">
        <v>490</v>
      </c>
      <c r="D21" s="1178" t="s">
        <v>491</v>
      </c>
      <c r="E21" s="432" t="s">
        <v>350</v>
      </c>
      <c r="F21" s="432" t="s">
        <v>117</v>
      </c>
      <c r="G21" s="33"/>
      <c r="H21" s="1011">
        <f t="shared" si="0"/>
        <v>1</v>
      </c>
      <c r="I21" s="438"/>
      <c r="J21" s="419"/>
      <c r="K21" s="420"/>
      <c r="L21" s="438"/>
      <c r="M21" s="419"/>
      <c r="N21" s="420"/>
      <c r="O21" s="438"/>
      <c r="P21" s="419"/>
      <c r="Q21" s="420"/>
      <c r="R21" s="695"/>
      <c r="S21" s="420"/>
      <c r="T21" s="696"/>
    </row>
    <row r="22" spans="1:20" ht="14.4">
      <c r="A22" s="33"/>
      <c r="B22" s="1174">
        <f>IF(C22="","",COUNTIF($C$14:C22,"&lt;&gt;""")-COUNTBLANK($C$14:C22))</f>
        <v>5</v>
      </c>
      <c r="C22" s="1178" t="s">
        <v>492</v>
      </c>
      <c r="D22" s="1178" t="s">
        <v>493</v>
      </c>
      <c r="E22" s="432" t="s">
        <v>350</v>
      </c>
      <c r="F22" s="432" t="s">
        <v>117</v>
      </c>
      <c r="G22" s="33"/>
      <c r="H22" s="1011">
        <f t="shared" si="0"/>
        <v>1</v>
      </c>
      <c r="I22" s="438"/>
      <c r="J22" s="419"/>
      <c r="K22" s="420"/>
      <c r="L22" s="438"/>
      <c r="M22" s="419"/>
      <c r="N22" s="420"/>
      <c r="O22" s="438"/>
      <c r="P22" s="419"/>
      <c r="Q22" s="420"/>
      <c r="R22" s="695"/>
      <c r="S22" s="420"/>
      <c r="T22" s="696"/>
    </row>
    <row r="23" spans="1:20" ht="14.4">
      <c r="A23" s="33"/>
      <c r="B23" s="1174">
        <f>IF(C23="","",COUNTIF($C$14:C23,"&lt;&gt;""")-COUNTBLANK($C$14:C23))</f>
        <v>6</v>
      </c>
      <c r="C23" s="1178" t="s">
        <v>494</v>
      </c>
      <c r="D23" s="1178" t="s">
        <v>495</v>
      </c>
      <c r="E23" s="432" t="s">
        <v>240</v>
      </c>
      <c r="F23" s="432" t="s">
        <v>164</v>
      </c>
      <c r="G23" s="33"/>
      <c r="H23" s="1011">
        <f t="shared" si="0"/>
        <v>1</v>
      </c>
      <c r="I23" s="1180">
        <f>IFERROR(I21/I22,0)</f>
        <v>0</v>
      </c>
      <c r="J23" s="419"/>
      <c r="K23" s="420"/>
      <c r="L23" s="1180">
        <f>IFERROR(L21/L22,0)</f>
        <v>0</v>
      </c>
      <c r="M23" s="419"/>
      <c r="N23" s="420"/>
      <c r="O23" s="1180">
        <f>IFERROR(O21/O22,0)</f>
        <v>0</v>
      </c>
      <c r="P23" s="419"/>
      <c r="Q23" s="420"/>
      <c r="R23" s="695"/>
      <c r="S23" s="420"/>
      <c r="T23" s="696"/>
    </row>
    <row r="24" spans="1:20" ht="14.4">
      <c r="A24" s="33"/>
      <c r="B24" s="1174">
        <f>IF(C24="","",COUNTIF($C$14:C24,"&lt;&gt;""")-COUNTBLANK($C$14:C24))</f>
        <v>7</v>
      </c>
      <c r="C24" s="1178" t="s">
        <v>496</v>
      </c>
      <c r="D24" s="1178" t="s">
        <v>497</v>
      </c>
      <c r="E24" s="432" t="s">
        <v>350</v>
      </c>
      <c r="F24" s="432" t="s">
        <v>117</v>
      </c>
      <c r="G24" s="33"/>
      <c r="H24" s="1011">
        <f t="shared" si="0"/>
        <v>1</v>
      </c>
      <c r="I24" s="438"/>
      <c r="J24" s="419"/>
      <c r="K24" s="420"/>
      <c r="L24" s="438"/>
      <c r="M24" s="419"/>
      <c r="N24" s="420"/>
      <c r="O24" s="438"/>
      <c r="P24" s="419"/>
      <c r="Q24" s="420"/>
      <c r="R24" s="695"/>
      <c r="S24" s="420"/>
      <c r="T24" s="696"/>
    </row>
    <row r="25" spans="1:20" ht="14.4">
      <c r="A25" s="33"/>
      <c r="B25" s="1174">
        <f>IF(C25="","",COUNTIF($C$14:C25,"&lt;&gt;""")-COUNTBLANK($C$14:C25))</f>
        <v>8</v>
      </c>
      <c r="C25" s="1178" t="s">
        <v>498</v>
      </c>
      <c r="D25" s="1178" t="s">
        <v>499</v>
      </c>
      <c r="E25" s="432" t="s">
        <v>350</v>
      </c>
      <c r="F25" s="432" t="s">
        <v>117</v>
      </c>
      <c r="G25" s="33"/>
      <c r="H25" s="1011">
        <f t="shared" si="0"/>
        <v>1</v>
      </c>
      <c r="I25" s="438"/>
      <c r="J25" s="419"/>
      <c r="K25" s="420"/>
      <c r="L25" s="438"/>
      <c r="M25" s="419"/>
      <c r="N25" s="420"/>
      <c r="O25" s="438"/>
      <c r="P25" s="419"/>
      <c r="Q25" s="420"/>
      <c r="R25" s="695"/>
      <c r="S25" s="420"/>
      <c r="T25" s="696"/>
    </row>
    <row r="26" spans="1:20" ht="14.4">
      <c r="A26" s="33"/>
      <c r="B26" s="1174">
        <f>IF(C26="","",COUNTIF($C$14:C26,"&lt;&gt;""")-COUNTBLANK($C$14:C26))</f>
        <v>9</v>
      </c>
      <c r="C26" s="1178" t="s">
        <v>500</v>
      </c>
      <c r="D26" s="1178" t="s">
        <v>501</v>
      </c>
      <c r="E26" s="432" t="s">
        <v>350</v>
      </c>
      <c r="F26" s="432" t="s">
        <v>117</v>
      </c>
      <c r="G26" s="33"/>
      <c r="H26" s="1011">
        <f t="shared" si="0"/>
        <v>1</v>
      </c>
      <c r="I26" s="438"/>
      <c r="J26" s="419"/>
      <c r="K26" s="420"/>
      <c r="L26" s="438"/>
      <c r="M26" s="419"/>
      <c r="N26" s="420"/>
      <c r="O26" s="438"/>
      <c r="P26" s="419"/>
      <c r="Q26" s="420"/>
      <c r="R26" s="695"/>
      <c r="S26" s="420"/>
      <c r="T26" s="696"/>
    </row>
    <row r="27" spans="1:20" ht="14.4">
      <c r="A27" s="33"/>
      <c r="B27" s="1174">
        <f>IF(C27="","",COUNTIF($C$14:C27,"&lt;&gt;""")-COUNTBLANK($C$14:C27))</f>
        <v>10</v>
      </c>
      <c r="C27" s="1178" t="s">
        <v>502</v>
      </c>
      <c r="D27" s="1178" t="s">
        <v>503</v>
      </c>
      <c r="E27" s="432" t="s">
        <v>350</v>
      </c>
      <c r="F27" s="432" t="s">
        <v>117</v>
      </c>
      <c r="G27" s="33"/>
      <c r="H27" s="1011">
        <f t="shared" si="0"/>
        <v>1</v>
      </c>
      <c r="I27" s="438"/>
      <c r="J27" s="419"/>
      <c r="K27" s="420"/>
      <c r="L27" s="438"/>
      <c r="M27" s="419"/>
      <c r="N27" s="420"/>
      <c r="O27" s="438"/>
      <c r="P27" s="419"/>
      <c r="Q27" s="420"/>
      <c r="R27" s="695"/>
      <c r="S27" s="420"/>
      <c r="T27" s="696"/>
    </row>
    <row r="28" spans="1:20" ht="14.4">
      <c r="A28" s="33"/>
      <c r="B28" s="1174">
        <f>IF(C28="","",COUNTIF($C$14:C28,"&lt;&gt;""")-COUNTBLANK($C$14:C28))</f>
        <v>11</v>
      </c>
      <c r="C28" s="1178" t="s">
        <v>504</v>
      </c>
      <c r="D28" s="1178" t="s">
        <v>505</v>
      </c>
      <c r="E28" s="432" t="s">
        <v>350</v>
      </c>
      <c r="F28" s="432" t="s">
        <v>117</v>
      </c>
      <c r="G28" s="33"/>
      <c r="H28" s="1011">
        <f t="shared" si="0"/>
        <v>1</v>
      </c>
      <c r="I28" s="438"/>
      <c r="J28" s="419"/>
      <c r="K28" s="420"/>
      <c r="L28" s="438"/>
      <c r="M28" s="419"/>
      <c r="N28" s="420"/>
      <c r="O28" s="438"/>
      <c r="P28" s="419"/>
      <c r="Q28" s="420"/>
      <c r="R28" s="695"/>
      <c r="S28" s="420"/>
      <c r="T28" s="696"/>
    </row>
    <row r="29" spans="1:20" ht="14.4">
      <c r="A29" s="33"/>
      <c r="B29" s="1174" t="str">
        <f>IF(C29="","",COUNTIF($C$14:C29,"&lt;&gt;""")-COUNTBLANK($C$14:C29))</f>
        <v/>
      </c>
      <c r="C29" s="372"/>
      <c r="D29" s="372" t="s">
        <v>368</v>
      </c>
      <c r="E29" s="1179"/>
      <c r="F29" s="1179"/>
      <c r="G29" s="1176"/>
      <c r="H29" s="33"/>
      <c r="I29" s="420"/>
      <c r="J29" s="33"/>
      <c r="K29" s="420"/>
      <c r="L29" s="33"/>
      <c r="M29" s="33"/>
      <c r="N29" s="420"/>
      <c r="O29" s="420"/>
      <c r="P29" s="33"/>
      <c r="Q29" s="420"/>
      <c r="R29" s="420"/>
      <c r="S29" s="420"/>
      <c r="T29" s="1177"/>
    </row>
    <row r="30" spans="1:20" ht="14.4">
      <c r="A30" s="33"/>
      <c r="B30" s="1174" t="str">
        <f>IF(C30="","",COUNTIF($C$14:C30,"&lt;&gt;""")-COUNTBLANK($C$14:C30))</f>
        <v/>
      </c>
      <c r="C30" s="1178"/>
      <c r="D30" s="1175" t="s">
        <v>1344</v>
      </c>
      <c r="E30" s="432"/>
      <c r="F30" s="432"/>
      <c r="G30" s="1176"/>
      <c r="H30" s="33"/>
      <c r="I30" s="420"/>
      <c r="J30" s="33"/>
      <c r="K30" s="420"/>
      <c r="L30" s="33"/>
      <c r="M30" s="33"/>
      <c r="N30" s="420"/>
      <c r="O30" s="420"/>
      <c r="P30" s="33"/>
      <c r="Q30" s="420"/>
      <c r="R30" s="420"/>
      <c r="S30" s="420"/>
      <c r="T30" s="1177"/>
    </row>
    <row r="31" spans="1:20" ht="14.4">
      <c r="A31" s="985"/>
      <c r="B31" s="411">
        <f>IF(C31="","",COUNTIF($C$14:C31,"&lt;&gt;""")-COUNTBLANK($C$14:C31))</f>
        <v>12</v>
      </c>
      <c r="C31" s="409" t="s">
        <v>2515</v>
      </c>
      <c r="D31" s="409" t="s">
        <v>2520</v>
      </c>
      <c r="E31" s="206" t="s">
        <v>350</v>
      </c>
      <c r="F31" s="206" t="s">
        <v>117</v>
      </c>
      <c r="G31" s="985"/>
      <c r="H31" s="1264">
        <f>IF(AND(I31&lt;&gt;"",J31&lt;&gt;"",L31&lt;&gt;"",M31&lt;&gt;"",O31&lt;&gt;"",P31&lt;&gt;"",T31&lt;&gt;""),0,1)</f>
        <v>1</v>
      </c>
      <c r="I31" s="936"/>
      <c r="J31" s="1002"/>
      <c r="K31" s="986"/>
      <c r="L31" s="936"/>
      <c r="M31" s="1002"/>
      <c r="N31" s="986"/>
      <c r="O31" s="936"/>
      <c r="P31" s="1002"/>
      <c r="Q31" s="986"/>
      <c r="R31" s="666"/>
      <c r="S31" s="986"/>
      <c r="T31" s="1003"/>
    </row>
    <row r="32" spans="1:20" ht="14.4">
      <c r="A32" s="985"/>
      <c r="B32" s="411">
        <f>IF(C32="","",COUNTIF($C$14:C32,"&lt;&gt;""")-COUNTBLANK($C$14:C32))</f>
        <v>13</v>
      </c>
      <c r="C32" s="409" t="s">
        <v>2516</v>
      </c>
      <c r="D32" s="409" t="s">
        <v>2521</v>
      </c>
      <c r="E32" s="206" t="s">
        <v>350</v>
      </c>
      <c r="F32" s="206" t="s">
        <v>117</v>
      </c>
      <c r="G32" s="985"/>
      <c r="H32" s="1264">
        <f>IF(AND(I32&lt;&gt;"",J32&lt;&gt;"",L32&lt;&gt;"",M32&lt;&gt;"",O32&lt;&gt;"",P32&lt;&gt;"",T32&lt;&gt;""),0,1)</f>
        <v>1</v>
      </c>
      <c r="I32" s="936"/>
      <c r="J32" s="1002"/>
      <c r="K32" s="986"/>
      <c r="L32" s="936"/>
      <c r="M32" s="1002"/>
      <c r="N32" s="986"/>
      <c r="O32" s="936"/>
      <c r="P32" s="1002"/>
      <c r="Q32" s="986"/>
      <c r="R32" s="666"/>
      <c r="S32" s="986"/>
      <c r="T32" s="1003"/>
    </row>
    <row r="33" spans="1:20" ht="14.4">
      <c r="A33" s="985"/>
      <c r="B33" s="411">
        <f>IF(C33="","",COUNTIF($C$14:C33,"&lt;&gt;""")-COUNTBLANK($C$14:C33))</f>
        <v>14</v>
      </c>
      <c r="C33" s="409" t="s">
        <v>2517</v>
      </c>
      <c r="D33" s="409" t="s">
        <v>491</v>
      </c>
      <c r="E33" s="206" t="s">
        <v>350</v>
      </c>
      <c r="F33" s="206" t="s">
        <v>117</v>
      </c>
      <c r="G33" s="985"/>
      <c r="H33" s="1264">
        <f>IF(AND(I33&lt;&gt;"",J33&lt;&gt;"",L33&lt;&gt;"",M33&lt;&gt;"",O33&lt;&gt;"",P33&lt;&gt;"",T33&lt;&gt;""),0,1)</f>
        <v>1</v>
      </c>
      <c r="I33" s="936"/>
      <c r="J33" s="1002"/>
      <c r="K33" s="986"/>
      <c r="L33" s="936"/>
      <c r="M33" s="1002"/>
      <c r="N33" s="986"/>
      <c r="O33" s="936"/>
      <c r="P33" s="1002"/>
      <c r="Q33" s="986"/>
      <c r="R33" s="666"/>
      <c r="S33" s="986"/>
      <c r="T33" s="1003"/>
    </row>
    <row r="34" spans="1:20" ht="14.4">
      <c r="A34" s="985"/>
      <c r="B34" s="411">
        <f>IF(C34="","",COUNTIF($C$14:C34,"&lt;&gt;""")-COUNTBLANK($C$14:C34))</f>
        <v>15</v>
      </c>
      <c r="C34" s="409" t="s">
        <v>2518</v>
      </c>
      <c r="D34" s="409" t="s">
        <v>493</v>
      </c>
      <c r="E34" s="206" t="s">
        <v>350</v>
      </c>
      <c r="F34" s="206" t="s">
        <v>117</v>
      </c>
      <c r="G34" s="985"/>
      <c r="H34" s="1264">
        <f>IF(AND(I34&lt;&gt;"",J34&lt;&gt;"",L34&lt;&gt;"",M34&lt;&gt;"",O34&lt;&gt;"",P34&lt;&gt;"",T34&lt;&gt;""),0,1)</f>
        <v>1</v>
      </c>
      <c r="I34" s="936"/>
      <c r="J34" s="1002"/>
      <c r="K34" s="986"/>
      <c r="L34" s="936"/>
      <c r="M34" s="1002"/>
      <c r="N34" s="986"/>
      <c r="O34" s="936"/>
      <c r="P34" s="1002"/>
      <c r="Q34" s="986"/>
      <c r="R34" s="666"/>
      <c r="S34" s="986"/>
      <c r="T34" s="1003"/>
    </row>
    <row r="35" spans="1:20" ht="14.4">
      <c r="A35" s="985"/>
      <c r="B35" s="411">
        <f>IF(C35="","",COUNTIF($C$14:C35,"&lt;&gt;""")-COUNTBLANK($C$14:C35))</f>
        <v>16</v>
      </c>
      <c r="C35" s="409" t="s">
        <v>2519</v>
      </c>
      <c r="D35" s="409" t="s">
        <v>495</v>
      </c>
      <c r="E35" s="206" t="s">
        <v>240</v>
      </c>
      <c r="F35" s="206" t="s">
        <v>164</v>
      </c>
      <c r="G35" s="985"/>
      <c r="H35" s="1264">
        <f>IF(AND(I35&lt;&gt;"",J35&lt;&gt;"",L35&lt;&gt;"",M35&lt;&gt;"",O35&lt;&gt;"",P35&lt;&gt;"",T35&lt;&gt;""),0,1)</f>
        <v>1</v>
      </c>
      <c r="I35" s="384">
        <f>IFERROR(I33/I34,0)</f>
        <v>0</v>
      </c>
      <c r="J35" s="1002"/>
      <c r="K35" s="986"/>
      <c r="L35" s="384">
        <f>IFERROR(L33/L34,0)</f>
        <v>0</v>
      </c>
      <c r="M35" s="1002"/>
      <c r="N35" s="986"/>
      <c r="O35" s="384">
        <f>IFERROR(O33/O34,0)</f>
        <v>0</v>
      </c>
      <c r="P35" s="1002"/>
      <c r="Q35" s="986"/>
      <c r="R35" s="666"/>
      <c r="S35" s="986"/>
      <c r="T35" s="1003"/>
    </row>
    <row r="36" spans="1:20" ht="14.4">
      <c r="A36" s="32"/>
      <c r="B36" s="411" t="str">
        <f>IF(C36="","",COUNTIF($C$14:C36,"&lt;&gt;""")-COUNTBLANK($C$14:C36))</f>
        <v/>
      </c>
      <c r="C36" s="989"/>
      <c r="D36" s="989" t="s">
        <v>368</v>
      </c>
      <c r="E36" s="205"/>
      <c r="F36" s="205"/>
      <c r="G36" s="232"/>
      <c r="H36" s="32"/>
      <c r="I36" s="34"/>
      <c r="J36" s="32"/>
      <c r="K36" s="34"/>
      <c r="L36" s="32"/>
      <c r="M36" s="32"/>
      <c r="N36" s="34"/>
      <c r="O36" s="34"/>
      <c r="P36" s="32"/>
      <c r="Q36" s="34"/>
      <c r="R36" s="34"/>
      <c r="S36" s="34"/>
      <c r="T36" s="88"/>
    </row>
    <row r="37" spans="1:20" ht="17.850000000000001" customHeight="1">
      <c r="A37" s="32"/>
      <c r="B37" s="1057"/>
      <c r="C37" s="1058"/>
      <c r="D37" s="1059" t="s">
        <v>2583</v>
      </c>
      <c r="E37" s="996"/>
      <c r="F37" s="996"/>
      <c r="G37" s="232"/>
      <c r="H37" s="32"/>
      <c r="I37" s="34"/>
      <c r="J37" s="32"/>
      <c r="K37" s="34"/>
      <c r="L37" s="32"/>
      <c r="M37" s="32"/>
      <c r="N37" s="34"/>
      <c r="O37" s="34"/>
      <c r="P37" s="32"/>
      <c r="Q37" s="34"/>
      <c r="R37" s="34"/>
      <c r="S37" s="34"/>
      <c r="T37" s="88"/>
    </row>
    <row r="38" spans="1:20" ht="17.850000000000001" customHeight="1">
      <c r="A38" s="32"/>
      <c r="B38" s="411">
        <f>IF(C38="","",COUNTIF($C$14:C38,"&lt;&gt;""")-COUNTBLANK($C$14:C38))</f>
        <v>17</v>
      </c>
      <c r="C38" s="409" t="s">
        <v>506</v>
      </c>
      <c r="D38" s="409" t="s">
        <v>507</v>
      </c>
      <c r="E38" s="206" t="s">
        <v>240</v>
      </c>
      <c r="F38" s="206" t="s">
        <v>117</v>
      </c>
      <c r="G38" s="32"/>
      <c r="H38" s="665">
        <f>IF(AND(I38&lt;&gt;"",J38&lt;&gt;"",L38&lt;&gt;"",M38&lt;&gt;"",O38&lt;&gt;"",P38&lt;&gt;"",T38&lt;&gt;""),0,1)</f>
        <v>1</v>
      </c>
      <c r="I38" s="385"/>
      <c r="J38" s="184"/>
      <c r="K38" s="34"/>
      <c r="L38" s="64"/>
      <c r="M38" s="184"/>
      <c r="N38" s="34"/>
      <c r="O38" s="385"/>
      <c r="P38" s="184"/>
      <c r="Q38" s="34"/>
      <c r="R38" s="666"/>
      <c r="S38" s="34"/>
      <c r="T38" s="188"/>
    </row>
    <row r="39" spans="1:20" ht="49.65" customHeight="1">
      <c r="A39" s="32"/>
      <c r="B39" s="411">
        <f>IF(C39="","",COUNTIF($C$14:C39,"&lt;&gt;""")-COUNTBLANK($C$14:C39))</f>
        <v>18</v>
      </c>
      <c r="C39" s="409" t="s">
        <v>508</v>
      </c>
      <c r="D39" s="410" t="s">
        <v>2582</v>
      </c>
      <c r="E39" s="206" t="s">
        <v>350</v>
      </c>
      <c r="F39" s="206" t="s">
        <v>117</v>
      </c>
      <c r="G39" s="32"/>
      <c r="H39" s="665">
        <f>IF(AND(I39&lt;&gt;"",J39&lt;&gt;"",L39&lt;&gt;"",M39&lt;&gt;"",O39&lt;&gt;"",P39&lt;&gt;"",T39&lt;&gt;""),0,1)</f>
        <v>1</v>
      </c>
      <c r="I39" s="385"/>
      <c r="J39" s="184"/>
      <c r="K39" s="34"/>
      <c r="L39" s="64"/>
      <c r="M39" s="184"/>
      <c r="N39" s="34"/>
      <c r="O39" s="385"/>
      <c r="P39" s="184"/>
      <c r="Q39" s="34"/>
      <c r="R39" s="666"/>
      <c r="S39" s="34"/>
      <c r="T39" s="188"/>
    </row>
    <row r="40" spans="1:20" ht="14.4">
      <c r="A40" s="32"/>
      <c r="B40" s="411">
        <f>IF(C40="","",COUNTIF($C$14:C40,"&lt;&gt;""")-COUNTBLANK($C$14:C40))</f>
        <v>19</v>
      </c>
      <c r="C40" s="409" t="s">
        <v>509</v>
      </c>
      <c r="D40" s="409" t="s">
        <v>510</v>
      </c>
      <c r="E40" s="206" t="s">
        <v>350</v>
      </c>
      <c r="F40" s="206" t="s">
        <v>117</v>
      </c>
      <c r="G40" s="32"/>
      <c r="H40" s="665">
        <f>IF(AND(I40&lt;&gt;"",J40&lt;&gt;"",L40&lt;&gt;"",M40&lt;&gt;"",O40&lt;&gt;"",P40&lt;&gt;"",T40&lt;&gt;""),0,1)</f>
        <v>1</v>
      </c>
      <c r="I40" s="385"/>
      <c r="J40" s="184"/>
      <c r="K40" s="34"/>
      <c r="L40" s="64"/>
      <c r="M40" s="184"/>
      <c r="N40" s="34"/>
      <c r="O40" s="385"/>
      <c r="P40" s="184"/>
      <c r="Q40" s="34"/>
      <c r="R40" s="666"/>
      <c r="S40" s="34"/>
      <c r="T40" s="188"/>
    </row>
    <row r="41" spans="1:20" ht="14.4">
      <c r="A41" s="32"/>
      <c r="B41" s="1057"/>
      <c r="C41" s="989"/>
      <c r="D41" s="989"/>
      <c r="E41" s="205"/>
      <c r="F41" s="205"/>
      <c r="G41" s="34"/>
      <c r="H41" s="32"/>
      <c r="I41" s="32"/>
      <c r="J41" s="32"/>
      <c r="K41" s="32"/>
      <c r="L41" s="32"/>
      <c r="M41" s="32"/>
      <c r="N41" s="34"/>
      <c r="O41" s="32"/>
      <c r="P41" s="32"/>
      <c r="Q41" s="34"/>
      <c r="R41" s="34"/>
      <c r="S41" s="34"/>
      <c r="T41" s="88"/>
    </row>
    <row r="42" spans="1:20" ht="14.4">
      <c r="A42" s="985"/>
      <c r="B42" s="52"/>
      <c r="C42" s="985"/>
      <c r="D42" s="985"/>
      <c r="E42" s="168"/>
      <c r="F42" s="168"/>
      <c r="G42" s="986"/>
      <c r="H42" s="985"/>
      <c r="I42" s="985"/>
      <c r="J42" s="985"/>
      <c r="K42" s="985"/>
      <c r="L42" s="985"/>
      <c r="M42" s="985"/>
      <c r="N42" s="986"/>
      <c r="O42" s="985"/>
      <c r="P42" s="985"/>
      <c r="Q42" s="986"/>
      <c r="R42" s="986"/>
      <c r="S42" s="986"/>
      <c r="T42" s="88"/>
    </row>
    <row r="43" spans="1:20" ht="14.4">
      <c r="A43" s="32"/>
      <c r="B43" s="52"/>
      <c r="C43" s="32" t="s">
        <v>129</v>
      </c>
      <c r="D43" s="32"/>
      <c r="E43" s="168"/>
      <c r="F43" s="168"/>
      <c r="G43" s="34"/>
      <c r="H43" s="32"/>
      <c r="I43" s="32"/>
      <c r="J43" s="32"/>
      <c r="K43" s="32"/>
      <c r="L43" s="32"/>
      <c r="M43" s="32"/>
      <c r="N43" s="34"/>
      <c r="O43" s="32"/>
      <c r="P43" s="32"/>
      <c r="Q43" s="34"/>
      <c r="R43" s="34"/>
      <c r="S43" s="34"/>
      <c r="T43" s="88"/>
    </row>
    <row r="44" spans="1:20" ht="14.4">
      <c r="A44" s="32"/>
      <c r="B44" s="52"/>
      <c r="C44" s="1378"/>
      <c r="D44" s="1379"/>
      <c r="E44" s="1379"/>
      <c r="F44" s="1380"/>
      <c r="G44" s="34"/>
      <c r="H44" s="32"/>
      <c r="I44" s="32"/>
      <c r="J44" s="32"/>
      <c r="K44" s="32"/>
      <c r="L44" s="32"/>
      <c r="M44" s="32"/>
      <c r="N44" s="34"/>
      <c r="O44" s="32"/>
      <c r="P44" s="32"/>
      <c r="Q44" s="34"/>
      <c r="R44" s="34"/>
      <c r="S44" s="34"/>
      <c r="T44" s="88"/>
    </row>
    <row r="45" spans="1:20" ht="14.4">
      <c r="A45" s="32"/>
      <c r="B45" s="52"/>
      <c r="C45" s="1381"/>
      <c r="D45" s="1405"/>
      <c r="E45" s="1405"/>
      <c r="F45" s="1382"/>
      <c r="G45" s="34"/>
      <c r="H45" s="32"/>
      <c r="I45" s="32"/>
      <c r="J45" s="32"/>
      <c r="K45" s="32"/>
      <c r="L45" s="32"/>
      <c r="M45" s="32"/>
      <c r="N45" s="34"/>
      <c r="O45" s="32"/>
      <c r="P45" s="32"/>
      <c r="Q45" s="34"/>
      <c r="R45" s="34"/>
      <c r="S45" s="34"/>
      <c r="T45" s="88"/>
    </row>
    <row r="46" spans="1:20" ht="14.4">
      <c r="A46" s="32"/>
      <c r="B46" s="52"/>
      <c r="C46" s="1381"/>
      <c r="D46" s="1405"/>
      <c r="E46" s="1405"/>
      <c r="F46" s="1382"/>
      <c r="G46" s="34"/>
      <c r="H46" s="32"/>
      <c r="I46" s="32"/>
      <c r="J46" s="32"/>
      <c r="K46" s="32"/>
      <c r="L46" s="32"/>
      <c r="M46" s="32"/>
      <c r="N46" s="34"/>
      <c r="O46" s="32"/>
      <c r="P46" s="32"/>
      <c r="Q46" s="34"/>
      <c r="R46" s="34"/>
      <c r="S46" s="34"/>
      <c r="T46" s="88"/>
    </row>
    <row r="47" spans="1:20" ht="14.4">
      <c r="A47" s="32"/>
      <c r="B47" s="52"/>
      <c r="C47" s="1381"/>
      <c r="D47" s="1405"/>
      <c r="E47" s="1405"/>
      <c r="F47" s="1382"/>
      <c r="G47" s="34"/>
      <c r="H47" s="32"/>
      <c r="I47" s="32"/>
      <c r="J47" s="32"/>
      <c r="K47" s="32"/>
      <c r="L47" s="32"/>
      <c r="M47" s="32"/>
      <c r="N47" s="34"/>
      <c r="O47" s="32"/>
      <c r="P47" s="32"/>
      <c r="Q47" s="34"/>
      <c r="R47" s="34"/>
      <c r="S47" s="34"/>
      <c r="T47" s="88"/>
    </row>
    <row r="48" spans="1:20" ht="14.4">
      <c r="A48" s="32"/>
      <c r="B48" s="52"/>
      <c r="C48" s="1383"/>
      <c r="D48" s="1384"/>
      <c r="E48" s="1384"/>
      <c r="F48" s="1385"/>
      <c r="G48" s="34"/>
      <c r="H48" s="32"/>
      <c r="I48" s="32"/>
      <c r="J48" s="32"/>
      <c r="K48" s="32"/>
      <c r="L48" s="32"/>
      <c r="M48" s="32"/>
      <c r="N48" s="34"/>
      <c r="O48" s="32"/>
      <c r="P48" s="32"/>
      <c r="Q48" s="34"/>
      <c r="R48" s="34"/>
      <c r="S48" s="34"/>
      <c r="T48" s="88"/>
    </row>
    <row r="49" spans="1:20" ht="14.4">
      <c r="A49" s="32"/>
      <c r="B49" s="52"/>
      <c r="C49" s="32"/>
      <c r="D49" s="32"/>
      <c r="E49" s="168"/>
      <c r="F49" s="168"/>
      <c r="G49" s="34"/>
      <c r="H49" s="32"/>
      <c r="I49" s="32"/>
      <c r="J49" s="32"/>
      <c r="K49" s="32"/>
      <c r="L49" s="32"/>
      <c r="M49" s="32"/>
      <c r="N49" s="34"/>
      <c r="O49" s="32"/>
      <c r="P49" s="32"/>
      <c r="Q49" s="34"/>
      <c r="R49" s="34"/>
      <c r="S49" s="34"/>
      <c r="T49" s="88"/>
    </row>
    <row r="50" spans="1:20" ht="14.4">
      <c r="A50" s="32"/>
      <c r="B50" s="52"/>
      <c r="C50" s="32"/>
      <c r="D50" s="33"/>
      <c r="E50" s="174"/>
      <c r="F50" s="174"/>
      <c r="G50" s="34"/>
      <c r="H50" s="32"/>
      <c r="I50" s="32"/>
      <c r="J50" s="32"/>
      <c r="K50" s="32"/>
      <c r="L50" s="32"/>
      <c r="M50" s="32"/>
      <c r="N50" s="32"/>
      <c r="O50" s="32"/>
      <c r="P50" s="32"/>
      <c r="Q50" s="34"/>
      <c r="R50" s="32"/>
      <c r="S50" s="32"/>
      <c r="T50" s="86"/>
    </row>
    <row r="51" spans="1:20" ht="14.4">
      <c r="A51" s="32"/>
      <c r="B51" s="335" t="s">
        <v>130</v>
      </c>
      <c r="C51" s="56"/>
      <c r="D51" s="56"/>
      <c r="E51" s="175"/>
      <c r="F51" s="175"/>
      <c r="G51" s="56"/>
      <c r="H51" s="56"/>
      <c r="I51" s="56"/>
      <c r="J51" s="56"/>
      <c r="K51" s="56"/>
      <c r="L51" s="56"/>
      <c r="M51" s="56"/>
      <c r="N51" s="56"/>
      <c r="O51" s="56"/>
      <c r="P51" s="56"/>
      <c r="Q51" s="56"/>
      <c r="R51" s="56"/>
      <c r="S51" s="56"/>
      <c r="T51" s="87"/>
    </row>
    <row r="52" spans="1:20" ht="14.4" hidden="1"/>
    <row r="53" spans="1:20" ht="14.4" hidden="1"/>
  </sheetData>
  <mergeCells count="7">
    <mergeCell ref="C44:F48"/>
    <mergeCell ref="H10:H12"/>
    <mergeCell ref="R10:R12"/>
    <mergeCell ref="T10:T12"/>
    <mergeCell ref="I10:J11"/>
    <mergeCell ref="L10:M11"/>
    <mergeCell ref="O10:P11"/>
  </mergeCells>
  <conditionalFormatting sqref="H3">
    <cfRule type="cellIs" dxfId="971" priority="95" stopIfTrue="1" operator="greaterThan">
      <formula>0</formula>
    </cfRule>
    <cfRule type="cellIs" dxfId="970" priority="96" stopIfTrue="1" operator="lessThan">
      <formula>1</formula>
    </cfRule>
  </conditionalFormatting>
  <conditionalFormatting sqref="H16">
    <cfRule type="cellIs" dxfId="969" priority="33" stopIfTrue="1" operator="greaterThan">
      <formula>0</formula>
    </cfRule>
    <cfRule type="cellIs" dxfId="968" priority="34" stopIfTrue="1" operator="lessThan">
      <formula>1</formula>
    </cfRule>
  </conditionalFormatting>
  <conditionalFormatting sqref="H16">
    <cfRule type="cellIs" dxfId="967" priority="35" stopIfTrue="1" operator="greaterThan">
      <formula>0</formula>
    </cfRule>
    <cfRule type="cellIs" dxfId="966" priority="36" stopIfTrue="1" operator="lessThan">
      <formula>1</formula>
    </cfRule>
  </conditionalFormatting>
  <conditionalFormatting sqref="H19:H28">
    <cfRule type="cellIs" dxfId="965" priority="25" stopIfTrue="1" operator="greaterThan">
      <formula>0</formula>
    </cfRule>
    <cfRule type="cellIs" dxfId="964" priority="26" stopIfTrue="1" operator="lessThan">
      <formula>1</formula>
    </cfRule>
  </conditionalFormatting>
  <conditionalFormatting sqref="H19:H28">
    <cfRule type="cellIs" dxfId="963" priority="27" stopIfTrue="1" operator="greaterThan">
      <formula>0</formula>
    </cfRule>
    <cfRule type="cellIs" dxfId="962" priority="28" stopIfTrue="1" operator="lessThan">
      <formula>1</formula>
    </cfRule>
  </conditionalFormatting>
  <conditionalFormatting sqref="H38:H40">
    <cfRule type="cellIs" dxfId="961" priority="9" stopIfTrue="1" operator="greaterThan">
      <formula>0</formula>
    </cfRule>
    <cfRule type="cellIs" dxfId="960" priority="10" stopIfTrue="1" operator="lessThan">
      <formula>1</formula>
    </cfRule>
  </conditionalFormatting>
  <conditionalFormatting sqref="H38:H40">
    <cfRule type="cellIs" dxfId="959" priority="11" stopIfTrue="1" operator="greaterThan">
      <formula>0</formula>
    </cfRule>
    <cfRule type="cellIs" dxfId="958" priority="12" stopIfTrue="1" operator="lessThan">
      <formula>1</formula>
    </cfRule>
  </conditionalFormatting>
  <conditionalFormatting sqref="H31:H35">
    <cfRule type="cellIs" dxfId="957" priority="5" stopIfTrue="1" operator="greaterThan">
      <formula>0</formula>
    </cfRule>
    <cfRule type="cellIs" dxfId="956" priority="6" stopIfTrue="1" operator="lessThan">
      <formula>1</formula>
    </cfRule>
  </conditionalFormatting>
  <conditionalFormatting sqref="H31:H35">
    <cfRule type="cellIs" dxfId="955" priority="7" stopIfTrue="1" operator="greaterThan">
      <formula>0</formula>
    </cfRule>
    <cfRule type="cellIs" dxfId="954" priority="8" stopIfTrue="1" operator="lessThan">
      <formula>1</formula>
    </cfRule>
  </conditionalFormatting>
  <dataValidations count="1">
    <dataValidation type="list" allowBlank="1" showInputMessage="1" showErrorMessage="1" sqref="P16 M38:M40 J19:J28 M16 J38:J40 M19:M28 P38:P40 J16 P19:P28 J31:J35 M31:M35 P31:P35" xr:uid="{EAB9598C-BC64-49E8-9EF3-429C8BEFF580}">
      <formula1>Confidence_grade</formula1>
    </dataValidation>
  </dataValidations>
  <pageMargins left="0.70866141732283472" right="0.70866141732283472" top="0.74803149606299213" bottom="0.74803149606299213" header="0.31496062992125984" footer="0.31496062992125984"/>
  <pageSetup paperSize="9" scale="43" fitToHeight="0" orientation="landscape" r:id="rId1"/>
  <headerFooter>
    <oddHeader>&amp;LDepartment of Internal Affairs - Three Waters Reform Programme - Request for Information Template Workbook I</oddHeader>
    <oddFooter>&amp;LPage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FAB56-6BE1-4D5A-9A40-9217D470C48B}">
  <sheetPr>
    <tabColor rgb="FF55EBF7"/>
    <pageSetUpPr fitToPage="1"/>
  </sheetPr>
  <dimension ref="A1:XFA58"/>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customWidth="1"/>
    <col min="2" max="2" width="6.44140625" customWidth="1"/>
    <col min="3" max="3" width="16" customWidth="1"/>
    <col min="4" max="4" width="99.88671875" bestFit="1" customWidth="1"/>
    <col min="5" max="6" width="9.44140625" customWidth="1"/>
    <col min="7" max="7" width="5.5546875" customWidth="1"/>
    <col min="8" max="8" width="18" bestFit="1" customWidth="1"/>
    <col min="9" max="9" width="13.5546875" customWidth="1"/>
    <col min="10" max="11" width="5.5546875" customWidth="1"/>
    <col min="12" max="12" width="13.5546875" customWidth="1"/>
    <col min="13" max="14" width="5.5546875" customWidth="1"/>
    <col min="15" max="15" width="13.5546875" customWidth="1"/>
    <col min="16" max="17" width="5.5546875" customWidth="1"/>
    <col min="18" max="18" width="15.44140625" customWidth="1"/>
    <col min="19" max="19" width="4.5546875" customWidth="1"/>
    <col min="20" max="20" width="49.44140625" customWidth="1"/>
    <col min="21" max="21" width="3.5546875" hidden="1"/>
    <col min="22" max="22" width="4.44140625" hidden="1"/>
    <col min="23" max="23" width="9.44140625" hidden="1"/>
    <col min="24" max="24" width="103.44140625" hidden="1"/>
    <col min="25" max="25" width="20.5546875" hidden="1"/>
    <col min="26" max="26" width="9.44140625" hidden="1"/>
    <col min="16382" max="16384" width="9.44140625" hidden="1"/>
  </cols>
  <sheetData>
    <row r="1" spans="1:20" ht="28.35" customHeight="1">
      <c r="A1" s="35" t="s">
        <v>99</v>
      </c>
      <c r="B1" s="115" t="str">
        <f>'Key information'!$B$6</f>
        <v>Three Waters Reform Programme: Request for Information Workbook I</v>
      </c>
      <c r="C1" s="116"/>
      <c r="D1" s="116"/>
      <c r="E1" s="166"/>
      <c r="F1" s="166"/>
      <c r="G1" s="116"/>
      <c r="H1" s="117"/>
      <c r="I1" s="116"/>
      <c r="J1" s="116"/>
      <c r="K1" s="116"/>
      <c r="L1" s="116"/>
      <c r="M1" s="116"/>
      <c r="N1" s="116"/>
      <c r="O1" s="116"/>
      <c r="P1" s="116"/>
      <c r="Q1" s="116"/>
      <c r="R1" s="116"/>
      <c r="S1" s="116"/>
      <c r="T1" s="118"/>
    </row>
    <row r="2" spans="1:20" ht="20.399999999999999">
      <c r="A2" s="32"/>
      <c r="B2" s="39"/>
      <c r="C2" s="40"/>
      <c r="D2" s="987"/>
      <c r="E2" s="167"/>
      <c r="F2" s="167"/>
      <c r="G2" s="38"/>
      <c r="H2" s="91"/>
      <c r="I2" s="35"/>
      <c r="J2" s="35"/>
      <c r="K2" s="35"/>
      <c r="L2" s="35"/>
      <c r="M2" s="35"/>
      <c r="N2" s="35"/>
      <c r="O2" s="35"/>
      <c r="P2" s="35"/>
      <c r="Q2" s="35"/>
      <c r="R2" s="35"/>
      <c r="S2" s="32"/>
      <c r="T2" s="35"/>
    </row>
    <row r="3" spans="1:20" ht="14.4">
      <c r="A3" s="41"/>
      <c r="B3" s="662" t="s">
        <v>1971</v>
      </c>
      <c r="C3" s="44"/>
      <c r="D3" s="663">
        <f>'Key information'!$E$8</f>
        <v>0</v>
      </c>
      <c r="E3" s="65"/>
      <c r="F3" s="205"/>
      <c r="G3" s="664" t="s">
        <v>100</v>
      </c>
      <c r="H3" s="665">
        <f>SUM(H16:H46)</f>
        <v>25</v>
      </c>
      <c r="I3" s="41"/>
      <c r="J3" s="41"/>
      <c r="K3" s="41"/>
      <c r="L3" s="41"/>
      <c r="M3" s="41"/>
      <c r="N3" s="41"/>
      <c r="O3" s="32"/>
      <c r="P3" s="344"/>
      <c r="Q3" s="34"/>
      <c r="R3" s="344"/>
      <c r="S3" s="32"/>
      <c r="T3" s="699"/>
    </row>
    <row r="4" spans="1:20" ht="14.4">
      <c r="A4" s="32"/>
      <c r="B4" s="45"/>
      <c r="C4" s="327"/>
      <c r="D4" s="328"/>
      <c r="E4" s="692"/>
      <c r="F4" s="692"/>
      <c r="G4" s="329"/>
      <c r="H4" s="329"/>
      <c r="I4" s="329"/>
      <c r="J4" s="329"/>
      <c r="K4" s="329"/>
      <c r="L4" s="329"/>
      <c r="M4" s="329"/>
      <c r="N4" s="329"/>
      <c r="O4" s="47"/>
      <c r="P4" s="47"/>
      <c r="Q4" s="46"/>
      <c r="R4" s="47"/>
      <c r="S4" s="47"/>
      <c r="T4" s="700"/>
    </row>
    <row r="5" spans="1:20" ht="14.4">
      <c r="A5" s="32"/>
      <c r="B5" s="32"/>
      <c r="C5" s="33"/>
      <c r="D5" s="32"/>
      <c r="E5" s="168"/>
      <c r="F5" s="168"/>
      <c r="G5" s="34"/>
      <c r="H5" s="83"/>
      <c r="I5" s="32"/>
      <c r="J5" s="32"/>
      <c r="K5" s="32"/>
      <c r="L5" s="32"/>
      <c r="M5" s="32"/>
      <c r="N5" s="32"/>
      <c r="O5" s="32"/>
      <c r="P5" s="32"/>
      <c r="Q5" s="34"/>
      <c r="R5" s="32"/>
      <c r="S5" s="32"/>
      <c r="T5" s="32"/>
    </row>
    <row r="6" spans="1:20" ht="15" thickBot="1">
      <c r="A6" s="32"/>
      <c r="B6" s="48"/>
      <c r="C6" s="49"/>
      <c r="D6" s="50"/>
      <c r="E6" s="169"/>
      <c r="F6" s="169"/>
      <c r="G6" s="50"/>
      <c r="H6" s="50"/>
      <c r="I6" s="50"/>
      <c r="J6" s="50"/>
      <c r="K6" s="50"/>
      <c r="L6" s="50"/>
      <c r="M6" s="50"/>
      <c r="N6" s="50"/>
      <c r="O6" s="50"/>
      <c r="P6" s="50"/>
      <c r="Q6" s="51"/>
      <c r="R6" s="50"/>
      <c r="S6" s="50"/>
      <c r="T6" s="85"/>
    </row>
    <row r="7" spans="1:20" ht="14.4">
      <c r="A7" s="32"/>
      <c r="B7" s="52"/>
      <c r="C7" s="122" t="s">
        <v>511</v>
      </c>
      <c r="D7" s="123"/>
      <c r="E7" s="168"/>
      <c r="F7" s="168"/>
      <c r="G7" s="34"/>
      <c r="H7" s="84"/>
      <c r="I7" s="32"/>
      <c r="J7" s="32"/>
      <c r="K7" s="32"/>
      <c r="L7" s="32"/>
      <c r="M7" s="32"/>
      <c r="N7" s="32"/>
      <c r="O7" s="32"/>
      <c r="P7" s="32"/>
      <c r="Q7" s="34"/>
      <c r="R7" s="32"/>
      <c r="S7" s="32"/>
      <c r="T7" s="86"/>
    </row>
    <row r="8" spans="1:20" ht="15" thickBot="1">
      <c r="A8" s="32"/>
      <c r="B8" s="52"/>
      <c r="C8" s="124" t="s">
        <v>512</v>
      </c>
      <c r="D8" s="125"/>
      <c r="E8" s="168"/>
      <c r="F8" s="168"/>
      <c r="G8" s="34"/>
      <c r="H8" s="84"/>
      <c r="I8" s="32"/>
      <c r="J8" s="32"/>
      <c r="K8" s="32"/>
      <c r="L8" s="32"/>
      <c r="M8" s="32"/>
      <c r="N8" s="32"/>
      <c r="O8" s="32"/>
      <c r="P8" s="32"/>
      <c r="Q8" s="34"/>
      <c r="R8" s="32"/>
      <c r="S8" s="32"/>
      <c r="T8" s="86"/>
    </row>
    <row r="9" spans="1:20" ht="15" thickBot="1">
      <c r="A9" s="32"/>
      <c r="B9" s="52"/>
      <c r="C9" s="32"/>
      <c r="D9" s="32"/>
      <c r="E9" s="168"/>
      <c r="F9" s="168"/>
      <c r="G9" s="34"/>
      <c r="H9" s="84"/>
      <c r="I9" s="32"/>
      <c r="J9" s="32"/>
      <c r="K9" s="32"/>
      <c r="L9" s="32"/>
      <c r="M9" s="32"/>
      <c r="N9" s="32"/>
      <c r="O9" s="32"/>
      <c r="P9" s="32"/>
      <c r="Q9" s="34"/>
      <c r="R9" s="32"/>
      <c r="S9" s="32"/>
      <c r="T9" s="86"/>
    </row>
    <row r="10" spans="1:20" ht="21.6" customHeight="1">
      <c r="A10" s="32"/>
      <c r="B10" s="52"/>
      <c r="C10" s="132" t="s">
        <v>103</v>
      </c>
      <c r="D10" s="137" t="s">
        <v>32</v>
      </c>
      <c r="E10" s="170" t="s">
        <v>104</v>
      </c>
      <c r="F10" s="909" t="s">
        <v>105</v>
      </c>
      <c r="G10" s="34"/>
      <c r="H10" s="1436" t="s">
        <v>106</v>
      </c>
      <c r="I10" s="1434">
        <f>'Key information'!$E$22</f>
        <v>43646</v>
      </c>
      <c r="J10" s="1414"/>
      <c r="K10" s="83"/>
      <c r="L10" s="1413">
        <f>'Key information'!$E$23</f>
        <v>44012</v>
      </c>
      <c r="M10" s="1414"/>
      <c r="N10" s="83"/>
      <c r="O10" s="1409" t="str">
        <f>'Key information'!$E$24</f>
        <v>30/06/2021 (Forecast)</v>
      </c>
      <c r="P10" s="1410"/>
      <c r="Q10" s="34"/>
      <c r="R10" s="1372" t="s">
        <v>108</v>
      </c>
      <c r="S10" s="53"/>
      <c r="T10" s="1375" t="s">
        <v>109</v>
      </c>
    </row>
    <row r="11" spans="1:20" ht="14.4">
      <c r="A11" s="32"/>
      <c r="B11" s="52"/>
      <c r="C11" s="394" t="s">
        <v>110</v>
      </c>
      <c r="D11" s="136"/>
      <c r="E11" s="171"/>
      <c r="F11" s="911" t="s">
        <v>111</v>
      </c>
      <c r="G11" s="34"/>
      <c r="H11" s="1437"/>
      <c r="I11" s="1435"/>
      <c r="J11" s="1416"/>
      <c r="K11" s="83"/>
      <c r="L11" s="1415"/>
      <c r="M11" s="1416"/>
      <c r="N11" s="83"/>
      <c r="O11" s="1411"/>
      <c r="P11" s="1412"/>
      <c r="Q11" s="34"/>
      <c r="R11" s="1373"/>
      <c r="S11" s="53"/>
      <c r="T11" s="1376"/>
    </row>
    <row r="12" spans="1:20" ht="15" thickBot="1">
      <c r="A12" s="32"/>
      <c r="B12" s="52"/>
      <c r="C12" s="408"/>
      <c r="D12" s="138"/>
      <c r="E12" s="172"/>
      <c r="F12" s="262"/>
      <c r="G12" s="34"/>
      <c r="H12" s="1438"/>
      <c r="I12" s="380"/>
      <c r="J12" s="902" t="s">
        <v>147</v>
      </c>
      <c r="K12" s="34"/>
      <c r="L12" s="267"/>
      <c r="M12" s="902" t="s">
        <v>147</v>
      </c>
      <c r="N12" s="34"/>
      <c r="O12" s="267"/>
      <c r="P12" s="902" t="s">
        <v>147</v>
      </c>
      <c r="Q12" s="34"/>
      <c r="R12" s="1374"/>
      <c r="S12" s="54"/>
      <c r="T12" s="1377"/>
    </row>
    <row r="13" spans="1:20" ht="14.4">
      <c r="A13" s="32"/>
      <c r="B13" s="52"/>
      <c r="C13" s="32"/>
      <c r="D13" s="32"/>
      <c r="E13" s="168"/>
      <c r="F13" s="168"/>
      <c r="G13" s="34"/>
      <c r="H13" s="84"/>
      <c r="I13" s="32"/>
      <c r="J13" s="32"/>
      <c r="K13" s="32"/>
      <c r="L13" s="32"/>
      <c r="M13" s="32"/>
      <c r="N13" s="32"/>
      <c r="O13" s="32"/>
      <c r="P13" s="32"/>
      <c r="Q13" s="34"/>
      <c r="R13" s="32"/>
      <c r="S13" s="32"/>
      <c r="T13" s="86"/>
    </row>
    <row r="14" spans="1:20" ht="14.4">
      <c r="A14" s="32"/>
      <c r="B14" s="52"/>
      <c r="C14" s="32"/>
      <c r="D14" s="32"/>
      <c r="E14" s="168"/>
      <c r="F14" s="168"/>
      <c r="G14" s="32"/>
      <c r="H14" s="84"/>
      <c r="I14" s="32"/>
      <c r="J14" s="32"/>
      <c r="K14" s="32"/>
      <c r="L14" s="32"/>
      <c r="M14" s="32"/>
      <c r="N14" s="32"/>
      <c r="O14" s="32"/>
      <c r="P14" s="32"/>
      <c r="Q14" s="32"/>
      <c r="R14" s="32"/>
      <c r="S14" s="32"/>
      <c r="T14" s="86"/>
    </row>
    <row r="15" spans="1:20" ht="14.4">
      <c r="A15" s="32"/>
      <c r="B15" s="52"/>
      <c r="C15" s="60"/>
      <c r="D15" s="63" t="s">
        <v>513</v>
      </c>
      <c r="E15" s="61"/>
      <c r="F15" s="61"/>
      <c r="G15" s="34"/>
      <c r="H15" s="84"/>
      <c r="I15" s="32"/>
      <c r="J15" s="32"/>
      <c r="K15" s="34"/>
      <c r="L15" s="34"/>
      <c r="M15" s="32"/>
      <c r="N15" s="32"/>
      <c r="O15" s="32"/>
      <c r="P15" s="32"/>
      <c r="Q15" s="34"/>
      <c r="R15" s="34"/>
      <c r="S15" s="34"/>
      <c r="T15" s="88"/>
    </row>
    <row r="16" spans="1:20" ht="14.4">
      <c r="A16" s="32"/>
      <c r="B16" s="203">
        <f>IF(C16="","",COUNTIF($C$16:C16,"&lt;&gt;""")-COUNTBLANK($C$16:C16))</f>
        <v>1</v>
      </c>
      <c r="C16" s="204" t="s">
        <v>514</v>
      </c>
      <c r="D16" s="970" t="s">
        <v>2764</v>
      </c>
      <c r="E16" s="206" t="s">
        <v>350</v>
      </c>
      <c r="F16" s="206" t="s">
        <v>117</v>
      </c>
      <c r="G16" s="34"/>
      <c r="H16" s="665">
        <f t="shared" ref="H16:H21" si="0">IF(AND(I16&lt;&gt;"",J16&lt;&gt;"",L16&lt;&gt;"",M16&lt;&gt;"",O16&lt;&gt;"",P16&lt;&gt;"",T16&lt;&gt;""),0,1)</f>
        <v>1</v>
      </c>
      <c r="I16" s="76"/>
      <c r="J16" s="184"/>
      <c r="K16" s="34"/>
      <c r="L16" s="64"/>
      <c r="M16" s="184"/>
      <c r="N16" s="34"/>
      <c r="O16" s="64"/>
      <c r="P16" s="184"/>
      <c r="Q16" s="34"/>
      <c r="R16" s="666"/>
      <c r="S16" s="34"/>
      <c r="T16" s="188"/>
    </row>
    <row r="17" spans="1:20" ht="14.4">
      <c r="A17" s="985"/>
      <c r="B17" s="1004">
        <f>IF(C17="","",COUNTIF($C$16:C17,"&lt;&gt;""")-COUNTBLANK($C$16:C17))</f>
        <v>2</v>
      </c>
      <c r="C17" s="970" t="s">
        <v>2425</v>
      </c>
      <c r="D17" s="970" t="s">
        <v>2765</v>
      </c>
      <c r="E17" s="206" t="s">
        <v>350</v>
      </c>
      <c r="F17" s="206" t="s">
        <v>117</v>
      </c>
      <c r="G17" s="986"/>
      <c r="H17" s="1011">
        <f t="shared" si="0"/>
        <v>1</v>
      </c>
      <c r="I17" s="76"/>
      <c r="J17" s="1002"/>
      <c r="K17" s="986"/>
      <c r="L17" s="936"/>
      <c r="M17" s="1002"/>
      <c r="N17" s="986"/>
      <c r="O17" s="936"/>
      <c r="P17" s="1002"/>
      <c r="Q17" s="986"/>
      <c r="R17" s="666"/>
      <c r="S17" s="986"/>
      <c r="T17" s="1003"/>
    </row>
    <row r="18" spans="1:20" ht="14.4">
      <c r="A18" s="32"/>
      <c r="B18" s="1004">
        <f>IF(C18="","",COUNTIF($C$16:C18,"&lt;&gt;""")-COUNTBLANK($C$16:C18))</f>
        <v>3</v>
      </c>
      <c r="C18" s="970" t="s">
        <v>515</v>
      </c>
      <c r="D18" s="970" t="s">
        <v>2766</v>
      </c>
      <c r="E18" s="206" t="s">
        <v>350</v>
      </c>
      <c r="F18" s="206" t="s">
        <v>117</v>
      </c>
      <c r="G18" s="32"/>
      <c r="H18" s="1011">
        <f t="shared" si="0"/>
        <v>1</v>
      </c>
      <c r="I18" s="64"/>
      <c r="J18" s="184"/>
      <c r="K18" s="34"/>
      <c r="L18" s="64"/>
      <c r="M18" s="184"/>
      <c r="N18" s="34"/>
      <c r="O18" s="64"/>
      <c r="P18" s="184"/>
      <c r="Q18" s="34"/>
      <c r="R18" s="666"/>
      <c r="S18" s="34"/>
      <c r="T18" s="188"/>
    </row>
    <row r="19" spans="1:20" ht="14.4">
      <c r="A19" s="985"/>
      <c r="B19" s="1004">
        <f>IF(C19="","",COUNTIF($C$16:C19,"&lt;&gt;""")-COUNTBLANK($C$16:C19))</f>
        <v>4</v>
      </c>
      <c r="C19" s="970" t="s">
        <v>2426</v>
      </c>
      <c r="D19" s="970" t="s">
        <v>2767</v>
      </c>
      <c r="E19" s="206" t="s">
        <v>350</v>
      </c>
      <c r="F19" s="206" t="s">
        <v>117</v>
      </c>
      <c r="G19" s="985"/>
      <c r="H19" s="1011">
        <f t="shared" si="0"/>
        <v>1</v>
      </c>
      <c r="I19" s="936"/>
      <c r="J19" s="1002"/>
      <c r="K19" s="986"/>
      <c r="L19" s="936"/>
      <c r="M19" s="1002"/>
      <c r="N19" s="986"/>
      <c r="O19" s="936"/>
      <c r="P19" s="1002"/>
      <c r="Q19" s="986"/>
      <c r="R19" s="666"/>
      <c r="S19" s="986"/>
      <c r="T19" s="1003"/>
    </row>
    <row r="20" spans="1:20" ht="14.4">
      <c r="A20" s="32"/>
      <c r="B20" s="1004">
        <f>IF(C20="","",COUNTIF($C$16:C20,"&lt;&gt;""")-COUNTBLANK($C$16:C20))</f>
        <v>5</v>
      </c>
      <c r="C20" s="204" t="s">
        <v>516</v>
      </c>
      <c r="D20" s="204" t="s">
        <v>1974</v>
      </c>
      <c r="E20" s="206" t="s">
        <v>350</v>
      </c>
      <c r="F20" s="206" t="s">
        <v>117</v>
      </c>
      <c r="G20" s="34"/>
      <c r="H20" s="1011">
        <f t="shared" si="0"/>
        <v>1</v>
      </c>
      <c r="I20" s="64"/>
      <c r="J20" s="184"/>
      <c r="K20" s="34"/>
      <c r="L20" s="64"/>
      <c r="M20" s="184"/>
      <c r="N20" s="34"/>
      <c r="O20" s="64"/>
      <c r="P20" s="184"/>
      <c r="Q20" s="34"/>
      <c r="R20" s="666"/>
      <c r="S20" s="34"/>
      <c r="T20" s="188"/>
    </row>
    <row r="21" spans="1:20" ht="14.4">
      <c r="A21" s="32"/>
      <c r="B21" s="1004">
        <f>IF(C21="","",COUNTIF($C$16:C21,"&lt;&gt;""")-COUNTBLANK($C$16:C21))</f>
        <v>6</v>
      </c>
      <c r="C21" s="204" t="s">
        <v>517</v>
      </c>
      <c r="D21" s="204" t="s">
        <v>2768</v>
      </c>
      <c r="E21" s="206" t="s">
        <v>350</v>
      </c>
      <c r="F21" s="206" t="s">
        <v>117</v>
      </c>
      <c r="G21" s="32"/>
      <c r="H21" s="665">
        <f t="shared" si="0"/>
        <v>1</v>
      </c>
      <c r="I21" s="64"/>
      <c r="J21" s="184"/>
      <c r="K21" s="34"/>
      <c r="L21" s="64"/>
      <c r="M21" s="184"/>
      <c r="N21" s="34"/>
      <c r="O21" s="64"/>
      <c r="P21" s="184"/>
      <c r="Q21" s="34"/>
      <c r="R21" s="666"/>
      <c r="S21" s="34"/>
      <c r="T21" s="188"/>
    </row>
    <row r="22" spans="1:20" ht="14.4">
      <c r="A22" s="32"/>
      <c r="B22" s="1004" t="str">
        <f>IF(C22="","",COUNTIF($C$16:C22,"&lt;&gt;""")-COUNTBLANK($C$16:C22))</f>
        <v/>
      </c>
      <c r="C22" s="32"/>
      <c r="D22" s="32"/>
      <c r="E22" s="168"/>
      <c r="F22" s="168"/>
      <c r="G22" s="32"/>
      <c r="H22" s="84"/>
      <c r="I22" s="32"/>
      <c r="J22" s="32"/>
      <c r="K22" s="34"/>
      <c r="L22" s="34"/>
      <c r="M22" s="32"/>
      <c r="N22" s="32"/>
      <c r="O22" s="32"/>
      <c r="P22" s="32"/>
      <c r="Q22" s="34"/>
      <c r="R22" s="34"/>
      <c r="S22" s="34"/>
      <c r="T22" s="88"/>
    </row>
    <row r="23" spans="1:20" ht="14.4">
      <c r="A23" s="32"/>
      <c r="B23" s="1004" t="str">
        <f>IF(C23="","",COUNTIF($C$16:C23,"&lt;&gt;""")-COUNTBLANK($C$16:C23))</f>
        <v/>
      </c>
      <c r="C23" s="204"/>
      <c r="D23" s="63" t="s">
        <v>518</v>
      </c>
      <c r="E23" s="206"/>
      <c r="F23" s="206"/>
      <c r="G23" s="34"/>
      <c r="H23" s="84"/>
      <c r="I23" s="32"/>
      <c r="J23" s="32"/>
      <c r="K23" s="34"/>
      <c r="L23" s="34"/>
      <c r="M23" s="32"/>
      <c r="N23" s="32"/>
      <c r="O23" s="32"/>
      <c r="P23" s="32"/>
      <c r="Q23" s="34"/>
      <c r="R23" s="34"/>
      <c r="S23" s="34"/>
      <c r="T23" s="88"/>
    </row>
    <row r="24" spans="1:20" ht="14.4">
      <c r="A24" s="32"/>
      <c r="B24" s="1004">
        <f>IF(C24="","",COUNTIF($C$16:C24,"&lt;&gt;""")-COUNTBLANK($C$16:C24))</f>
        <v>7</v>
      </c>
      <c r="C24" s="204" t="s">
        <v>519</v>
      </c>
      <c r="D24" s="1009" t="s">
        <v>2650</v>
      </c>
      <c r="E24" s="206" t="s">
        <v>350</v>
      </c>
      <c r="F24" s="206" t="s">
        <v>117</v>
      </c>
      <c r="G24" s="34"/>
      <c r="H24" s="665">
        <f t="shared" ref="H24:H34" si="1">IF(AND(I24&lt;&gt;"",J24&lt;&gt;"",L24&lt;&gt;"",M24&lt;&gt;"",O24&lt;&gt;"",P24&lt;&gt;"",T24&lt;&gt;""),0,1)</f>
        <v>1</v>
      </c>
      <c r="I24" s="64"/>
      <c r="J24" s="184"/>
      <c r="K24" s="34"/>
      <c r="L24" s="64"/>
      <c r="M24" s="184"/>
      <c r="N24" s="34"/>
      <c r="O24" s="64"/>
      <c r="P24" s="184"/>
      <c r="Q24" s="34"/>
      <c r="R24" s="666"/>
      <c r="S24" s="34"/>
      <c r="T24" s="188"/>
    </row>
    <row r="25" spans="1:20" ht="14.4">
      <c r="A25" s="32"/>
      <c r="B25" s="1004">
        <f>IF(C25="","",COUNTIF($C$16:C25,"&lt;&gt;""")-COUNTBLANK($C$16:C25))</f>
        <v>8</v>
      </c>
      <c r="C25" s="204" t="s">
        <v>520</v>
      </c>
      <c r="D25" s="1009" t="s">
        <v>2651</v>
      </c>
      <c r="E25" s="206" t="s">
        <v>350</v>
      </c>
      <c r="F25" s="206" t="s">
        <v>117</v>
      </c>
      <c r="G25" s="32"/>
      <c r="H25" s="665">
        <f t="shared" si="1"/>
        <v>1</v>
      </c>
      <c r="I25" s="64"/>
      <c r="J25" s="184"/>
      <c r="K25" s="34"/>
      <c r="L25" s="64"/>
      <c r="M25" s="184"/>
      <c r="N25" s="34"/>
      <c r="O25" s="64"/>
      <c r="P25" s="184"/>
      <c r="Q25" s="34"/>
      <c r="R25" s="666"/>
      <c r="S25" s="34"/>
      <c r="T25" s="188"/>
    </row>
    <row r="26" spans="1:20" ht="14.4">
      <c r="A26" s="32"/>
      <c r="B26" s="1004">
        <f>IF(C26="","",COUNTIF($C$16:C26,"&lt;&gt;""")-COUNTBLANK($C$16:C26))</f>
        <v>9</v>
      </c>
      <c r="C26" s="204" t="s">
        <v>521</v>
      </c>
      <c r="D26" s="970" t="s">
        <v>2461</v>
      </c>
      <c r="E26" s="206" t="s">
        <v>350</v>
      </c>
      <c r="F26" s="206" t="s">
        <v>117</v>
      </c>
      <c r="G26" s="34"/>
      <c r="H26" s="665">
        <f t="shared" si="1"/>
        <v>1</v>
      </c>
      <c r="I26" s="64"/>
      <c r="J26" s="184"/>
      <c r="K26" s="34"/>
      <c r="L26" s="64"/>
      <c r="M26" s="184"/>
      <c r="N26" s="34"/>
      <c r="O26" s="64"/>
      <c r="P26" s="184"/>
      <c r="Q26" s="34"/>
      <c r="R26" s="666"/>
      <c r="S26" s="34"/>
      <c r="T26" s="188"/>
    </row>
    <row r="27" spans="1:20" ht="14.4">
      <c r="A27" s="32"/>
      <c r="B27" s="1004">
        <f>IF(C27="","",COUNTIF($C$16:C27,"&lt;&gt;""")-COUNTBLANK($C$16:C27))</f>
        <v>10</v>
      </c>
      <c r="C27" s="204" t="s">
        <v>522</v>
      </c>
      <c r="D27" s="970" t="s">
        <v>2462</v>
      </c>
      <c r="E27" s="206" t="s">
        <v>350</v>
      </c>
      <c r="F27" s="206" t="s">
        <v>117</v>
      </c>
      <c r="G27" s="34"/>
      <c r="H27" s="665">
        <f t="shared" si="1"/>
        <v>1</v>
      </c>
      <c r="I27" s="64"/>
      <c r="J27" s="184"/>
      <c r="K27" s="34"/>
      <c r="L27" s="64"/>
      <c r="M27" s="184"/>
      <c r="N27" s="34"/>
      <c r="O27" s="64"/>
      <c r="P27" s="184"/>
      <c r="Q27" s="34"/>
      <c r="R27" s="666"/>
      <c r="S27" s="34"/>
      <c r="T27" s="188"/>
    </row>
    <row r="28" spans="1:20" ht="14.4">
      <c r="A28" s="32"/>
      <c r="B28" s="1004">
        <f>IF(C28="","",COUNTIF($C$16:C28,"&lt;&gt;""")-COUNTBLANK($C$16:C28))</f>
        <v>11</v>
      </c>
      <c r="C28" s="204" t="s">
        <v>523</v>
      </c>
      <c r="D28" s="970" t="s">
        <v>2463</v>
      </c>
      <c r="E28" s="206" t="s">
        <v>350</v>
      </c>
      <c r="F28" s="206" t="s">
        <v>117</v>
      </c>
      <c r="G28" s="34"/>
      <c r="H28" s="665">
        <f t="shared" si="1"/>
        <v>1</v>
      </c>
      <c r="I28" s="64"/>
      <c r="J28" s="184"/>
      <c r="K28" s="34"/>
      <c r="L28" s="64"/>
      <c r="M28" s="184"/>
      <c r="N28" s="34"/>
      <c r="O28" s="64"/>
      <c r="P28" s="184"/>
      <c r="Q28" s="34"/>
      <c r="R28" s="666"/>
      <c r="S28" s="34"/>
      <c r="T28" s="188"/>
    </row>
    <row r="29" spans="1:20" ht="14.4">
      <c r="A29" s="32"/>
      <c r="B29" s="1004">
        <f>IF(C29="","",COUNTIF($C$16:C29,"&lt;&gt;""")-COUNTBLANK($C$16:C29))</f>
        <v>12</v>
      </c>
      <c r="C29" s="204" t="s">
        <v>524</v>
      </c>
      <c r="D29" s="970" t="s">
        <v>2464</v>
      </c>
      <c r="E29" s="206" t="s">
        <v>350</v>
      </c>
      <c r="F29" s="206" t="s">
        <v>117</v>
      </c>
      <c r="G29" s="34"/>
      <c r="H29" s="665">
        <f t="shared" si="1"/>
        <v>1</v>
      </c>
      <c r="I29" s="64"/>
      <c r="J29" s="184"/>
      <c r="K29" s="34"/>
      <c r="L29" s="64"/>
      <c r="M29" s="184"/>
      <c r="N29" s="34"/>
      <c r="O29" s="64"/>
      <c r="P29" s="184"/>
      <c r="Q29" s="34"/>
      <c r="R29" s="666"/>
      <c r="S29" s="34"/>
      <c r="T29" s="188"/>
    </row>
    <row r="30" spans="1:20" ht="14.4">
      <c r="A30" s="32"/>
      <c r="B30" s="1004">
        <f>IF(C30="","",COUNTIF($C$16:C30,"&lt;&gt;""")-COUNTBLANK($C$16:C30))</f>
        <v>13</v>
      </c>
      <c r="C30" s="204" t="s">
        <v>525</v>
      </c>
      <c r="D30" s="970" t="s">
        <v>2465</v>
      </c>
      <c r="E30" s="206" t="s">
        <v>350</v>
      </c>
      <c r="F30" s="206" t="s">
        <v>117</v>
      </c>
      <c r="G30" s="34"/>
      <c r="H30" s="665">
        <f t="shared" si="1"/>
        <v>1</v>
      </c>
      <c r="I30" s="64"/>
      <c r="J30" s="184"/>
      <c r="K30" s="34"/>
      <c r="L30" s="64"/>
      <c r="M30" s="184"/>
      <c r="N30" s="34"/>
      <c r="O30" s="64"/>
      <c r="P30" s="184"/>
      <c r="Q30" s="34"/>
      <c r="R30" s="666"/>
      <c r="S30" s="34"/>
      <c r="T30" s="188"/>
    </row>
    <row r="31" spans="1:20" ht="14.4">
      <c r="A31" s="32"/>
      <c r="B31" s="1004">
        <f>IF(C31="","",COUNTIF($C$16:C31,"&lt;&gt;""")-COUNTBLANK($C$16:C31))</f>
        <v>14</v>
      </c>
      <c r="C31" s="204" t="s">
        <v>526</v>
      </c>
      <c r="D31" s="970" t="s">
        <v>2466</v>
      </c>
      <c r="E31" s="206" t="s">
        <v>350</v>
      </c>
      <c r="F31" s="206" t="s">
        <v>117</v>
      </c>
      <c r="G31" s="34"/>
      <c r="H31" s="665">
        <f t="shared" si="1"/>
        <v>1</v>
      </c>
      <c r="I31" s="64"/>
      <c r="J31" s="184"/>
      <c r="K31" s="34"/>
      <c r="L31" s="64"/>
      <c r="M31" s="184"/>
      <c r="N31" s="34"/>
      <c r="O31" s="64"/>
      <c r="P31" s="184"/>
      <c r="Q31" s="34"/>
      <c r="R31" s="666"/>
      <c r="S31" s="34"/>
      <c r="T31" s="188"/>
    </row>
    <row r="32" spans="1:20" ht="15" customHeight="1">
      <c r="A32" s="32"/>
      <c r="B32" s="1004">
        <f>IF(C32="","",COUNTIF($C$16:C32,"&lt;&gt;""")-COUNTBLANK($C$16:C32))</f>
        <v>15</v>
      </c>
      <c r="C32" s="204" t="s">
        <v>527</v>
      </c>
      <c r="D32" s="970" t="s">
        <v>2467</v>
      </c>
      <c r="E32" s="206" t="s">
        <v>350</v>
      </c>
      <c r="F32" s="206" t="s">
        <v>117</v>
      </c>
      <c r="G32" s="32"/>
      <c r="H32" s="665">
        <f t="shared" si="1"/>
        <v>1</v>
      </c>
      <c r="I32" s="64"/>
      <c r="J32" s="184"/>
      <c r="K32" s="34"/>
      <c r="L32" s="64"/>
      <c r="M32" s="184"/>
      <c r="N32" s="34"/>
      <c r="O32" s="64"/>
      <c r="P32" s="184"/>
      <c r="Q32" s="34"/>
      <c r="R32" s="666"/>
      <c r="S32" s="34"/>
      <c r="T32" s="188"/>
    </row>
    <row r="33" spans="1:20" ht="14.4">
      <c r="A33" s="32"/>
      <c r="B33" s="1004">
        <f>IF(C33="","",COUNTIF($C$16:C33,"&lt;&gt;""")-COUNTBLANK($C$16:C33))</f>
        <v>16</v>
      </c>
      <c r="C33" s="204" t="s">
        <v>528</v>
      </c>
      <c r="D33" s="970" t="s">
        <v>2468</v>
      </c>
      <c r="E33" s="206" t="s">
        <v>350</v>
      </c>
      <c r="F33" s="206" t="s">
        <v>117</v>
      </c>
      <c r="G33" s="34"/>
      <c r="H33" s="665">
        <f t="shared" si="1"/>
        <v>1</v>
      </c>
      <c r="I33" s="64"/>
      <c r="J33" s="184"/>
      <c r="K33" s="34"/>
      <c r="L33" s="64"/>
      <c r="M33" s="184"/>
      <c r="N33" s="34"/>
      <c r="O33" s="64"/>
      <c r="P33" s="184"/>
      <c r="Q33" s="34"/>
      <c r="R33" s="666"/>
      <c r="S33" s="34"/>
      <c r="T33" s="188"/>
    </row>
    <row r="34" spans="1:20" ht="14.4">
      <c r="A34" s="32"/>
      <c r="B34" s="1004">
        <f>IF(C34="","",COUNTIF($C$16:C34,"&lt;&gt;""")-COUNTBLANK($C$16:C34))</f>
        <v>17</v>
      </c>
      <c r="C34" s="204" t="s">
        <v>529</v>
      </c>
      <c r="D34" s="970" t="s">
        <v>2469</v>
      </c>
      <c r="E34" s="206" t="s">
        <v>350</v>
      </c>
      <c r="F34" s="206" t="s">
        <v>117</v>
      </c>
      <c r="G34" s="34"/>
      <c r="H34" s="665">
        <f t="shared" si="1"/>
        <v>1</v>
      </c>
      <c r="I34" s="64"/>
      <c r="J34" s="184"/>
      <c r="K34" s="34"/>
      <c r="L34" s="64"/>
      <c r="M34" s="184"/>
      <c r="N34" s="34"/>
      <c r="O34" s="64"/>
      <c r="P34" s="184"/>
      <c r="Q34" s="34"/>
      <c r="R34" s="666"/>
      <c r="S34" s="34"/>
      <c r="T34" s="188"/>
    </row>
    <row r="35" spans="1:20" ht="14.4">
      <c r="A35" s="32"/>
      <c r="B35" s="1004" t="str">
        <f>IF(C35="","",COUNTIF($C$16:C35,"&lt;&gt;""")-COUNTBLANK($C$16:C35))</f>
        <v/>
      </c>
      <c r="C35" s="32"/>
      <c r="D35" s="985"/>
      <c r="E35" s="168"/>
      <c r="F35" s="168"/>
      <c r="G35" s="32"/>
      <c r="H35" s="84"/>
      <c r="I35" s="32"/>
      <c r="J35" s="32"/>
      <c r="K35" s="34"/>
      <c r="L35" s="34"/>
      <c r="M35" s="32"/>
      <c r="N35" s="34"/>
      <c r="O35" s="32"/>
      <c r="P35" s="32"/>
      <c r="Q35" s="34"/>
      <c r="R35" s="34"/>
      <c r="S35" s="34"/>
      <c r="T35" s="88"/>
    </row>
    <row r="36" spans="1:20" ht="14.4">
      <c r="A36" s="32"/>
      <c r="B36" s="1004" t="str">
        <f>IF(C36="","",COUNTIF($C$16:C36,"&lt;&gt;""")-COUNTBLANK($C$16:C36))</f>
        <v/>
      </c>
      <c r="C36" s="204"/>
      <c r="D36" s="971" t="s">
        <v>2652</v>
      </c>
      <c r="E36" s="206"/>
      <c r="F36" s="206"/>
      <c r="G36" s="34"/>
      <c r="H36" s="84"/>
      <c r="I36" s="32"/>
      <c r="J36" s="32"/>
      <c r="K36" s="34"/>
      <c r="L36" s="34"/>
      <c r="M36" s="32"/>
      <c r="N36" s="32"/>
      <c r="O36" s="32"/>
      <c r="P36" s="32"/>
      <c r="Q36" s="34"/>
      <c r="R36" s="34"/>
      <c r="S36" s="34"/>
      <c r="T36" s="88"/>
    </row>
    <row r="37" spans="1:20" ht="14.4">
      <c r="A37" s="32"/>
      <c r="B37" s="1004">
        <f>IF(C37="","",COUNTIF($C$16:C37,"&lt;&gt;""")-COUNTBLANK($C$16:C37))</f>
        <v>18</v>
      </c>
      <c r="C37" s="204" t="s">
        <v>530</v>
      </c>
      <c r="D37" s="1009" t="s">
        <v>2470</v>
      </c>
      <c r="E37" s="206" t="s">
        <v>350</v>
      </c>
      <c r="F37" s="206" t="s">
        <v>117</v>
      </c>
      <c r="G37" s="34"/>
      <c r="H37" s="665">
        <f>IF(AND(I37&lt;&gt;"",J37&lt;&gt;"",L37&lt;&gt;"",M37&lt;&gt;"",O37&lt;&gt;"",P37&lt;&gt;"",T37&lt;&gt;""),0,1)</f>
        <v>1</v>
      </c>
      <c r="I37" s="64"/>
      <c r="J37" s="184"/>
      <c r="K37" s="34"/>
      <c r="L37" s="64"/>
      <c r="M37" s="184"/>
      <c r="N37" s="34"/>
      <c r="O37" s="64"/>
      <c r="P37" s="184"/>
      <c r="Q37" s="34"/>
      <c r="R37" s="666"/>
      <c r="S37" s="34"/>
      <c r="T37" s="188"/>
    </row>
    <row r="38" spans="1:20" ht="14.4">
      <c r="A38" s="32"/>
      <c r="B38" s="1004">
        <f>IF(C38="","",COUNTIF($C$16:C38,"&lt;&gt;""")-COUNTBLANK($C$16:C38))</f>
        <v>19</v>
      </c>
      <c r="C38" s="204" t="s">
        <v>531</v>
      </c>
      <c r="D38" s="1009" t="s">
        <v>2653</v>
      </c>
      <c r="E38" s="206" t="s">
        <v>350</v>
      </c>
      <c r="F38" s="206" t="s">
        <v>117</v>
      </c>
      <c r="G38" s="34"/>
      <c r="H38" s="665">
        <f>IF(AND(I38&lt;&gt;"",J38&lt;&gt;"",L38&lt;&gt;"",M38&lt;&gt;"",O38&lt;&gt;"",P38&lt;&gt;"",T38&lt;&gt;""),0,1)</f>
        <v>1</v>
      </c>
      <c r="I38" s="64"/>
      <c r="J38" s="184"/>
      <c r="K38" s="34"/>
      <c r="L38" s="64"/>
      <c r="M38" s="184"/>
      <c r="N38" s="34"/>
      <c r="O38" s="64"/>
      <c r="P38" s="184"/>
      <c r="Q38" s="34"/>
      <c r="R38" s="666"/>
      <c r="S38" s="34"/>
      <c r="T38" s="188"/>
    </row>
    <row r="39" spans="1:20" ht="14.4">
      <c r="A39" s="32"/>
      <c r="B39" s="1004">
        <f>IF(C39="","",COUNTIF($C$16:C39,"&lt;&gt;""")-COUNTBLANK($C$16:C39))</f>
        <v>20</v>
      </c>
      <c r="C39" s="204" t="s">
        <v>532</v>
      </c>
      <c r="D39" s="1009" t="s">
        <v>2654</v>
      </c>
      <c r="E39" s="206" t="s">
        <v>350</v>
      </c>
      <c r="F39" s="206" t="s">
        <v>117</v>
      </c>
      <c r="G39" s="34"/>
      <c r="H39" s="665">
        <f>IF(AND(I39&lt;&gt;"",J39&lt;&gt;"",L39&lt;&gt;"",M39&lt;&gt;"",O39&lt;&gt;"",P39&lt;&gt;"",T39&lt;&gt;""),0,1)</f>
        <v>1</v>
      </c>
      <c r="I39" s="64"/>
      <c r="J39" s="184"/>
      <c r="K39" s="34"/>
      <c r="L39" s="64"/>
      <c r="M39" s="184"/>
      <c r="N39" s="34"/>
      <c r="O39" s="64"/>
      <c r="P39" s="184"/>
      <c r="Q39" s="34"/>
      <c r="R39" s="666"/>
      <c r="S39" s="34"/>
      <c r="T39" s="188"/>
    </row>
    <row r="40" spans="1:20" ht="14.4">
      <c r="A40" s="32"/>
      <c r="B40" s="1004">
        <f>IF(C40="","",COUNTIF($C$16:C40,"&lt;&gt;""")-COUNTBLANK($C$16:C40))</f>
        <v>21</v>
      </c>
      <c r="C40" s="204" t="s">
        <v>533</v>
      </c>
      <c r="D40" s="1009" t="s">
        <v>2471</v>
      </c>
      <c r="E40" s="206" t="s">
        <v>350</v>
      </c>
      <c r="F40" s="206" t="s">
        <v>117</v>
      </c>
      <c r="G40" s="34"/>
      <c r="H40" s="665">
        <f>IF(AND(I40&lt;&gt;"",J40&lt;&gt;"",L40&lt;&gt;"",M40&lt;&gt;"",O40&lt;&gt;"",P40&lt;&gt;"",T40&lt;&gt;""),0,1)</f>
        <v>1</v>
      </c>
      <c r="I40" s="64"/>
      <c r="J40" s="184"/>
      <c r="K40" s="34"/>
      <c r="L40" s="64"/>
      <c r="M40" s="184"/>
      <c r="N40" s="34"/>
      <c r="O40" s="64"/>
      <c r="P40" s="184"/>
      <c r="Q40" s="34"/>
      <c r="R40" s="666"/>
      <c r="S40" s="34"/>
      <c r="T40" s="188"/>
    </row>
    <row r="41" spans="1:20" ht="14.4">
      <c r="A41" s="32"/>
      <c r="B41" s="1004" t="str">
        <f>IF(C41="","",COUNTIF($C$16:C41,"&lt;&gt;""")-COUNTBLANK($C$16:C41))</f>
        <v/>
      </c>
      <c r="C41" s="32"/>
      <c r="D41" s="985"/>
      <c r="E41" s="205"/>
      <c r="F41" s="205"/>
      <c r="G41" s="34"/>
      <c r="H41" s="84"/>
      <c r="I41" s="32"/>
      <c r="J41" s="32"/>
      <c r="K41" s="34"/>
      <c r="L41" s="34"/>
      <c r="M41" s="32"/>
      <c r="N41" s="32"/>
      <c r="O41" s="32"/>
      <c r="P41" s="32"/>
      <c r="Q41" s="34"/>
      <c r="R41" s="34"/>
      <c r="S41" s="34"/>
      <c r="T41" s="88"/>
    </row>
    <row r="42" spans="1:20" ht="14.4">
      <c r="A42" s="32"/>
      <c r="B42" s="1004" t="str">
        <f>IF(C42="","",COUNTIF($C$16:C42,"&lt;&gt;""")-COUNTBLANK($C$16:C42))</f>
        <v/>
      </c>
      <c r="C42" s="60"/>
      <c r="D42" s="982" t="s">
        <v>2009</v>
      </c>
      <c r="E42" s="173"/>
      <c r="F42" s="173"/>
      <c r="G42" s="34"/>
      <c r="H42" s="84"/>
      <c r="I42" s="32"/>
      <c r="J42" s="32"/>
      <c r="K42" s="34"/>
      <c r="L42" s="34"/>
      <c r="M42" s="32"/>
      <c r="N42" s="32"/>
      <c r="O42" s="32"/>
      <c r="P42" s="32"/>
      <c r="Q42" s="34"/>
      <c r="R42" s="34"/>
      <c r="S42" s="34"/>
      <c r="T42" s="88"/>
    </row>
    <row r="43" spans="1:20" ht="14.4">
      <c r="A43" s="32"/>
      <c r="B43" s="1004">
        <f>IF(C43="","",COUNTIF($C$16:C43,"&lt;&gt;""")-COUNTBLANK($C$16:C43))</f>
        <v>22</v>
      </c>
      <c r="C43" s="204" t="s">
        <v>534</v>
      </c>
      <c r="D43" s="970" t="s">
        <v>535</v>
      </c>
      <c r="E43" s="206" t="s">
        <v>350</v>
      </c>
      <c r="F43" s="206" t="s">
        <v>117</v>
      </c>
      <c r="G43" s="34"/>
      <c r="H43" s="665">
        <f>IF(AND(I43&lt;&gt;"",J43&lt;&gt;"",L43&lt;&gt;"",M43&lt;&gt;"",O43&lt;&gt;"",P43&lt;&gt;"",T43&lt;&gt;""),0,1)</f>
        <v>1</v>
      </c>
      <c r="I43" s="64"/>
      <c r="J43" s="184"/>
      <c r="K43" s="34"/>
      <c r="L43" s="64"/>
      <c r="M43" s="184"/>
      <c r="N43" s="34"/>
      <c r="O43" s="64"/>
      <c r="P43" s="184"/>
      <c r="Q43" s="34"/>
      <c r="R43" s="666"/>
      <c r="S43" s="34"/>
      <c r="T43" s="188"/>
    </row>
    <row r="44" spans="1:20" ht="14.4">
      <c r="A44" s="32"/>
      <c r="B44" s="1004">
        <f>IF(C44="","",COUNTIF($C$16:C44,"&lt;&gt;""")-COUNTBLANK($C$16:C44))</f>
        <v>23</v>
      </c>
      <c r="C44" s="204" t="s">
        <v>536</v>
      </c>
      <c r="D44" s="970" t="s">
        <v>2472</v>
      </c>
      <c r="E44" s="206" t="s">
        <v>350</v>
      </c>
      <c r="F44" s="206" t="s">
        <v>117</v>
      </c>
      <c r="G44" s="34"/>
      <c r="H44" s="665">
        <f>IF(AND(I44&lt;&gt;"",J44&lt;&gt;"",L44&lt;&gt;"",M44&lt;&gt;"",O44&lt;&gt;"",P44&lt;&gt;"",T44&lt;&gt;""),0,1)</f>
        <v>1</v>
      </c>
      <c r="I44" s="64"/>
      <c r="J44" s="184"/>
      <c r="K44" s="34"/>
      <c r="L44" s="64"/>
      <c r="M44" s="184"/>
      <c r="N44" s="34"/>
      <c r="O44" s="64"/>
      <c r="P44" s="184"/>
      <c r="Q44" s="34"/>
      <c r="R44" s="666"/>
      <c r="S44" s="34"/>
      <c r="T44" s="188"/>
    </row>
    <row r="45" spans="1:20" ht="14.4">
      <c r="A45" s="32"/>
      <c r="B45" s="1004">
        <f>IF(C45="","",COUNTIF($C$16:C45,"&lt;&gt;""")-COUNTBLANK($C$16:C45))</f>
        <v>24</v>
      </c>
      <c r="C45" s="204" t="s">
        <v>537</v>
      </c>
      <c r="D45" s="970" t="s">
        <v>2473</v>
      </c>
      <c r="E45" s="206" t="s">
        <v>350</v>
      </c>
      <c r="F45" s="206" t="s">
        <v>117</v>
      </c>
      <c r="G45" s="34"/>
      <c r="H45" s="665">
        <f>IF(AND(I45&lt;&gt;"",J45&lt;&gt;"",L45&lt;&gt;"",M45&lt;&gt;"",O45&lt;&gt;"",P45&lt;&gt;"",T45&lt;&gt;""),0,1)</f>
        <v>1</v>
      </c>
      <c r="I45" s="64"/>
      <c r="J45" s="184"/>
      <c r="K45" s="34"/>
      <c r="L45" s="64"/>
      <c r="M45" s="184"/>
      <c r="N45" s="34"/>
      <c r="O45" s="64"/>
      <c r="P45" s="184"/>
      <c r="Q45" s="34"/>
      <c r="R45" s="666"/>
      <c r="S45" s="34"/>
      <c r="T45" s="188"/>
    </row>
    <row r="46" spans="1:20" ht="14.4">
      <c r="A46" s="32"/>
      <c r="B46" s="1004">
        <f>IF(C46="","",COUNTIF($C$16:C46,"&lt;&gt;""")-COUNTBLANK($C$16:C46))</f>
        <v>25</v>
      </c>
      <c r="C46" s="204" t="s">
        <v>538</v>
      </c>
      <c r="D46" s="1009" t="s">
        <v>2801</v>
      </c>
      <c r="E46" s="206" t="s">
        <v>350</v>
      </c>
      <c r="F46" s="206" t="s">
        <v>117</v>
      </c>
      <c r="G46" s="34"/>
      <c r="H46" s="665">
        <f>IF(AND(I46&lt;&gt;"",J46&lt;&gt;"",L46&lt;&gt;"",M46&lt;&gt;"",O46&lt;&gt;"",P46&lt;&gt;"",T46&lt;&gt;""),0,1)</f>
        <v>1</v>
      </c>
      <c r="I46" s="64"/>
      <c r="J46" s="184"/>
      <c r="K46" s="34"/>
      <c r="L46" s="64"/>
      <c r="M46" s="184"/>
      <c r="N46" s="34"/>
      <c r="O46" s="64"/>
      <c r="P46" s="184"/>
      <c r="Q46" s="34"/>
      <c r="R46" s="666"/>
      <c r="S46" s="34"/>
      <c r="T46" s="188"/>
    </row>
    <row r="47" spans="1:20" ht="14.4">
      <c r="A47" s="32"/>
      <c r="B47" s="52"/>
      <c r="C47" s="32"/>
      <c r="D47" s="32"/>
      <c r="E47" s="205"/>
      <c r="F47" s="205"/>
      <c r="G47" s="34"/>
      <c r="H47" s="84"/>
      <c r="I47" s="32"/>
      <c r="J47" s="32"/>
      <c r="K47" s="34"/>
      <c r="L47" s="34"/>
      <c r="M47" s="32"/>
      <c r="N47" s="32"/>
      <c r="O47" s="32"/>
      <c r="P47" s="32"/>
      <c r="Q47" s="34"/>
      <c r="R47" s="34"/>
      <c r="S47" s="34"/>
      <c r="T47" s="88"/>
    </row>
    <row r="48" spans="1:20" ht="14.4">
      <c r="A48" s="32"/>
      <c r="B48" s="52"/>
      <c r="C48" s="32" t="s">
        <v>129</v>
      </c>
      <c r="D48" s="32"/>
      <c r="E48" s="168"/>
      <c r="F48" s="168"/>
      <c r="G48" s="34"/>
      <c r="H48" s="84"/>
      <c r="I48" s="32"/>
      <c r="J48" s="32"/>
      <c r="K48" s="32"/>
      <c r="L48" s="32"/>
      <c r="M48" s="32"/>
      <c r="N48" s="34"/>
      <c r="O48" s="32"/>
      <c r="P48" s="32"/>
      <c r="Q48" s="34"/>
      <c r="R48" s="34"/>
      <c r="S48" s="34"/>
      <c r="T48" s="88"/>
    </row>
    <row r="49" spans="1:20" ht="14.4">
      <c r="A49" s="32"/>
      <c r="B49" s="52"/>
      <c r="C49" s="1378"/>
      <c r="D49" s="1379"/>
      <c r="E49" s="1379"/>
      <c r="F49" s="1380"/>
      <c r="G49" s="34"/>
      <c r="H49" s="84"/>
      <c r="I49" s="32"/>
      <c r="J49" s="32"/>
      <c r="K49" s="32"/>
      <c r="L49" s="32"/>
      <c r="M49" s="32"/>
      <c r="N49" s="34"/>
      <c r="O49" s="32"/>
      <c r="P49" s="32"/>
      <c r="Q49" s="34"/>
      <c r="R49" s="34"/>
      <c r="S49" s="34"/>
      <c r="T49" s="88"/>
    </row>
    <row r="50" spans="1:20" ht="14.4">
      <c r="A50" s="32"/>
      <c r="B50" s="52"/>
      <c r="C50" s="1381"/>
      <c r="D50" s="1405"/>
      <c r="E50" s="1405"/>
      <c r="F50" s="1382"/>
      <c r="G50" s="34"/>
      <c r="H50" s="84"/>
      <c r="I50" s="32"/>
      <c r="J50" s="32"/>
      <c r="K50" s="32"/>
      <c r="L50" s="32"/>
      <c r="M50" s="32"/>
      <c r="N50" s="34"/>
      <c r="O50" s="32"/>
      <c r="P50" s="32"/>
      <c r="Q50" s="34"/>
      <c r="R50" s="34"/>
      <c r="S50" s="34"/>
      <c r="T50" s="88"/>
    </row>
    <row r="51" spans="1:20" ht="14.4">
      <c r="A51" s="32"/>
      <c r="B51" s="52"/>
      <c r="C51" s="1381"/>
      <c r="D51" s="1405"/>
      <c r="E51" s="1405"/>
      <c r="F51" s="1382"/>
      <c r="G51" s="34"/>
      <c r="H51" s="84"/>
      <c r="I51" s="32"/>
      <c r="J51" s="32"/>
      <c r="K51" s="32"/>
      <c r="L51" s="32"/>
      <c r="M51" s="32"/>
      <c r="N51" s="34"/>
      <c r="O51" s="32"/>
      <c r="P51" s="32"/>
      <c r="Q51" s="34"/>
      <c r="R51" s="34"/>
      <c r="S51" s="34"/>
      <c r="T51" s="88"/>
    </row>
    <row r="52" spans="1:20" ht="14.4">
      <c r="A52" s="32"/>
      <c r="B52" s="52"/>
      <c r="C52" s="1381"/>
      <c r="D52" s="1405"/>
      <c r="E52" s="1405"/>
      <c r="F52" s="1382"/>
      <c r="G52" s="34"/>
      <c r="H52" s="84"/>
      <c r="I52" s="32"/>
      <c r="J52" s="32"/>
      <c r="K52" s="32"/>
      <c r="L52" s="32"/>
      <c r="M52" s="32"/>
      <c r="N52" s="34"/>
      <c r="O52" s="32"/>
      <c r="P52" s="32"/>
      <c r="Q52" s="34"/>
      <c r="R52" s="34"/>
      <c r="S52" s="34"/>
      <c r="T52" s="88"/>
    </row>
    <row r="53" spans="1:20" ht="14.4">
      <c r="A53" s="32"/>
      <c r="B53" s="52"/>
      <c r="C53" s="1383"/>
      <c r="D53" s="1384"/>
      <c r="E53" s="1384"/>
      <c r="F53" s="1385"/>
      <c r="G53" s="34"/>
      <c r="H53" s="84"/>
      <c r="I53" s="32"/>
      <c r="J53" s="32"/>
      <c r="K53" s="32"/>
      <c r="L53" s="32"/>
      <c r="M53" s="32"/>
      <c r="N53" s="34"/>
      <c r="O53" s="32"/>
      <c r="P53" s="32"/>
      <c r="Q53" s="34"/>
      <c r="R53" s="34"/>
      <c r="S53" s="34"/>
      <c r="T53" s="88"/>
    </row>
    <row r="54" spans="1:20" ht="14.4">
      <c r="A54" s="32"/>
      <c r="B54" s="52"/>
      <c r="C54" s="32"/>
      <c r="D54" s="32"/>
      <c r="E54" s="168"/>
      <c r="F54" s="168"/>
      <c r="G54" s="34"/>
      <c r="H54" s="84"/>
      <c r="I54" s="32"/>
      <c r="J54" s="32"/>
      <c r="K54" s="32"/>
      <c r="L54" s="32"/>
      <c r="M54" s="32"/>
      <c r="N54" s="34"/>
      <c r="O54" s="32"/>
      <c r="P54" s="32"/>
      <c r="Q54" s="34"/>
      <c r="R54" s="34"/>
      <c r="S54" s="34"/>
      <c r="T54" s="88"/>
    </row>
    <row r="55" spans="1:20" ht="14.4">
      <c r="A55" s="32"/>
      <c r="B55" s="52"/>
      <c r="C55" s="32"/>
      <c r="D55" s="33"/>
      <c r="E55" s="174"/>
      <c r="F55" s="174"/>
      <c r="G55" s="34"/>
      <c r="H55" s="84"/>
      <c r="I55" s="32"/>
      <c r="J55" s="32"/>
      <c r="K55" s="32"/>
      <c r="L55" s="32"/>
      <c r="M55" s="32"/>
      <c r="N55" s="32"/>
      <c r="O55" s="32"/>
      <c r="P55" s="32"/>
      <c r="Q55" s="34"/>
      <c r="R55" s="32"/>
      <c r="S55" s="32"/>
      <c r="T55" s="86"/>
    </row>
    <row r="56" spans="1:20" ht="14.4">
      <c r="A56" s="32"/>
      <c r="B56" s="335" t="s">
        <v>130</v>
      </c>
      <c r="C56" s="56"/>
      <c r="D56" s="56"/>
      <c r="E56" s="175"/>
      <c r="F56" s="175"/>
      <c r="G56" s="56"/>
      <c r="H56" s="312"/>
      <c r="I56" s="56"/>
      <c r="J56" s="56"/>
      <c r="K56" s="56"/>
      <c r="L56" s="56"/>
      <c r="M56" s="56"/>
      <c r="N56" s="56"/>
      <c r="O56" s="56"/>
      <c r="P56" s="56"/>
      <c r="Q56" s="56"/>
      <c r="R56" s="56"/>
      <c r="S56" s="56"/>
      <c r="T56" s="87"/>
    </row>
    <row r="57" spans="1:20" ht="15" hidden="1" customHeight="1"/>
    <row r="58" spans="1:20" ht="15" hidden="1" customHeight="1"/>
  </sheetData>
  <mergeCells count="7">
    <mergeCell ref="C49:F53"/>
    <mergeCell ref="R10:R12"/>
    <mergeCell ref="T10:T12"/>
    <mergeCell ref="H10:H12"/>
    <mergeCell ref="I10:J11"/>
    <mergeCell ref="L10:M11"/>
    <mergeCell ref="O10:P11"/>
  </mergeCells>
  <conditionalFormatting sqref="H3">
    <cfRule type="cellIs" dxfId="953" priority="73" stopIfTrue="1" operator="greaterThan">
      <formula>0</formula>
    </cfRule>
    <cfRule type="cellIs" dxfId="952" priority="74" stopIfTrue="1" operator="lessThan">
      <formula>1</formula>
    </cfRule>
  </conditionalFormatting>
  <conditionalFormatting sqref="H18:H21">
    <cfRule type="cellIs" dxfId="951" priority="29" stopIfTrue="1" operator="greaterThan">
      <formula>0</formula>
    </cfRule>
    <cfRule type="cellIs" dxfId="950" priority="30" stopIfTrue="1" operator="lessThan">
      <formula>1</formula>
    </cfRule>
  </conditionalFormatting>
  <conditionalFormatting sqref="H18:H21">
    <cfRule type="cellIs" dxfId="949" priority="31" stopIfTrue="1" operator="greaterThan">
      <formula>0</formula>
    </cfRule>
    <cfRule type="cellIs" dxfId="948" priority="32" stopIfTrue="1" operator="lessThan">
      <formula>1</formula>
    </cfRule>
  </conditionalFormatting>
  <conditionalFormatting sqref="H16:H21">
    <cfRule type="cellIs" dxfId="947" priority="13" stopIfTrue="1" operator="greaterThan">
      <formula>0</formula>
    </cfRule>
    <cfRule type="cellIs" dxfId="946" priority="14" stopIfTrue="1" operator="lessThan">
      <formula>1</formula>
    </cfRule>
  </conditionalFormatting>
  <conditionalFormatting sqref="H16:H21">
    <cfRule type="cellIs" dxfId="945" priority="15" stopIfTrue="1" operator="greaterThan">
      <formula>0</formula>
    </cfRule>
    <cfRule type="cellIs" dxfId="944" priority="16" stopIfTrue="1" operator="lessThan">
      <formula>1</formula>
    </cfRule>
  </conditionalFormatting>
  <conditionalFormatting sqref="H24:H34">
    <cfRule type="cellIs" dxfId="943" priority="9" stopIfTrue="1" operator="greaterThan">
      <formula>0</formula>
    </cfRule>
    <cfRule type="cellIs" dxfId="942" priority="10" stopIfTrue="1" operator="lessThan">
      <formula>1</formula>
    </cfRule>
  </conditionalFormatting>
  <conditionalFormatting sqref="H24:H34">
    <cfRule type="cellIs" dxfId="941" priority="11" stopIfTrue="1" operator="greaterThan">
      <formula>0</formula>
    </cfRule>
    <cfRule type="cellIs" dxfId="940" priority="12" stopIfTrue="1" operator="lessThan">
      <formula>1</formula>
    </cfRule>
  </conditionalFormatting>
  <conditionalFormatting sqref="H37:H40">
    <cfRule type="cellIs" dxfId="939" priority="5" stopIfTrue="1" operator="greaterThan">
      <formula>0</formula>
    </cfRule>
    <cfRule type="cellIs" dxfId="938" priority="6" stopIfTrue="1" operator="lessThan">
      <formula>1</formula>
    </cfRule>
  </conditionalFormatting>
  <conditionalFormatting sqref="H37:H40">
    <cfRule type="cellIs" dxfId="937" priority="7" stopIfTrue="1" operator="greaterThan">
      <formula>0</formula>
    </cfRule>
    <cfRule type="cellIs" dxfId="936" priority="8" stopIfTrue="1" operator="lessThan">
      <formula>1</formula>
    </cfRule>
  </conditionalFormatting>
  <conditionalFormatting sqref="H43:H46">
    <cfRule type="cellIs" dxfId="935" priority="1" stopIfTrue="1" operator="greaterThan">
      <formula>0</formula>
    </cfRule>
    <cfRule type="cellIs" dxfId="934" priority="2" stopIfTrue="1" operator="lessThan">
      <formula>1</formula>
    </cfRule>
  </conditionalFormatting>
  <conditionalFormatting sqref="H43:H46">
    <cfRule type="cellIs" dxfId="933" priority="3" stopIfTrue="1" operator="greaterThan">
      <formula>0</formula>
    </cfRule>
    <cfRule type="cellIs" dxfId="932" priority="4" stopIfTrue="1" operator="lessThan">
      <formula>1</formula>
    </cfRule>
  </conditionalFormatting>
  <dataValidations disablePrompts="1" count="1">
    <dataValidation type="list" allowBlank="1" showInputMessage="1" showErrorMessage="1" sqref="P43:P46 P37:P40 P16:P21 J24:J34 J43:J46 J37:J40 J16:J21 M24:M34 M43:M46 M37:M40 M16:M21 P24:P34" xr:uid="{1B053F7A-FEDA-4DFA-B62F-E9F6B9F202EF}">
      <formula1>Confidence_grade</formula1>
    </dataValidation>
  </dataValidations>
  <pageMargins left="0.70866141732283472" right="0.70866141732283472" top="0.74803149606299213" bottom="0.74803149606299213" header="0.31496062992125984" footer="0.31496062992125984"/>
  <pageSetup paperSize="9" scale="45" fitToHeight="0" orientation="landscape" r:id="rId1"/>
  <headerFooter>
    <oddHeader>&amp;LDepartment of Internal Affairs - Three Waters Reform Programme - Request for Information Template Workbook I</oddHeader>
    <oddFooter>&amp;LPage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48F4-695D-421C-B95F-E1AE95B3DD9C}">
  <sheetPr>
    <tabColor rgb="FF55EBF7"/>
    <pageSetUpPr fitToPage="1"/>
  </sheetPr>
  <dimension ref="A1:V60"/>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customWidth="1"/>
    <col min="2" max="2" width="6.44140625" customWidth="1"/>
    <col min="3" max="3" width="16.44140625" customWidth="1"/>
    <col min="4" max="4" width="113.5546875" bestFit="1" customWidth="1"/>
    <col min="5" max="6" width="9.44140625" customWidth="1"/>
    <col min="7" max="7" width="5.5546875" customWidth="1"/>
    <col min="8" max="8" width="18" bestFit="1" customWidth="1"/>
    <col min="9" max="9" width="13.5546875" customWidth="1"/>
    <col min="10" max="11" width="5.5546875" customWidth="1"/>
    <col min="12" max="12" width="13.5546875" customWidth="1"/>
    <col min="13" max="14" width="5.5546875" customWidth="1"/>
    <col min="15" max="15" width="13.5546875" customWidth="1"/>
    <col min="16" max="17" width="5.5546875" customWidth="1"/>
    <col min="18" max="18" width="15.44140625" customWidth="1"/>
    <col min="19" max="19" width="4.5546875" customWidth="1"/>
    <col min="20" max="20" width="49.44140625" customWidth="1"/>
    <col min="21" max="21" width="3.5546875" hidden="1" customWidth="1"/>
    <col min="22" max="22" width="4.44140625" hidden="1" customWidth="1"/>
    <col min="23" max="16384" width="9.44140625" hidden="1"/>
  </cols>
  <sheetData>
    <row r="1" spans="1:20"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8"/>
    </row>
    <row r="2" spans="1:20" ht="20.399999999999999">
      <c r="A2" s="32"/>
      <c r="B2" s="39"/>
      <c r="C2" s="40"/>
      <c r="D2" s="987"/>
      <c r="E2" s="167"/>
      <c r="F2" s="167"/>
      <c r="G2" s="35"/>
      <c r="H2" s="35"/>
      <c r="I2" s="35"/>
      <c r="J2" s="35"/>
      <c r="K2" s="35"/>
      <c r="L2" s="35"/>
      <c r="M2" s="35"/>
      <c r="N2" s="35"/>
      <c r="O2" s="35"/>
      <c r="P2" s="35"/>
      <c r="Q2" s="35"/>
      <c r="R2" s="35"/>
      <c r="S2" s="32"/>
      <c r="T2" s="35"/>
    </row>
    <row r="3" spans="1:20" ht="14.4">
      <c r="A3" s="41"/>
      <c r="B3" s="662" t="s">
        <v>1971</v>
      </c>
      <c r="C3" s="44"/>
      <c r="D3" s="663">
        <f>'Key information'!$E$8</f>
        <v>0</v>
      </c>
      <c r="E3" s="65"/>
      <c r="F3" s="701"/>
      <c r="G3" s="664" t="s">
        <v>100</v>
      </c>
      <c r="H3" s="665">
        <f>SUM(H16:H47)</f>
        <v>22</v>
      </c>
      <c r="I3" s="41"/>
      <c r="J3" s="41"/>
      <c r="K3" s="41"/>
      <c r="L3" s="41"/>
      <c r="M3" s="41"/>
      <c r="N3" s="41"/>
      <c r="O3" s="32"/>
      <c r="P3" s="344"/>
      <c r="Q3" s="34"/>
      <c r="R3" s="344"/>
      <c r="S3" s="32"/>
      <c r="T3" s="699"/>
    </row>
    <row r="4" spans="1:20" ht="14.4">
      <c r="A4" s="32"/>
      <c r="B4" s="45"/>
      <c r="C4" s="327"/>
      <c r="D4" s="328"/>
      <c r="E4" s="692"/>
      <c r="F4" s="692"/>
      <c r="G4" s="329"/>
      <c r="H4" s="329"/>
      <c r="I4" s="329"/>
      <c r="J4" s="329"/>
      <c r="K4" s="329"/>
      <c r="L4" s="329"/>
      <c r="M4" s="329"/>
      <c r="N4" s="329"/>
      <c r="O4" s="47"/>
      <c r="P4" s="47"/>
      <c r="Q4" s="46"/>
      <c r="R4" s="47"/>
      <c r="S4" s="47"/>
      <c r="T4" s="700"/>
    </row>
    <row r="5" spans="1:20" ht="14.4">
      <c r="A5" s="32"/>
      <c r="B5" s="32"/>
      <c r="C5" s="33"/>
      <c r="D5" s="32"/>
      <c r="E5" s="168"/>
      <c r="F5" s="168"/>
      <c r="G5" s="34"/>
      <c r="H5" s="83"/>
      <c r="I5" s="32"/>
      <c r="J5" s="32"/>
      <c r="K5" s="32"/>
      <c r="L5" s="32"/>
      <c r="M5" s="32"/>
      <c r="N5" s="32"/>
      <c r="O5" s="32"/>
      <c r="P5" s="32"/>
      <c r="Q5" s="34"/>
      <c r="R5" s="32"/>
      <c r="S5" s="32"/>
      <c r="T5" s="32"/>
    </row>
    <row r="6" spans="1:20" ht="15" thickBot="1">
      <c r="A6" s="32"/>
      <c r="B6" s="48"/>
      <c r="C6" s="49"/>
      <c r="D6" s="50"/>
      <c r="E6" s="169"/>
      <c r="F6" s="169"/>
      <c r="G6" s="50"/>
      <c r="H6" s="50"/>
      <c r="I6" s="50"/>
      <c r="J6" s="50"/>
      <c r="K6" s="50"/>
      <c r="L6" s="50"/>
      <c r="M6" s="50"/>
      <c r="N6" s="50"/>
      <c r="O6" s="50"/>
      <c r="P6" s="50"/>
      <c r="Q6" s="51"/>
      <c r="R6" s="50"/>
      <c r="S6" s="50"/>
      <c r="T6" s="85"/>
    </row>
    <row r="7" spans="1:20" ht="14.4">
      <c r="A7" s="32"/>
      <c r="B7" s="52"/>
      <c r="C7" s="122" t="s">
        <v>511</v>
      </c>
      <c r="D7" s="123"/>
      <c r="E7" s="168"/>
      <c r="F7" s="168"/>
      <c r="G7" s="34"/>
      <c r="H7" s="84"/>
      <c r="I7" s="32"/>
      <c r="J7" s="32"/>
      <c r="K7" s="32"/>
      <c r="L7" s="32"/>
      <c r="M7" s="32"/>
      <c r="N7" s="32"/>
      <c r="O7" s="32"/>
      <c r="P7" s="32"/>
      <c r="Q7" s="34"/>
      <c r="R7" s="32"/>
      <c r="S7" s="32"/>
      <c r="T7" s="86"/>
    </row>
    <row r="8" spans="1:20" ht="15" thickBot="1">
      <c r="A8" s="32"/>
      <c r="B8" s="52"/>
      <c r="C8" s="124" t="s">
        <v>539</v>
      </c>
      <c r="D8" s="125"/>
      <c r="E8" s="168"/>
      <c r="F8" s="168"/>
      <c r="G8" s="34"/>
      <c r="H8" s="84"/>
      <c r="I8" s="32"/>
      <c r="J8" s="32"/>
      <c r="K8" s="32"/>
      <c r="L8" s="32"/>
      <c r="M8" s="32"/>
      <c r="N8" s="32"/>
      <c r="O8" s="32"/>
      <c r="P8" s="32"/>
      <c r="Q8" s="34"/>
      <c r="R8" s="32"/>
      <c r="S8" s="32"/>
      <c r="T8" s="86"/>
    </row>
    <row r="9" spans="1:20" ht="15" thickBot="1">
      <c r="A9" s="32"/>
      <c r="B9" s="52"/>
      <c r="C9" s="32"/>
      <c r="D9" s="32"/>
      <c r="E9" s="168"/>
      <c r="F9" s="168"/>
      <c r="G9" s="34"/>
      <c r="H9" s="84"/>
      <c r="I9" s="32"/>
      <c r="J9" s="32"/>
      <c r="K9" s="32"/>
      <c r="L9" s="32"/>
      <c r="M9" s="32"/>
      <c r="N9" s="32"/>
      <c r="O9" s="32"/>
      <c r="P9" s="32"/>
      <c r="Q9" s="34"/>
      <c r="R9" s="32"/>
      <c r="S9" s="32"/>
      <c r="T9" s="86"/>
    </row>
    <row r="10" spans="1:20" ht="21" customHeight="1">
      <c r="A10" s="32"/>
      <c r="B10" s="52"/>
      <c r="C10" s="132" t="s">
        <v>103</v>
      </c>
      <c r="D10" s="137" t="s">
        <v>32</v>
      </c>
      <c r="E10" s="170" t="s">
        <v>104</v>
      </c>
      <c r="F10" s="909" t="s">
        <v>105</v>
      </c>
      <c r="G10" s="34"/>
      <c r="H10" s="1311" t="s">
        <v>106</v>
      </c>
      <c r="I10" s="1434">
        <f>'Key information'!$E$22</f>
        <v>43646</v>
      </c>
      <c r="J10" s="1414"/>
      <c r="K10" s="83"/>
      <c r="L10" s="1413">
        <f>'Key information'!$E$23</f>
        <v>44012</v>
      </c>
      <c r="M10" s="1414"/>
      <c r="N10" s="83"/>
      <c r="O10" s="1409" t="str">
        <f>'Key information'!$E$24</f>
        <v>30/06/2021 (Forecast)</v>
      </c>
      <c r="P10" s="1410"/>
      <c r="Q10" s="34"/>
      <c r="R10" s="1372" t="s">
        <v>108</v>
      </c>
      <c r="S10" s="53"/>
      <c r="T10" s="1375" t="s">
        <v>109</v>
      </c>
    </row>
    <row r="11" spans="1:20" ht="14.4">
      <c r="A11" s="32"/>
      <c r="B11" s="52"/>
      <c r="C11" s="394" t="s">
        <v>110</v>
      </c>
      <c r="D11" s="136"/>
      <c r="E11" s="171"/>
      <c r="F11" s="911" t="s">
        <v>111</v>
      </c>
      <c r="G11" s="34"/>
      <c r="H11" s="1312"/>
      <c r="I11" s="1435"/>
      <c r="J11" s="1416"/>
      <c r="K11" s="83"/>
      <c r="L11" s="1415"/>
      <c r="M11" s="1416"/>
      <c r="N11" s="83"/>
      <c r="O11" s="1411"/>
      <c r="P11" s="1412"/>
      <c r="Q11" s="34"/>
      <c r="R11" s="1373"/>
      <c r="S11" s="53"/>
      <c r="T11" s="1376"/>
    </row>
    <row r="12" spans="1:20" ht="15" thickBot="1">
      <c r="A12" s="32"/>
      <c r="B12" s="52"/>
      <c r="C12" s="408"/>
      <c r="D12" s="138"/>
      <c r="E12" s="172"/>
      <c r="F12" s="262"/>
      <c r="G12" s="34"/>
      <c r="H12" s="1429"/>
      <c r="I12" s="380"/>
      <c r="J12" s="902" t="s">
        <v>147</v>
      </c>
      <c r="K12" s="34"/>
      <c r="L12" s="267"/>
      <c r="M12" s="902" t="s">
        <v>147</v>
      </c>
      <c r="N12" s="34"/>
      <c r="O12" s="267"/>
      <c r="P12" s="902" t="s">
        <v>147</v>
      </c>
      <c r="Q12" s="34"/>
      <c r="R12" s="1374"/>
      <c r="S12" s="54"/>
      <c r="T12" s="1377"/>
    </row>
    <row r="13" spans="1:20" ht="14.4">
      <c r="A13" s="32"/>
      <c r="B13" s="52"/>
      <c r="C13" s="32"/>
      <c r="D13" s="32"/>
      <c r="E13" s="168"/>
      <c r="F13" s="168"/>
      <c r="G13" s="34"/>
      <c r="H13" s="84"/>
      <c r="I13" s="32"/>
      <c r="J13" s="32"/>
      <c r="K13" s="32"/>
      <c r="L13" s="32"/>
      <c r="M13" s="32"/>
      <c r="N13" s="32"/>
      <c r="O13" s="32"/>
      <c r="P13" s="32"/>
      <c r="Q13" s="34"/>
      <c r="R13" s="32"/>
      <c r="S13" s="32"/>
      <c r="T13" s="86"/>
    </row>
    <row r="14" spans="1:20" ht="14.4">
      <c r="A14" s="32"/>
      <c r="B14" s="52"/>
      <c r="C14" s="32"/>
      <c r="D14" s="32"/>
      <c r="E14" s="168"/>
      <c r="F14" s="168"/>
      <c r="G14" s="32"/>
      <c r="H14" s="84"/>
      <c r="I14" s="32"/>
      <c r="J14" s="32"/>
      <c r="K14" s="32"/>
      <c r="L14" s="32"/>
      <c r="M14" s="32"/>
      <c r="N14" s="32"/>
      <c r="O14" s="32"/>
      <c r="P14" s="32"/>
      <c r="Q14" s="32"/>
      <c r="R14" s="32"/>
      <c r="S14" s="32"/>
      <c r="T14" s="86"/>
    </row>
    <row r="15" spans="1:20" ht="14.4">
      <c r="A15" s="32"/>
      <c r="B15" s="52"/>
      <c r="C15" s="60"/>
      <c r="D15" s="982" t="s">
        <v>540</v>
      </c>
      <c r="E15" s="61"/>
      <c r="F15" s="61"/>
      <c r="G15" s="34"/>
      <c r="H15" s="84"/>
      <c r="I15" s="32"/>
      <c r="J15" s="32"/>
      <c r="K15" s="34"/>
      <c r="L15" s="34"/>
      <c r="M15" s="32"/>
      <c r="N15" s="32"/>
      <c r="O15" s="32"/>
      <c r="P15" s="32"/>
      <c r="Q15" s="34"/>
      <c r="R15" s="34"/>
      <c r="S15" s="34"/>
      <c r="T15" s="88"/>
    </row>
    <row r="16" spans="1:20" ht="14.4">
      <c r="A16" s="32"/>
      <c r="B16" s="203">
        <f>IF(C16="","",COUNTIF($C$16:C16,"&lt;&gt;""")-COUNTBLANK($C$16:C16))</f>
        <v>1</v>
      </c>
      <c r="C16" s="204" t="s">
        <v>541</v>
      </c>
      <c r="D16" s="970" t="s">
        <v>2474</v>
      </c>
      <c r="E16" s="206" t="s">
        <v>350</v>
      </c>
      <c r="F16" s="206" t="s">
        <v>117</v>
      </c>
      <c r="G16" s="34"/>
      <c r="H16" s="665">
        <f>IF(AND(I16&lt;&gt;"",J16&lt;&gt;"",L16&lt;&gt;"",M16&lt;&gt;"",O16&lt;&gt;"",P16&lt;&gt;"",T16&lt;&gt;""),0,1)</f>
        <v>1</v>
      </c>
      <c r="I16" s="76"/>
      <c r="J16" s="184"/>
      <c r="K16" s="34"/>
      <c r="L16" s="64"/>
      <c r="M16" s="184"/>
      <c r="N16" s="34"/>
      <c r="O16" s="64"/>
      <c r="P16" s="184"/>
      <c r="Q16" s="34"/>
      <c r="R16" s="666"/>
      <c r="S16" s="34"/>
      <c r="T16" s="188"/>
    </row>
    <row r="17" spans="1:20" ht="14.4">
      <c r="A17" s="32"/>
      <c r="B17" s="203">
        <f>IF(C17="","",COUNTIF($C$16:C17,"&lt;&gt;""")-COUNTBLANK($C$16:C17))</f>
        <v>2</v>
      </c>
      <c r="C17" s="204" t="s">
        <v>542</v>
      </c>
      <c r="D17" s="970" t="s">
        <v>2475</v>
      </c>
      <c r="E17" s="206" t="s">
        <v>350</v>
      </c>
      <c r="F17" s="206" t="s">
        <v>117</v>
      </c>
      <c r="G17" s="32"/>
      <c r="H17" s="665">
        <f>IF(AND(I17&lt;&gt;"",J17&lt;&gt;"",L17&lt;&gt;"",M17&lt;&gt;"",O17&lt;&gt;"",P17&lt;&gt;"",T17&lt;&gt;""),0,1)</f>
        <v>1</v>
      </c>
      <c r="I17" s="64"/>
      <c r="J17" s="184"/>
      <c r="K17" s="34"/>
      <c r="L17" s="64"/>
      <c r="M17" s="184"/>
      <c r="N17" s="34"/>
      <c r="O17" s="64"/>
      <c r="P17" s="184"/>
      <c r="Q17" s="34"/>
      <c r="R17" s="666"/>
      <c r="S17" s="34"/>
      <c r="T17" s="188"/>
    </row>
    <row r="18" spans="1:20" ht="14.4">
      <c r="A18" s="32"/>
      <c r="B18" s="203" t="str">
        <f>IF(C18="","",COUNTIF($C$16:C18,"&lt;&gt;""")-COUNTBLANK($C$16:C18))</f>
        <v/>
      </c>
      <c r="C18" s="32"/>
      <c r="D18" s="985"/>
      <c r="E18" s="168"/>
      <c r="F18" s="168"/>
      <c r="G18" s="32"/>
      <c r="H18" s="84"/>
      <c r="I18" s="32"/>
      <c r="J18" s="32"/>
      <c r="K18" s="34"/>
      <c r="L18" s="34"/>
      <c r="M18" s="32"/>
      <c r="N18" s="32"/>
      <c r="O18" s="32"/>
      <c r="P18" s="32"/>
      <c r="Q18" s="34"/>
      <c r="R18" s="34"/>
      <c r="S18" s="34"/>
      <c r="T18" s="88"/>
    </row>
    <row r="19" spans="1:20" ht="14.4">
      <c r="A19" s="32"/>
      <c r="B19" s="203" t="str">
        <f>IF(C19="","",COUNTIF($C$16:C19,"&lt;&gt;""")-COUNTBLANK($C$16:C19))</f>
        <v/>
      </c>
      <c r="C19" s="204"/>
      <c r="D19" s="63" t="s">
        <v>543</v>
      </c>
      <c r="E19" s="206"/>
      <c r="F19" s="206"/>
      <c r="G19" s="34"/>
      <c r="H19" s="84"/>
      <c r="I19" s="32"/>
      <c r="J19" s="32"/>
      <c r="K19" s="34"/>
      <c r="L19" s="34"/>
      <c r="M19" s="32"/>
      <c r="N19" s="34"/>
      <c r="O19" s="32"/>
      <c r="P19" s="32"/>
      <c r="Q19" s="34"/>
      <c r="R19" s="34"/>
      <c r="S19" s="34"/>
      <c r="T19" s="88"/>
    </row>
    <row r="20" spans="1:20" ht="14.4">
      <c r="A20" s="32"/>
      <c r="B20" s="203">
        <f>IF(C20="","",COUNTIF($C$16:C20,"&lt;&gt;""")-COUNTBLANK($C$16:C20))</f>
        <v>3</v>
      </c>
      <c r="C20" s="204" t="s">
        <v>544</v>
      </c>
      <c r="D20" s="970" t="s">
        <v>2429</v>
      </c>
      <c r="E20" s="206" t="s">
        <v>350</v>
      </c>
      <c r="F20" s="206" t="s">
        <v>117</v>
      </c>
      <c r="G20" s="34"/>
      <c r="H20" s="665">
        <f>IF(AND(I20&lt;&gt;"",J20&lt;&gt;"",L20&lt;&gt;"",M20&lt;&gt;"",O20&lt;&gt;"",P20&lt;&gt;"",T20&lt;&gt;""),0,1)</f>
        <v>1</v>
      </c>
      <c r="I20" s="64"/>
      <c r="J20" s="184"/>
      <c r="K20" s="34"/>
      <c r="L20" s="64"/>
      <c r="M20" s="184"/>
      <c r="N20" s="34"/>
      <c r="O20" s="64"/>
      <c r="P20" s="184"/>
      <c r="Q20" s="34"/>
      <c r="R20" s="666"/>
      <c r="S20" s="34"/>
      <c r="T20" s="188"/>
    </row>
    <row r="21" spans="1:20" ht="14.4">
      <c r="A21" s="32"/>
      <c r="B21" s="203">
        <f>IF(C21="","",COUNTIF($C$16:C21,"&lt;&gt;""")-COUNTBLANK($C$16:C21))</f>
        <v>4</v>
      </c>
      <c r="C21" s="204" t="s">
        <v>545</v>
      </c>
      <c r="D21" s="970" t="s">
        <v>2430</v>
      </c>
      <c r="E21" s="206" t="s">
        <v>350</v>
      </c>
      <c r="F21" s="206" t="s">
        <v>117</v>
      </c>
      <c r="G21" s="32"/>
      <c r="H21" s="665">
        <f>IF(AND(I21&lt;&gt;"",J21&lt;&gt;"",L21&lt;&gt;"",M21&lt;&gt;"",O21&lt;&gt;"",P21&lt;&gt;"",T21&lt;&gt;""),0,1)</f>
        <v>1</v>
      </c>
      <c r="I21" s="64"/>
      <c r="J21" s="184"/>
      <c r="K21" s="34"/>
      <c r="L21" s="64"/>
      <c r="M21" s="184"/>
      <c r="N21" s="34"/>
      <c r="O21" s="64"/>
      <c r="P21" s="184"/>
      <c r="Q21" s="34"/>
      <c r="R21" s="666"/>
      <c r="S21" s="34"/>
      <c r="T21" s="188"/>
    </row>
    <row r="22" spans="1:20" ht="14.4">
      <c r="A22" s="32"/>
      <c r="B22" s="203">
        <f>IF(C22="","",COUNTIF($C$16:C22,"&lt;&gt;""")-COUNTBLANK($C$16:C22))</f>
        <v>5</v>
      </c>
      <c r="C22" s="204" t="s">
        <v>546</v>
      </c>
      <c r="D22" s="970" t="s">
        <v>2431</v>
      </c>
      <c r="E22" s="206" t="s">
        <v>350</v>
      </c>
      <c r="F22" s="206" t="s">
        <v>117</v>
      </c>
      <c r="G22" s="34"/>
      <c r="H22" s="665">
        <f>IF(AND(I22&lt;&gt;"",J22&lt;&gt;"",L22&lt;&gt;"",M22&lt;&gt;"",O22&lt;&gt;"",P22&lt;&gt;"",T22&lt;&gt;""),0,1)</f>
        <v>1</v>
      </c>
      <c r="I22" s="64"/>
      <c r="J22" s="184"/>
      <c r="K22" s="34"/>
      <c r="L22" s="64"/>
      <c r="M22" s="184"/>
      <c r="N22" s="34"/>
      <c r="O22" s="64"/>
      <c r="P22" s="184"/>
      <c r="Q22" s="34"/>
      <c r="R22" s="666"/>
      <c r="S22" s="34"/>
      <c r="T22" s="188"/>
    </row>
    <row r="23" spans="1:20" ht="14.4">
      <c r="A23" s="32"/>
      <c r="B23" s="203">
        <f>IF(C23="","",COUNTIF($C$16:C23,"&lt;&gt;""")-COUNTBLANK($C$16:C23))</f>
        <v>6</v>
      </c>
      <c r="C23" s="204" t="s">
        <v>547</v>
      </c>
      <c r="D23" s="970" t="s">
        <v>2432</v>
      </c>
      <c r="E23" s="206" t="s">
        <v>350</v>
      </c>
      <c r="F23" s="206" t="s">
        <v>117</v>
      </c>
      <c r="G23" s="34"/>
      <c r="H23" s="665">
        <f>IF(AND(I23&lt;&gt;"",J23&lt;&gt;"",L23&lt;&gt;"",M23&lt;&gt;"",O23&lt;&gt;"",P23&lt;&gt;"",T23&lt;&gt;""),0,1)</f>
        <v>1</v>
      </c>
      <c r="I23" s="64"/>
      <c r="J23" s="184"/>
      <c r="K23" s="34"/>
      <c r="L23" s="64"/>
      <c r="M23" s="184"/>
      <c r="N23" s="34"/>
      <c r="O23" s="64"/>
      <c r="P23" s="184"/>
      <c r="Q23" s="34"/>
      <c r="R23" s="666"/>
      <c r="S23" s="34"/>
      <c r="T23" s="188"/>
    </row>
    <row r="24" spans="1:20" ht="14.4">
      <c r="A24" s="32"/>
      <c r="B24" s="203" t="str">
        <f>IF(C24="","",COUNTIF($C$16:C24,"&lt;&gt;""")-COUNTBLANK($C$16:C24))</f>
        <v/>
      </c>
      <c r="C24" s="32"/>
      <c r="D24" s="32"/>
      <c r="E24" s="168"/>
      <c r="F24" s="168"/>
      <c r="G24" s="32"/>
      <c r="H24" s="84"/>
      <c r="I24" s="32"/>
      <c r="J24" s="32"/>
      <c r="K24" s="34"/>
      <c r="L24" s="34"/>
      <c r="M24" s="32"/>
      <c r="N24" s="32"/>
      <c r="O24" s="32"/>
      <c r="P24" s="32"/>
      <c r="Q24" s="34"/>
      <c r="R24" s="34"/>
      <c r="S24" s="34"/>
      <c r="T24" s="88"/>
    </row>
    <row r="25" spans="1:20" ht="14.4">
      <c r="A25" s="32"/>
      <c r="B25" s="203" t="str">
        <f>IF(C25="","",COUNTIF($C$16:C25,"&lt;&gt;""")-COUNTBLANK($C$16:C25))</f>
        <v/>
      </c>
      <c r="C25" s="204"/>
      <c r="D25" s="63" t="s">
        <v>548</v>
      </c>
      <c r="E25" s="206"/>
      <c r="F25" s="206"/>
      <c r="G25" s="34"/>
      <c r="H25" s="84"/>
      <c r="I25" s="32"/>
      <c r="J25" s="32"/>
      <c r="K25" s="34"/>
      <c r="L25" s="34"/>
      <c r="M25" s="32"/>
      <c r="N25" s="32"/>
      <c r="O25" s="32"/>
      <c r="P25" s="32"/>
      <c r="Q25" s="34"/>
      <c r="R25" s="34"/>
      <c r="S25" s="34"/>
      <c r="T25" s="88"/>
    </row>
    <row r="26" spans="1:20" ht="14.4">
      <c r="A26" s="32"/>
      <c r="B26" s="203">
        <f>IF(C26="","",COUNTIF($C$16:C26,"&lt;&gt;""")-COUNTBLANK($C$16:C26))</f>
        <v>7</v>
      </c>
      <c r="C26" s="204" t="s">
        <v>549</v>
      </c>
      <c r="D26" s="970" t="s">
        <v>2433</v>
      </c>
      <c r="E26" s="206" t="s">
        <v>350</v>
      </c>
      <c r="F26" s="206" t="s">
        <v>117</v>
      </c>
      <c r="G26" s="34"/>
      <c r="H26" s="665">
        <f>IF(AND(I26&lt;&gt;"",J26&lt;&gt;"",L26&lt;&gt;"",M26&lt;&gt;"",O26&lt;&gt;"",P26&lt;&gt;"",T26&lt;&gt;""),0,1)</f>
        <v>1</v>
      </c>
      <c r="I26" s="64"/>
      <c r="J26" s="184"/>
      <c r="K26" s="34"/>
      <c r="L26" s="64"/>
      <c r="M26" s="184"/>
      <c r="N26" s="34"/>
      <c r="O26" s="64"/>
      <c r="P26" s="184"/>
      <c r="Q26" s="34"/>
      <c r="R26" s="666"/>
      <c r="S26" s="34"/>
      <c r="T26" s="188"/>
    </row>
    <row r="27" spans="1:20" ht="14.4">
      <c r="A27" s="32"/>
      <c r="B27" s="203">
        <f>IF(C27="","",COUNTIF($C$16:C27,"&lt;&gt;""")-COUNTBLANK($C$16:C27))</f>
        <v>8</v>
      </c>
      <c r="C27" s="204" t="s">
        <v>550</v>
      </c>
      <c r="D27" s="970" t="s">
        <v>2476</v>
      </c>
      <c r="E27" s="206" t="s">
        <v>350</v>
      </c>
      <c r="F27" s="206" t="s">
        <v>117</v>
      </c>
      <c r="G27" s="34"/>
      <c r="H27" s="665">
        <f>IF(AND(I27&lt;&gt;"",J27&lt;&gt;"",L27&lt;&gt;"",M27&lt;&gt;"",O27&lt;&gt;"",P27&lt;&gt;"",T27&lt;&gt;""),0,1)</f>
        <v>1</v>
      </c>
      <c r="I27" s="64"/>
      <c r="J27" s="184"/>
      <c r="K27" s="34"/>
      <c r="L27" s="64"/>
      <c r="M27" s="184"/>
      <c r="N27" s="34"/>
      <c r="O27" s="64"/>
      <c r="P27" s="184"/>
      <c r="Q27" s="34"/>
      <c r="R27" s="666"/>
      <c r="S27" s="34"/>
      <c r="T27" s="188"/>
    </row>
    <row r="28" spans="1:20" ht="14.4">
      <c r="A28" s="32"/>
      <c r="B28" s="203">
        <f>IF(C28="","",COUNTIF($C$16:C28,"&lt;&gt;""")-COUNTBLANK($C$16:C28))</f>
        <v>9</v>
      </c>
      <c r="C28" s="204" t="s">
        <v>551</v>
      </c>
      <c r="D28" s="970" t="s">
        <v>2477</v>
      </c>
      <c r="E28" s="206" t="s">
        <v>350</v>
      </c>
      <c r="F28" s="206" t="s">
        <v>117</v>
      </c>
      <c r="G28" s="34"/>
      <c r="H28" s="665">
        <f>IF(AND(I28&lt;&gt;"",J28&lt;&gt;"",L28&lt;&gt;"",M28&lt;&gt;"",O28&lt;&gt;"",P28&lt;&gt;"",T28&lt;&gt;""),0,1)</f>
        <v>1</v>
      </c>
      <c r="I28" s="64"/>
      <c r="J28" s="184"/>
      <c r="K28" s="34"/>
      <c r="L28" s="64"/>
      <c r="M28" s="184"/>
      <c r="N28" s="34"/>
      <c r="O28" s="64"/>
      <c r="P28" s="184"/>
      <c r="Q28" s="34"/>
      <c r="R28" s="666"/>
      <c r="S28" s="34"/>
      <c r="T28" s="188"/>
    </row>
    <row r="29" spans="1:20" ht="14.4">
      <c r="A29" s="32"/>
      <c r="B29" s="203">
        <f>IF(C29="","",COUNTIF($C$16:C29,"&lt;&gt;""")-COUNTBLANK($C$16:C29))</f>
        <v>10</v>
      </c>
      <c r="C29" s="204" t="s">
        <v>552</v>
      </c>
      <c r="D29" s="970" t="s">
        <v>2478</v>
      </c>
      <c r="E29" s="206" t="s">
        <v>350</v>
      </c>
      <c r="F29" s="206" t="s">
        <v>117</v>
      </c>
      <c r="G29" s="34"/>
      <c r="H29" s="665">
        <f>IF(AND(I29&lt;&gt;"",J29&lt;&gt;"",L29&lt;&gt;"",M29&lt;&gt;"",O29&lt;&gt;"",P29&lt;&gt;"",T29&lt;&gt;""),0,1)</f>
        <v>1</v>
      </c>
      <c r="I29" s="64"/>
      <c r="J29" s="184"/>
      <c r="K29" s="34"/>
      <c r="L29" s="64"/>
      <c r="M29" s="184"/>
      <c r="N29" s="34"/>
      <c r="O29" s="64"/>
      <c r="P29" s="184"/>
      <c r="Q29" s="34"/>
      <c r="R29" s="666"/>
      <c r="S29" s="34"/>
      <c r="T29" s="188"/>
    </row>
    <row r="30" spans="1:20" ht="14.4">
      <c r="A30" s="32"/>
      <c r="B30" s="203" t="str">
        <f>IF(C30="","",COUNTIF($C$16:C30,"&lt;&gt;""")-COUNTBLANK($C$16:C30))</f>
        <v/>
      </c>
      <c r="C30" s="32"/>
      <c r="D30" s="985"/>
      <c r="E30" s="205"/>
      <c r="F30" s="205"/>
      <c r="G30" s="34"/>
      <c r="H30" s="84"/>
      <c r="I30" s="32"/>
      <c r="J30" s="32"/>
      <c r="K30" s="34"/>
      <c r="L30" s="34"/>
      <c r="M30" s="32"/>
      <c r="N30" s="32"/>
      <c r="O30" s="32"/>
      <c r="P30" s="32"/>
      <c r="Q30" s="34"/>
      <c r="R30" s="34"/>
      <c r="S30" s="34"/>
      <c r="T30" s="88"/>
    </row>
    <row r="31" spans="1:20" ht="14.4">
      <c r="A31" s="32"/>
      <c r="B31" s="203" t="str">
        <f>IF(C31="","",COUNTIF($C$16:C31,"&lt;&gt;""")-COUNTBLANK($C$16:C31))</f>
        <v/>
      </c>
      <c r="C31" s="60"/>
      <c r="D31" s="63" t="s">
        <v>553</v>
      </c>
      <c r="E31" s="173"/>
      <c r="F31" s="173"/>
      <c r="G31" s="34"/>
      <c r="H31" s="84"/>
      <c r="I31" s="32"/>
      <c r="J31" s="32"/>
      <c r="K31" s="34"/>
      <c r="L31" s="34"/>
      <c r="M31" s="32"/>
      <c r="N31" s="32"/>
      <c r="O31" s="32"/>
      <c r="P31" s="32"/>
      <c r="Q31" s="34"/>
      <c r="R31" s="34"/>
      <c r="S31" s="34"/>
      <c r="T31" s="88"/>
    </row>
    <row r="32" spans="1:20" ht="14.4">
      <c r="A32" s="32"/>
      <c r="B32" s="203">
        <f>IF(C32="","",COUNTIF($C$16:C32,"&lt;&gt;""")-COUNTBLANK($C$16:C32))</f>
        <v>11</v>
      </c>
      <c r="C32" s="204" t="s">
        <v>554</v>
      </c>
      <c r="D32" s="204" t="s">
        <v>2427</v>
      </c>
      <c r="E32" s="206" t="s">
        <v>350</v>
      </c>
      <c r="F32" s="206" t="s">
        <v>117</v>
      </c>
      <c r="G32" s="34"/>
      <c r="H32" s="665">
        <f>IF(AND(I32&lt;&gt;"",J32&lt;&gt;"",L32&lt;&gt;"",M32&lt;&gt;"",O32&lt;&gt;"",P32&lt;&gt;"",T32&lt;&gt;""),0,1)</f>
        <v>1</v>
      </c>
      <c r="I32" s="64"/>
      <c r="J32" s="184"/>
      <c r="K32" s="34"/>
      <c r="L32" s="64"/>
      <c r="M32" s="184"/>
      <c r="N32" s="34"/>
      <c r="O32" s="64"/>
      <c r="P32" s="184"/>
      <c r="Q32" s="34"/>
      <c r="R32" s="666"/>
      <c r="S32" s="34"/>
      <c r="T32" s="188"/>
    </row>
    <row r="33" spans="1:20" ht="14.4">
      <c r="A33" s="32"/>
      <c r="B33" s="203">
        <f>IF(C33="","",COUNTIF($C$16:C33,"&lt;&gt;""")-COUNTBLANK($C$16:C33))</f>
        <v>12</v>
      </c>
      <c r="C33" s="204" t="s">
        <v>555</v>
      </c>
      <c r="D33" s="970" t="s">
        <v>2476</v>
      </c>
      <c r="E33" s="206" t="s">
        <v>350</v>
      </c>
      <c r="F33" s="206" t="s">
        <v>117</v>
      </c>
      <c r="G33" s="34"/>
      <c r="H33" s="665">
        <f>IF(AND(I33&lt;&gt;"",J33&lt;&gt;"",L33&lt;&gt;"",M33&lt;&gt;"",O33&lt;&gt;"",P33&lt;&gt;"",T33&lt;&gt;""),0,1)</f>
        <v>1</v>
      </c>
      <c r="I33" s="64"/>
      <c r="J33" s="184"/>
      <c r="K33" s="34"/>
      <c r="L33" s="64"/>
      <c r="M33" s="184"/>
      <c r="N33" s="34"/>
      <c r="O33" s="64"/>
      <c r="P33" s="184"/>
      <c r="Q33" s="34"/>
      <c r="R33" s="666"/>
      <c r="S33" s="34"/>
      <c r="T33" s="188"/>
    </row>
    <row r="34" spans="1:20" ht="14.4">
      <c r="A34" s="32"/>
      <c r="B34" s="203">
        <f>IF(C34="","",COUNTIF($C$16:C34,"&lt;&gt;""")-COUNTBLANK($C$16:C34))</f>
        <v>13</v>
      </c>
      <c r="C34" s="204" t="s">
        <v>556</v>
      </c>
      <c r="D34" s="970" t="s">
        <v>2477</v>
      </c>
      <c r="E34" s="206" t="s">
        <v>350</v>
      </c>
      <c r="F34" s="206" t="s">
        <v>117</v>
      </c>
      <c r="G34" s="34"/>
      <c r="H34" s="665">
        <f>IF(AND(I34&lt;&gt;"",J34&lt;&gt;"",L34&lt;&gt;"",M34&lt;&gt;"",O34&lt;&gt;"",P34&lt;&gt;"",T34&lt;&gt;""),0,1)</f>
        <v>1</v>
      </c>
      <c r="I34" s="64"/>
      <c r="J34" s="184"/>
      <c r="K34" s="34"/>
      <c r="L34" s="64"/>
      <c r="M34" s="184"/>
      <c r="N34" s="34"/>
      <c r="O34" s="64"/>
      <c r="P34" s="184"/>
      <c r="Q34" s="34"/>
      <c r="R34" s="666"/>
      <c r="S34" s="34"/>
      <c r="T34" s="188"/>
    </row>
    <row r="35" spans="1:20" ht="14.4">
      <c r="A35" s="32"/>
      <c r="B35" s="203">
        <f>IF(C35="","",COUNTIF($C$16:C35,"&lt;&gt;""")-COUNTBLANK($C$16:C35))</f>
        <v>14</v>
      </c>
      <c r="C35" s="204" t="s">
        <v>557</v>
      </c>
      <c r="D35" s="970" t="s">
        <v>2478</v>
      </c>
      <c r="E35" s="206" t="s">
        <v>350</v>
      </c>
      <c r="F35" s="206" t="s">
        <v>117</v>
      </c>
      <c r="G35" s="34"/>
      <c r="H35" s="665">
        <f>IF(AND(I35&lt;&gt;"",J35&lt;&gt;"",L35&lt;&gt;"",M35&lt;&gt;"",O35&lt;&gt;"",P35&lt;&gt;"",T35&lt;&gt;""),0,1)</f>
        <v>1</v>
      </c>
      <c r="I35" s="64"/>
      <c r="J35" s="184"/>
      <c r="K35" s="34"/>
      <c r="L35" s="64"/>
      <c r="M35" s="184"/>
      <c r="N35" s="34"/>
      <c r="O35" s="64"/>
      <c r="P35" s="184"/>
      <c r="Q35" s="34"/>
      <c r="R35" s="666"/>
      <c r="S35" s="34"/>
      <c r="T35" s="188"/>
    </row>
    <row r="36" spans="1:20" ht="14.4">
      <c r="A36" s="32"/>
      <c r="B36" s="203" t="str">
        <f>IF(C36="","",COUNTIF($C$16:C36,"&lt;&gt;""")-COUNTBLANK($C$16:C36))</f>
        <v/>
      </c>
      <c r="C36" s="32"/>
      <c r="D36" s="32"/>
      <c r="E36" s="205"/>
      <c r="F36" s="205"/>
      <c r="G36" s="34"/>
      <c r="H36" s="84"/>
      <c r="I36" s="32"/>
      <c r="J36" s="32"/>
      <c r="K36" s="34"/>
      <c r="L36" s="34"/>
      <c r="M36" s="32"/>
      <c r="N36" s="32"/>
      <c r="O36" s="32"/>
      <c r="P36" s="32"/>
      <c r="Q36" s="34"/>
      <c r="R36" s="34"/>
      <c r="S36" s="34"/>
      <c r="T36" s="88"/>
    </row>
    <row r="37" spans="1:20" ht="14.4">
      <c r="A37" s="32"/>
      <c r="B37" s="203" t="str">
        <f>IF(C37="","",COUNTIF($C$16:C37,"&lt;&gt;""")-COUNTBLANK($C$16:C37))</f>
        <v/>
      </c>
      <c r="C37" s="60"/>
      <c r="D37" s="63" t="s">
        <v>558</v>
      </c>
      <c r="E37" s="173"/>
      <c r="F37" s="173"/>
      <c r="G37" s="34"/>
      <c r="H37" s="84"/>
      <c r="I37" s="32"/>
      <c r="J37" s="32"/>
      <c r="K37" s="34"/>
      <c r="L37" s="34"/>
      <c r="M37" s="32"/>
      <c r="N37" s="32"/>
      <c r="O37" s="32"/>
      <c r="P37" s="32"/>
      <c r="Q37" s="34"/>
      <c r="R37" s="34"/>
      <c r="S37" s="34"/>
      <c r="T37" s="88"/>
    </row>
    <row r="38" spans="1:20" ht="14.4">
      <c r="A38" s="32"/>
      <c r="B38" s="203">
        <f>IF(C38="","",COUNTIF($C$16:C38,"&lt;&gt;""")-COUNTBLANK($C$16:C38))</f>
        <v>15</v>
      </c>
      <c r="C38" s="204" t="s">
        <v>559</v>
      </c>
      <c r="D38" s="970" t="s">
        <v>2428</v>
      </c>
      <c r="E38" s="206" t="s">
        <v>350</v>
      </c>
      <c r="F38" s="206" t="s">
        <v>117</v>
      </c>
      <c r="G38" s="34"/>
      <c r="H38" s="665">
        <f>IF(AND(I38&lt;&gt;"",J38&lt;&gt;"",L38&lt;&gt;"",M38&lt;&gt;"",O38&lt;&gt;"",P38&lt;&gt;"",T38&lt;&gt;""),0,1)</f>
        <v>1</v>
      </c>
      <c r="I38" s="64"/>
      <c r="J38" s="184"/>
      <c r="K38" s="34"/>
      <c r="L38" s="64"/>
      <c r="M38" s="184"/>
      <c r="N38" s="34"/>
      <c r="O38" s="64"/>
      <c r="P38" s="184"/>
      <c r="Q38" s="34"/>
      <c r="R38" s="666"/>
      <c r="S38" s="34"/>
      <c r="T38" s="188"/>
    </row>
    <row r="39" spans="1:20" ht="14.4">
      <c r="A39" s="32"/>
      <c r="B39" s="203">
        <f>IF(C39="","",COUNTIF($C$16:C39,"&lt;&gt;""")-COUNTBLANK($C$16:C39))</f>
        <v>16</v>
      </c>
      <c r="C39" s="204" t="s">
        <v>560</v>
      </c>
      <c r="D39" s="970" t="s">
        <v>2479</v>
      </c>
      <c r="E39" s="206" t="s">
        <v>350</v>
      </c>
      <c r="F39" s="206" t="s">
        <v>117</v>
      </c>
      <c r="G39" s="34"/>
      <c r="H39" s="665">
        <f>IF(AND(I39&lt;&gt;"",J39&lt;&gt;"",L39&lt;&gt;"",M39&lt;&gt;"",O39&lt;&gt;"",P39&lt;&gt;"",T39&lt;&gt;""),0,1)</f>
        <v>1</v>
      </c>
      <c r="I39" s="64"/>
      <c r="J39" s="184"/>
      <c r="K39" s="34"/>
      <c r="L39" s="64"/>
      <c r="M39" s="184"/>
      <c r="N39" s="34"/>
      <c r="O39" s="64"/>
      <c r="P39" s="184"/>
      <c r="Q39" s="34"/>
      <c r="R39" s="666"/>
      <c r="S39" s="34"/>
      <c r="T39" s="188"/>
    </row>
    <row r="40" spans="1:20" ht="14.4">
      <c r="A40" s="32"/>
      <c r="B40" s="203">
        <f>IF(C40="","",COUNTIF($C$16:C40,"&lt;&gt;""")-COUNTBLANK($C$16:C40))</f>
        <v>17</v>
      </c>
      <c r="C40" s="204" t="s">
        <v>561</v>
      </c>
      <c r="D40" s="970" t="s">
        <v>2480</v>
      </c>
      <c r="E40" s="206" t="s">
        <v>350</v>
      </c>
      <c r="F40" s="206" t="s">
        <v>117</v>
      </c>
      <c r="G40" s="34"/>
      <c r="H40" s="665">
        <f>IF(AND(I40&lt;&gt;"",J40&lt;&gt;"",L40&lt;&gt;"",M40&lt;&gt;"",O40&lt;&gt;"",P40&lt;&gt;"",T40&lt;&gt;""),0,1)</f>
        <v>1</v>
      </c>
      <c r="I40" s="64"/>
      <c r="J40" s="184"/>
      <c r="K40" s="34"/>
      <c r="L40" s="64"/>
      <c r="M40" s="184"/>
      <c r="N40" s="34"/>
      <c r="O40" s="64"/>
      <c r="P40" s="184"/>
      <c r="Q40" s="34"/>
      <c r="R40" s="666"/>
      <c r="S40" s="34"/>
      <c r="T40" s="188"/>
    </row>
    <row r="41" spans="1:20" ht="14.4">
      <c r="A41" s="32"/>
      <c r="B41" s="203">
        <f>IF(C41="","",COUNTIF($C$16:C41,"&lt;&gt;""")-COUNTBLANK($C$16:C41))</f>
        <v>18</v>
      </c>
      <c r="C41" s="204" t="s">
        <v>562</v>
      </c>
      <c r="D41" s="970" t="s">
        <v>2481</v>
      </c>
      <c r="E41" s="206" t="s">
        <v>350</v>
      </c>
      <c r="F41" s="206" t="s">
        <v>117</v>
      </c>
      <c r="G41" s="34"/>
      <c r="H41" s="665">
        <f>IF(AND(I41&lt;&gt;"",J41&lt;&gt;"",L41&lt;&gt;"",M41&lt;&gt;"",O41&lt;&gt;"",P41&lt;&gt;"",T41&lt;&gt;""),0,1)</f>
        <v>1</v>
      </c>
      <c r="I41" s="64"/>
      <c r="J41" s="184"/>
      <c r="K41" s="34"/>
      <c r="L41" s="64"/>
      <c r="M41" s="184"/>
      <c r="N41" s="34"/>
      <c r="O41" s="64"/>
      <c r="P41" s="184"/>
      <c r="Q41" s="34"/>
      <c r="R41" s="666"/>
      <c r="S41" s="34"/>
      <c r="T41" s="188"/>
    </row>
    <row r="42" spans="1:20" ht="14.4">
      <c r="A42" s="32"/>
      <c r="B42" s="203" t="str">
        <f>IF(C42="","",COUNTIF($C$16:C42,"&lt;&gt;""")-COUNTBLANK($C$16:C42))</f>
        <v/>
      </c>
      <c r="C42" s="32"/>
      <c r="D42" s="32"/>
      <c r="E42" s="205"/>
      <c r="F42" s="205"/>
      <c r="G42" s="34"/>
      <c r="H42" s="84"/>
      <c r="I42" s="32"/>
      <c r="J42" s="32"/>
      <c r="K42" s="34"/>
      <c r="L42" s="34"/>
      <c r="M42" s="32"/>
      <c r="N42" s="32"/>
      <c r="O42" s="32"/>
      <c r="P42" s="32"/>
      <c r="Q42" s="34"/>
      <c r="R42" s="34"/>
      <c r="S42" s="34"/>
      <c r="T42" s="88"/>
    </row>
    <row r="43" spans="1:20" ht="14.4">
      <c r="A43" s="32"/>
      <c r="B43" s="203" t="str">
        <f>IF(C43="","",COUNTIF($C$16:C43,"&lt;&gt;""")-COUNTBLANK($C$16:C43))</f>
        <v/>
      </c>
      <c r="C43" s="60"/>
      <c r="D43" s="63" t="s">
        <v>563</v>
      </c>
      <c r="E43" s="173"/>
      <c r="F43" s="173"/>
      <c r="G43" s="34"/>
      <c r="H43" s="84"/>
      <c r="I43" s="32"/>
      <c r="J43" s="32"/>
      <c r="K43" s="34"/>
      <c r="L43" s="34"/>
      <c r="M43" s="32"/>
      <c r="N43" s="32"/>
      <c r="O43" s="32"/>
      <c r="P43" s="32"/>
      <c r="Q43" s="34"/>
      <c r="R43" s="34"/>
      <c r="S43" s="34"/>
      <c r="T43" s="88"/>
    </row>
    <row r="44" spans="1:20" ht="14.4">
      <c r="A44" s="32"/>
      <c r="B44" s="203">
        <f>IF(C44="","",COUNTIF($C$16:C44,"&lt;&gt;""")-COUNTBLANK($C$16:C44))</f>
        <v>19</v>
      </c>
      <c r="C44" s="204" t="s">
        <v>564</v>
      </c>
      <c r="D44" s="204" t="s">
        <v>2434</v>
      </c>
      <c r="E44" s="206" t="s">
        <v>350</v>
      </c>
      <c r="F44" s="206" t="s">
        <v>117</v>
      </c>
      <c r="G44" s="34"/>
      <c r="H44" s="665">
        <f>IF(AND(I44&lt;&gt;"",J44&lt;&gt;"",L44&lt;&gt;"",M44&lt;&gt;"",O44&lt;&gt;"",P44&lt;&gt;"",T44&lt;&gt;""),0,1)</f>
        <v>1</v>
      </c>
      <c r="I44" s="64"/>
      <c r="J44" s="184"/>
      <c r="K44" s="34"/>
      <c r="L44" s="64"/>
      <c r="M44" s="184"/>
      <c r="N44" s="34"/>
      <c r="O44" s="64"/>
      <c r="P44" s="184"/>
      <c r="Q44" s="34"/>
      <c r="R44" s="666"/>
      <c r="S44" s="34"/>
      <c r="T44" s="188"/>
    </row>
    <row r="45" spans="1:20" ht="14.4">
      <c r="A45" s="32"/>
      <c r="B45" s="203">
        <f>IF(C45="","",COUNTIF($C$16:C45,"&lt;&gt;""")-COUNTBLANK($C$16:C45))</f>
        <v>20</v>
      </c>
      <c r="C45" s="204" t="s">
        <v>565</v>
      </c>
      <c r="D45" s="970" t="s">
        <v>2482</v>
      </c>
      <c r="E45" s="206" t="s">
        <v>350</v>
      </c>
      <c r="F45" s="206" t="s">
        <v>117</v>
      </c>
      <c r="G45" s="34"/>
      <c r="H45" s="665">
        <f>IF(AND(I45&lt;&gt;"",J45&lt;&gt;"",L45&lt;&gt;"",M45&lt;&gt;"",O45&lt;&gt;"",P45&lt;&gt;"",T45&lt;&gt;""),0,1)</f>
        <v>1</v>
      </c>
      <c r="I45" s="64"/>
      <c r="J45" s="184"/>
      <c r="K45" s="34"/>
      <c r="L45" s="64"/>
      <c r="M45" s="184"/>
      <c r="N45" s="34"/>
      <c r="O45" s="64"/>
      <c r="P45" s="184"/>
      <c r="Q45" s="34"/>
      <c r="R45" s="666"/>
      <c r="S45" s="34"/>
      <c r="T45" s="188"/>
    </row>
    <row r="46" spans="1:20" ht="14.4">
      <c r="A46" s="32"/>
      <c r="B46" s="203">
        <f>IF(C46="","",COUNTIF($C$16:C46,"&lt;&gt;""")-COUNTBLANK($C$16:C46))</f>
        <v>21</v>
      </c>
      <c r="C46" s="204" t="s">
        <v>566</v>
      </c>
      <c r="D46" s="970" t="s">
        <v>2483</v>
      </c>
      <c r="E46" s="206" t="s">
        <v>350</v>
      </c>
      <c r="F46" s="206" t="s">
        <v>117</v>
      </c>
      <c r="G46" s="34"/>
      <c r="H46" s="665">
        <f>IF(AND(I46&lt;&gt;"",J46&lt;&gt;"",L46&lt;&gt;"",M46&lt;&gt;"",O46&lt;&gt;"",P46&lt;&gt;"",T46&lt;&gt;""),0,1)</f>
        <v>1</v>
      </c>
      <c r="I46" s="64"/>
      <c r="J46" s="184"/>
      <c r="K46" s="34"/>
      <c r="L46" s="64"/>
      <c r="M46" s="184"/>
      <c r="N46" s="34"/>
      <c r="O46" s="64"/>
      <c r="P46" s="184"/>
      <c r="Q46" s="34"/>
      <c r="R46" s="666"/>
      <c r="S46" s="34"/>
      <c r="T46" s="188"/>
    </row>
    <row r="47" spans="1:20" ht="14.4">
      <c r="A47" s="32"/>
      <c r="B47" s="203">
        <f>IF(C47="","",COUNTIF($C$16:C47,"&lt;&gt;""")-COUNTBLANK($C$16:C47))</f>
        <v>22</v>
      </c>
      <c r="C47" s="204" t="s">
        <v>567</v>
      </c>
      <c r="D47" s="970" t="s">
        <v>2484</v>
      </c>
      <c r="E47" s="206" t="s">
        <v>350</v>
      </c>
      <c r="F47" s="206" t="s">
        <v>117</v>
      </c>
      <c r="G47" s="34"/>
      <c r="H47" s="665">
        <f>IF(AND(I47&lt;&gt;"",J47&lt;&gt;"",L47&lt;&gt;"",M47&lt;&gt;"",O47&lt;&gt;"",P47&lt;&gt;"",T47&lt;&gt;""),0,1)</f>
        <v>1</v>
      </c>
      <c r="I47" s="64"/>
      <c r="J47" s="184"/>
      <c r="K47" s="34"/>
      <c r="L47" s="64"/>
      <c r="M47" s="184"/>
      <c r="N47" s="34"/>
      <c r="O47" s="64"/>
      <c r="P47" s="184"/>
      <c r="Q47" s="34"/>
      <c r="R47" s="666"/>
      <c r="S47" s="34"/>
      <c r="T47" s="188"/>
    </row>
    <row r="48" spans="1:20" ht="14.4">
      <c r="A48" s="32"/>
      <c r="B48" s="52"/>
      <c r="C48" s="34"/>
      <c r="D48" s="34"/>
      <c r="E48" s="905"/>
      <c r="F48" s="905"/>
      <c r="G48" s="34"/>
      <c r="H48" s="32"/>
      <c r="I48" s="32"/>
      <c r="J48" s="32"/>
      <c r="K48" s="34"/>
      <c r="L48" s="34"/>
      <c r="M48" s="32"/>
      <c r="N48" s="32"/>
      <c r="O48" s="32"/>
      <c r="P48" s="32"/>
      <c r="Q48" s="34"/>
      <c r="R48" s="34"/>
      <c r="S48" s="34"/>
      <c r="T48" s="88"/>
    </row>
    <row r="49" spans="1:20" ht="14.4">
      <c r="A49" s="32"/>
      <c r="B49" s="52"/>
      <c r="C49" s="32"/>
      <c r="D49" s="32"/>
      <c r="E49" s="168"/>
      <c r="F49" s="168"/>
      <c r="G49" s="34"/>
      <c r="H49" s="84"/>
      <c r="I49" s="32"/>
      <c r="J49" s="32"/>
      <c r="K49" s="32"/>
      <c r="L49" s="32"/>
      <c r="M49" s="32"/>
      <c r="N49" s="34"/>
      <c r="O49" s="32"/>
      <c r="P49" s="32"/>
      <c r="Q49" s="34"/>
      <c r="R49" s="34"/>
      <c r="S49" s="34"/>
      <c r="T49" s="88"/>
    </row>
    <row r="50" spans="1:20" ht="14.4">
      <c r="A50" s="32"/>
      <c r="B50" s="52"/>
      <c r="C50" s="32" t="s">
        <v>129</v>
      </c>
      <c r="D50" s="32"/>
      <c r="E50" s="168"/>
      <c r="F50" s="168"/>
      <c r="G50" s="34"/>
      <c r="H50" s="84"/>
      <c r="I50" s="32"/>
      <c r="J50" s="32"/>
      <c r="K50" s="32"/>
      <c r="L50" s="32"/>
      <c r="M50" s="32"/>
      <c r="N50" s="34"/>
      <c r="O50" s="32"/>
      <c r="P50" s="32"/>
      <c r="Q50" s="34"/>
      <c r="R50" s="34"/>
      <c r="S50" s="34"/>
      <c r="T50" s="88"/>
    </row>
    <row r="51" spans="1:20" ht="14.4">
      <c r="A51" s="32"/>
      <c r="B51" s="52"/>
      <c r="C51" s="1378"/>
      <c r="D51" s="1379"/>
      <c r="E51" s="1379"/>
      <c r="F51" s="1380"/>
      <c r="G51" s="34"/>
      <c r="H51" s="84"/>
      <c r="I51" s="32"/>
      <c r="J51" s="32"/>
      <c r="K51" s="32"/>
      <c r="L51" s="32"/>
      <c r="M51" s="32"/>
      <c r="N51" s="34"/>
      <c r="O51" s="32"/>
      <c r="P51" s="32"/>
      <c r="Q51" s="34"/>
      <c r="R51" s="34"/>
      <c r="S51" s="34"/>
      <c r="T51" s="88"/>
    </row>
    <row r="52" spans="1:20" ht="14.4">
      <c r="A52" s="32"/>
      <c r="B52" s="52"/>
      <c r="C52" s="1381"/>
      <c r="D52" s="1405"/>
      <c r="E52" s="1405"/>
      <c r="F52" s="1382"/>
      <c r="G52" s="34"/>
      <c r="H52" s="84"/>
      <c r="I52" s="32"/>
      <c r="J52" s="32"/>
      <c r="K52" s="32"/>
      <c r="L52" s="32"/>
      <c r="M52" s="32"/>
      <c r="N52" s="34"/>
      <c r="O52" s="32"/>
      <c r="P52" s="32"/>
      <c r="Q52" s="34"/>
      <c r="R52" s="34"/>
      <c r="S52" s="34"/>
      <c r="T52" s="88"/>
    </row>
    <row r="53" spans="1:20" ht="14.4">
      <c r="A53" s="32"/>
      <c r="B53" s="52"/>
      <c r="C53" s="1381"/>
      <c r="D53" s="1405"/>
      <c r="E53" s="1405"/>
      <c r="F53" s="1382"/>
      <c r="G53" s="34"/>
      <c r="H53" s="84"/>
      <c r="I53" s="32"/>
      <c r="J53" s="32"/>
      <c r="K53" s="32"/>
      <c r="L53" s="32"/>
      <c r="M53" s="32"/>
      <c r="N53" s="34"/>
      <c r="O53" s="32"/>
      <c r="P53" s="32"/>
      <c r="Q53" s="34"/>
      <c r="R53" s="34"/>
      <c r="S53" s="34"/>
      <c r="T53" s="88"/>
    </row>
    <row r="54" spans="1:20" ht="14.4">
      <c r="A54" s="32"/>
      <c r="B54" s="52"/>
      <c r="C54" s="1381"/>
      <c r="D54" s="1405"/>
      <c r="E54" s="1405"/>
      <c r="F54" s="1382"/>
      <c r="G54" s="34"/>
      <c r="H54" s="84"/>
      <c r="I54" s="32"/>
      <c r="J54" s="32"/>
      <c r="K54" s="32"/>
      <c r="L54" s="32"/>
      <c r="M54" s="32"/>
      <c r="N54" s="34"/>
      <c r="O54" s="32"/>
      <c r="P54" s="32"/>
      <c r="Q54" s="34"/>
      <c r="R54" s="34"/>
      <c r="S54" s="34"/>
      <c r="T54" s="88"/>
    </row>
    <row r="55" spans="1:20" ht="14.4">
      <c r="A55" s="32"/>
      <c r="B55" s="52"/>
      <c r="C55" s="1383"/>
      <c r="D55" s="1384"/>
      <c r="E55" s="1384"/>
      <c r="F55" s="1385"/>
      <c r="G55" s="34"/>
      <c r="H55" s="84"/>
      <c r="I55" s="32"/>
      <c r="J55" s="32"/>
      <c r="K55" s="32"/>
      <c r="L55" s="32"/>
      <c r="M55" s="32"/>
      <c r="N55" s="34"/>
      <c r="O55" s="32"/>
      <c r="P55" s="32"/>
      <c r="Q55" s="34"/>
      <c r="R55" s="34"/>
      <c r="S55" s="34"/>
      <c r="T55" s="88"/>
    </row>
    <row r="56" spans="1:20" ht="14.4">
      <c r="A56" s="32"/>
      <c r="B56" s="52"/>
      <c r="C56" s="32"/>
      <c r="D56" s="32"/>
      <c r="E56" s="168"/>
      <c r="F56" s="168"/>
      <c r="G56" s="34"/>
      <c r="H56" s="84"/>
      <c r="I56" s="32"/>
      <c r="J56" s="32"/>
      <c r="K56" s="32"/>
      <c r="L56" s="32"/>
      <c r="M56" s="32"/>
      <c r="N56" s="34"/>
      <c r="O56" s="32"/>
      <c r="P56" s="32"/>
      <c r="Q56" s="34"/>
      <c r="R56" s="34"/>
      <c r="S56" s="34"/>
      <c r="T56" s="88"/>
    </row>
    <row r="57" spans="1:20" ht="14.4">
      <c r="A57" s="32"/>
      <c r="B57" s="52"/>
      <c r="C57" s="32"/>
      <c r="D57" s="33"/>
      <c r="E57" s="174"/>
      <c r="F57" s="174"/>
      <c r="G57" s="34"/>
      <c r="H57" s="94"/>
      <c r="I57" s="32"/>
      <c r="J57" s="32"/>
      <c r="K57" s="32"/>
      <c r="L57" s="32"/>
      <c r="M57" s="32"/>
      <c r="N57" s="32"/>
      <c r="O57" s="32"/>
      <c r="P57" s="32"/>
      <c r="Q57" s="34"/>
      <c r="R57" s="32"/>
      <c r="S57" s="32"/>
      <c r="T57" s="86"/>
    </row>
    <row r="58" spans="1:20" ht="21">
      <c r="A58" s="32"/>
      <c r="B58" s="55" t="s">
        <v>130</v>
      </c>
      <c r="C58" s="56"/>
      <c r="D58" s="56"/>
      <c r="E58" s="175"/>
      <c r="F58" s="175"/>
      <c r="G58" s="56"/>
      <c r="H58" s="95"/>
      <c r="I58" s="56"/>
      <c r="J58" s="56"/>
      <c r="K58" s="56"/>
      <c r="L58" s="56"/>
      <c r="M58" s="56"/>
      <c r="N58" s="56"/>
      <c r="O58" s="56"/>
      <c r="P58" s="56"/>
      <c r="Q58" s="56"/>
      <c r="R58" s="56"/>
      <c r="S58" s="56"/>
      <c r="T58" s="87"/>
    </row>
    <row r="59" spans="1:20" ht="15" hidden="1" customHeight="1"/>
    <row r="60" spans="1:20" ht="15" hidden="1" customHeight="1"/>
  </sheetData>
  <mergeCells count="7">
    <mergeCell ref="C51:F55"/>
    <mergeCell ref="R10:R12"/>
    <mergeCell ref="T10:T12"/>
    <mergeCell ref="H10:H12"/>
    <mergeCell ref="I10:J11"/>
    <mergeCell ref="L10:M11"/>
    <mergeCell ref="O10:P11"/>
  </mergeCells>
  <conditionalFormatting sqref="H3">
    <cfRule type="cellIs" dxfId="931" priority="121" stopIfTrue="1" operator="greaterThan">
      <formula>0</formula>
    </cfRule>
    <cfRule type="cellIs" dxfId="930" priority="122" stopIfTrue="1" operator="lessThan">
      <formula>1</formula>
    </cfRule>
  </conditionalFormatting>
  <conditionalFormatting sqref="H16">
    <cfRule type="cellIs" dxfId="929" priority="53" stopIfTrue="1" operator="greaterThan">
      <formula>0</formula>
    </cfRule>
    <cfRule type="cellIs" dxfId="928" priority="54" stopIfTrue="1" operator="lessThan">
      <formula>1</formula>
    </cfRule>
  </conditionalFormatting>
  <conditionalFormatting sqref="H16">
    <cfRule type="cellIs" dxfId="927" priority="55" stopIfTrue="1" operator="greaterThan">
      <formula>0</formula>
    </cfRule>
    <cfRule type="cellIs" dxfId="926" priority="56" stopIfTrue="1" operator="lessThan">
      <formula>1</formula>
    </cfRule>
  </conditionalFormatting>
  <conditionalFormatting sqref="H16">
    <cfRule type="cellIs" dxfId="925" priority="49" stopIfTrue="1" operator="greaterThan">
      <formula>0</formula>
    </cfRule>
    <cfRule type="cellIs" dxfId="924" priority="50" stopIfTrue="1" operator="lessThan">
      <formula>1</formula>
    </cfRule>
  </conditionalFormatting>
  <conditionalFormatting sqref="H16">
    <cfRule type="cellIs" dxfId="923" priority="51" stopIfTrue="1" operator="greaterThan">
      <formula>0</formula>
    </cfRule>
    <cfRule type="cellIs" dxfId="922" priority="52" stopIfTrue="1" operator="lessThan">
      <formula>1</formula>
    </cfRule>
  </conditionalFormatting>
  <conditionalFormatting sqref="H17">
    <cfRule type="cellIs" dxfId="921" priority="45" stopIfTrue="1" operator="greaterThan">
      <formula>0</formula>
    </cfRule>
    <cfRule type="cellIs" dxfId="920" priority="46" stopIfTrue="1" operator="lessThan">
      <formula>1</formula>
    </cfRule>
  </conditionalFormatting>
  <conditionalFormatting sqref="H17">
    <cfRule type="cellIs" dxfId="919" priority="47" stopIfTrue="1" operator="greaterThan">
      <formula>0</formula>
    </cfRule>
    <cfRule type="cellIs" dxfId="918" priority="48" stopIfTrue="1" operator="lessThan">
      <formula>1</formula>
    </cfRule>
  </conditionalFormatting>
  <conditionalFormatting sqref="H17">
    <cfRule type="cellIs" dxfId="917" priority="41" stopIfTrue="1" operator="greaterThan">
      <formula>0</formula>
    </cfRule>
    <cfRule type="cellIs" dxfId="916" priority="42" stopIfTrue="1" operator="lessThan">
      <formula>1</formula>
    </cfRule>
  </conditionalFormatting>
  <conditionalFormatting sqref="H17">
    <cfRule type="cellIs" dxfId="915" priority="43" stopIfTrue="1" operator="greaterThan">
      <formula>0</formula>
    </cfRule>
    <cfRule type="cellIs" dxfId="914" priority="44" stopIfTrue="1" operator="lessThan">
      <formula>1</formula>
    </cfRule>
  </conditionalFormatting>
  <conditionalFormatting sqref="H20:H23">
    <cfRule type="cellIs" dxfId="913" priority="37" stopIfTrue="1" operator="greaterThan">
      <formula>0</formula>
    </cfRule>
    <cfRule type="cellIs" dxfId="912" priority="38" stopIfTrue="1" operator="lessThan">
      <formula>1</formula>
    </cfRule>
  </conditionalFormatting>
  <conditionalFormatting sqref="H20:H23">
    <cfRule type="cellIs" dxfId="911" priority="39" stopIfTrue="1" operator="greaterThan">
      <formula>0</formula>
    </cfRule>
    <cfRule type="cellIs" dxfId="910" priority="40" stopIfTrue="1" operator="lessThan">
      <formula>1</formula>
    </cfRule>
  </conditionalFormatting>
  <conditionalFormatting sqref="H20:H23">
    <cfRule type="cellIs" dxfId="909" priority="33" stopIfTrue="1" operator="greaterThan">
      <formula>0</formula>
    </cfRule>
    <cfRule type="cellIs" dxfId="908" priority="34" stopIfTrue="1" operator="lessThan">
      <formula>1</formula>
    </cfRule>
  </conditionalFormatting>
  <conditionalFormatting sqref="H20:H23">
    <cfRule type="cellIs" dxfId="907" priority="35" stopIfTrue="1" operator="greaterThan">
      <formula>0</formula>
    </cfRule>
    <cfRule type="cellIs" dxfId="906" priority="36" stopIfTrue="1" operator="lessThan">
      <formula>1</formula>
    </cfRule>
  </conditionalFormatting>
  <conditionalFormatting sqref="H26:H29">
    <cfRule type="cellIs" dxfId="905" priority="29" stopIfTrue="1" operator="greaterThan">
      <formula>0</formula>
    </cfRule>
    <cfRule type="cellIs" dxfId="904" priority="30" stopIfTrue="1" operator="lessThan">
      <formula>1</formula>
    </cfRule>
  </conditionalFormatting>
  <conditionalFormatting sqref="H26:H29">
    <cfRule type="cellIs" dxfId="903" priority="31" stopIfTrue="1" operator="greaterThan">
      <formula>0</formula>
    </cfRule>
    <cfRule type="cellIs" dxfId="902" priority="32" stopIfTrue="1" operator="lessThan">
      <formula>1</formula>
    </cfRule>
  </conditionalFormatting>
  <conditionalFormatting sqref="H26:H29">
    <cfRule type="cellIs" dxfId="901" priority="25" stopIfTrue="1" operator="greaterThan">
      <formula>0</formula>
    </cfRule>
    <cfRule type="cellIs" dxfId="900" priority="26" stopIfTrue="1" operator="lessThan">
      <formula>1</formula>
    </cfRule>
  </conditionalFormatting>
  <conditionalFormatting sqref="H26:H29">
    <cfRule type="cellIs" dxfId="899" priority="27" stopIfTrue="1" operator="greaterThan">
      <formula>0</formula>
    </cfRule>
    <cfRule type="cellIs" dxfId="898" priority="28" stopIfTrue="1" operator="lessThan">
      <formula>1</formula>
    </cfRule>
  </conditionalFormatting>
  <conditionalFormatting sqref="H32:H35">
    <cfRule type="cellIs" dxfId="897" priority="21" stopIfTrue="1" operator="greaterThan">
      <formula>0</formula>
    </cfRule>
    <cfRule type="cellIs" dxfId="896" priority="22" stopIfTrue="1" operator="lessThan">
      <formula>1</formula>
    </cfRule>
  </conditionalFormatting>
  <conditionalFormatting sqref="H32:H35">
    <cfRule type="cellIs" dxfId="895" priority="23" stopIfTrue="1" operator="greaterThan">
      <formula>0</formula>
    </cfRule>
    <cfRule type="cellIs" dxfId="894" priority="24" stopIfTrue="1" operator="lessThan">
      <formula>1</formula>
    </cfRule>
  </conditionalFormatting>
  <conditionalFormatting sqref="H32:H35">
    <cfRule type="cellIs" dxfId="893" priority="17" stopIfTrue="1" operator="greaterThan">
      <formula>0</formula>
    </cfRule>
    <cfRule type="cellIs" dxfId="892" priority="18" stopIfTrue="1" operator="lessThan">
      <formula>1</formula>
    </cfRule>
  </conditionalFormatting>
  <conditionalFormatting sqref="H32:H35">
    <cfRule type="cellIs" dxfId="891" priority="19" stopIfTrue="1" operator="greaterThan">
      <formula>0</formula>
    </cfRule>
    <cfRule type="cellIs" dxfId="890" priority="20" stopIfTrue="1" operator="lessThan">
      <formula>1</formula>
    </cfRule>
  </conditionalFormatting>
  <conditionalFormatting sqref="H38:H41">
    <cfRule type="cellIs" dxfId="889" priority="13" stopIfTrue="1" operator="greaterThan">
      <formula>0</formula>
    </cfRule>
    <cfRule type="cellIs" dxfId="888" priority="14" stopIfTrue="1" operator="lessThan">
      <formula>1</formula>
    </cfRule>
  </conditionalFormatting>
  <conditionalFormatting sqref="H38:H41">
    <cfRule type="cellIs" dxfId="887" priority="15" stopIfTrue="1" operator="greaterThan">
      <formula>0</formula>
    </cfRule>
    <cfRule type="cellIs" dxfId="886" priority="16" stopIfTrue="1" operator="lessThan">
      <formula>1</formula>
    </cfRule>
  </conditionalFormatting>
  <conditionalFormatting sqref="H38:H41">
    <cfRule type="cellIs" dxfId="885" priority="9" stopIfTrue="1" operator="greaterThan">
      <formula>0</formula>
    </cfRule>
    <cfRule type="cellIs" dxfId="884" priority="10" stopIfTrue="1" operator="lessThan">
      <formula>1</formula>
    </cfRule>
  </conditionalFormatting>
  <conditionalFormatting sqref="H38:H41">
    <cfRule type="cellIs" dxfId="883" priority="11" stopIfTrue="1" operator="greaterThan">
      <formula>0</formula>
    </cfRule>
    <cfRule type="cellIs" dxfId="882" priority="12" stopIfTrue="1" operator="lessThan">
      <formula>1</formula>
    </cfRule>
  </conditionalFormatting>
  <conditionalFormatting sqref="H44:H47">
    <cfRule type="cellIs" dxfId="881" priority="5" stopIfTrue="1" operator="greaterThan">
      <formula>0</formula>
    </cfRule>
    <cfRule type="cellIs" dxfId="880" priority="6" stopIfTrue="1" operator="lessThan">
      <formula>1</formula>
    </cfRule>
  </conditionalFormatting>
  <conditionalFormatting sqref="H44:H47">
    <cfRule type="cellIs" dxfId="879" priority="7" stopIfTrue="1" operator="greaterThan">
      <formula>0</formula>
    </cfRule>
    <cfRule type="cellIs" dxfId="878" priority="8" stopIfTrue="1" operator="lessThan">
      <formula>1</formula>
    </cfRule>
  </conditionalFormatting>
  <conditionalFormatting sqref="H44:H47">
    <cfRule type="cellIs" dxfId="877" priority="1" stopIfTrue="1" operator="greaterThan">
      <formula>0</formula>
    </cfRule>
    <cfRule type="cellIs" dxfId="876" priority="2" stopIfTrue="1" operator="lessThan">
      <formula>1</formula>
    </cfRule>
  </conditionalFormatting>
  <conditionalFormatting sqref="H44:H47">
    <cfRule type="cellIs" dxfId="875" priority="3" stopIfTrue="1" operator="greaterThan">
      <formula>0</formula>
    </cfRule>
    <cfRule type="cellIs" dxfId="874" priority="4" stopIfTrue="1" operator="lessThan">
      <formula>1</formula>
    </cfRule>
  </conditionalFormatting>
  <dataValidations count="1">
    <dataValidation type="list" allowBlank="1" showInputMessage="1" showErrorMessage="1" sqref="P44:P47 P38:P41 P32:P35 P26:P29 P20:P23 P16:P17 M44:M47 M38:M41 M32:M35 M26:M29 M20:M23 M16:M17 J44:J47 J38:J41 J32:J35 J26:J29 J20:J23 J16:J17" xr:uid="{623F9ACB-F0E7-46A5-99EB-97E0A563A2EC}">
      <formula1>Confidence_grade</formula1>
    </dataValidation>
  </dataValidations>
  <pageMargins left="0.70866141732283472" right="0.70866141732283472" top="0.74803149606299213" bottom="0.74803149606299213" header="0.31496062992125984" footer="0.31496062992125984"/>
  <pageSetup paperSize="9" scale="43" fitToHeight="0" orientation="landscape" r:id="rId1"/>
  <headerFooter>
    <oddHeader>&amp;LDepartment of Internal Affairs - Three Waters Reform Programme - Request for Information Template Workbook I</oddHeader>
    <oddFooter>&amp;LPage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0C621-E468-4886-9E25-519B22174440}">
  <sheetPr>
    <tabColor rgb="FF55EBF7"/>
    <pageSetUpPr fitToPage="1"/>
  </sheetPr>
  <dimension ref="A1:Z45"/>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44140625" style="32" customWidth="1"/>
    <col min="4" max="4" width="99.44140625" style="32" customWidth="1"/>
    <col min="5" max="6" width="9.44140625" style="168" customWidth="1"/>
    <col min="7" max="7" width="9.44140625" style="34" customWidth="1"/>
    <col min="8" max="8" width="18"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5.5546875" style="32" customWidth="1"/>
    <col min="20" max="20" width="49.44140625" style="32" customWidth="1"/>
    <col min="21" max="21" width="3.5546875" hidden="1" customWidth="1"/>
    <col min="22" max="22" width="4.44140625" hidden="1" customWidth="1"/>
    <col min="23" max="26" width="9.44140625" hidden="1" customWidth="1"/>
    <col min="27" max="16384" width="4.5546875" hidden="1"/>
  </cols>
  <sheetData>
    <row r="1" spans="1:20"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8"/>
    </row>
    <row r="2" spans="1:20" ht="20.399999999999999">
      <c r="B2" s="39"/>
      <c r="C2" s="40"/>
      <c r="D2" s="987"/>
      <c r="E2" s="167"/>
      <c r="F2" s="167"/>
      <c r="G2" s="35"/>
      <c r="H2" s="35"/>
      <c r="I2" s="35"/>
      <c r="J2" s="35"/>
      <c r="K2" s="35"/>
      <c r="L2" s="35"/>
      <c r="M2" s="35"/>
      <c r="N2" s="35"/>
      <c r="O2" s="35"/>
      <c r="P2" s="35"/>
      <c r="Q2" s="35"/>
      <c r="R2" s="35"/>
      <c r="T2" s="35"/>
    </row>
    <row r="3" spans="1:20" ht="14.4">
      <c r="A3" s="41"/>
      <c r="B3" s="691" t="s">
        <v>1971</v>
      </c>
      <c r="C3" s="698"/>
      <c r="D3" s="663">
        <f>'Key information'!$E$8</f>
        <v>0</v>
      </c>
      <c r="E3" s="65"/>
      <c r="F3" s="205"/>
      <c r="G3" s="664" t="s">
        <v>100</v>
      </c>
      <c r="H3" s="665">
        <f>SUM(H17:H34)</f>
        <v>13</v>
      </c>
      <c r="I3" s="41"/>
      <c r="J3" s="41"/>
      <c r="K3" s="41"/>
      <c r="L3" s="41"/>
      <c r="M3" s="41"/>
      <c r="N3" s="41"/>
      <c r="P3" s="344"/>
      <c r="R3" s="344"/>
      <c r="T3" s="699"/>
    </row>
    <row r="4" spans="1:20" ht="14.4">
      <c r="B4" s="45"/>
      <c r="C4" s="327"/>
      <c r="D4" s="328"/>
      <c r="E4" s="692"/>
      <c r="F4" s="692"/>
      <c r="G4" s="329"/>
      <c r="H4" s="329"/>
      <c r="I4" s="329"/>
      <c r="J4" s="329"/>
      <c r="K4" s="329"/>
      <c r="L4" s="329"/>
      <c r="M4" s="329"/>
      <c r="N4" s="329"/>
      <c r="O4" s="47"/>
      <c r="P4" s="47"/>
      <c r="Q4" s="46"/>
      <c r="R4" s="47"/>
      <c r="S4" s="47"/>
      <c r="T4" s="700"/>
    </row>
    <row r="5" spans="1:20" ht="14.4">
      <c r="C5" s="33"/>
      <c r="H5" s="83"/>
    </row>
    <row r="6" spans="1:20" ht="15" thickBot="1">
      <c r="B6" s="48"/>
      <c r="C6" s="49"/>
      <c r="D6" s="50"/>
      <c r="E6" s="169"/>
      <c r="F6" s="169"/>
      <c r="G6" s="50"/>
      <c r="H6" s="50"/>
      <c r="I6" s="50"/>
      <c r="J6" s="50"/>
      <c r="K6" s="50"/>
      <c r="L6" s="50"/>
      <c r="M6" s="50"/>
      <c r="N6" s="50"/>
      <c r="O6" s="50"/>
      <c r="P6" s="50"/>
      <c r="Q6" s="51"/>
      <c r="R6" s="50"/>
      <c r="S6" s="50"/>
      <c r="T6" s="85"/>
    </row>
    <row r="7" spans="1:20" ht="14.4">
      <c r="B7" s="52"/>
      <c r="C7" s="122" t="s">
        <v>511</v>
      </c>
      <c r="D7" s="123"/>
      <c r="H7" s="84"/>
      <c r="T7" s="86"/>
    </row>
    <row r="8" spans="1:20" ht="15" thickBot="1">
      <c r="B8" s="52"/>
      <c r="C8" s="124" t="s">
        <v>568</v>
      </c>
      <c r="D8" s="125"/>
      <c r="H8" s="84"/>
      <c r="T8" s="86"/>
    </row>
    <row r="9" spans="1:20" ht="15" thickBot="1">
      <c r="B9" s="52"/>
      <c r="H9" s="84"/>
      <c r="T9" s="86"/>
    </row>
    <row r="10" spans="1:20" ht="14.4">
      <c r="B10" s="52"/>
      <c r="C10" s="261" t="s">
        <v>103</v>
      </c>
      <c r="D10" s="137" t="s">
        <v>32</v>
      </c>
      <c r="E10" s="170" t="s">
        <v>104</v>
      </c>
      <c r="F10" s="909" t="s">
        <v>105</v>
      </c>
      <c r="H10" s="1439" t="s">
        <v>106</v>
      </c>
      <c r="I10" s="1434">
        <f>'Key information'!$E$22</f>
        <v>43646</v>
      </c>
      <c r="J10" s="1414"/>
      <c r="K10" s="83"/>
      <c r="L10" s="1413">
        <f>'Key information'!$E$23</f>
        <v>44012</v>
      </c>
      <c r="M10" s="1414"/>
      <c r="N10" s="83"/>
      <c r="O10" s="1409" t="str">
        <f>'Key information'!$E$24</f>
        <v>30/06/2021 (Forecast)</v>
      </c>
      <c r="P10" s="1410"/>
      <c r="R10" s="1372" t="s">
        <v>108</v>
      </c>
      <c r="S10" s="53"/>
      <c r="T10" s="1375" t="s">
        <v>109</v>
      </c>
    </row>
    <row r="11" spans="1:20" ht="14.4">
      <c r="B11" s="52"/>
      <c r="C11" s="223" t="s">
        <v>110</v>
      </c>
      <c r="D11" s="136"/>
      <c r="E11" s="171"/>
      <c r="F11" s="911" t="s">
        <v>111</v>
      </c>
      <c r="H11" s="1440"/>
      <c r="I11" s="1435"/>
      <c r="J11" s="1416"/>
      <c r="K11" s="83"/>
      <c r="L11" s="1415"/>
      <c r="M11" s="1416"/>
      <c r="N11" s="83"/>
      <c r="O11" s="1411"/>
      <c r="P11" s="1412"/>
      <c r="R11" s="1373"/>
      <c r="S11" s="53"/>
      <c r="T11" s="1376"/>
    </row>
    <row r="12" spans="1:20" ht="15" thickBot="1">
      <c r="B12" s="52"/>
      <c r="C12" s="124"/>
      <c r="D12" s="138"/>
      <c r="E12" s="172"/>
      <c r="F12" s="262"/>
      <c r="H12" s="1441"/>
      <c r="I12" s="380"/>
      <c r="J12" s="902" t="s">
        <v>147</v>
      </c>
      <c r="K12" s="34"/>
      <c r="L12" s="267"/>
      <c r="M12" s="902" t="s">
        <v>147</v>
      </c>
      <c r="N12" s="34"/>
      <c r="O12" s="267"/>
      <c r="P12" s="902" t="s">
        <v>147</v>
      </c>
      <c r="R12" s="1374"/>
      <c r="S12" s="54"/>
      <c r="T12" s="1377"/>
    </row>
    <row r="13" spans="1:20" ht="14.4">
      <c r="B13" s="52"/>
      <c r="H13" s="84"/>
      <c r="T13" s="86"/>
    </row>
    <row r="14" spans="1:20" ht="14.4">
      <c r="B14" s="52"/>
      <c r="G14" s="32"/>
      <c r="H14" s="84"/>
      <c r="Q14" s="32"/>
      <c r="T14" s="86"/>
    </row>
    <row r="15" spans="1:20" ht="14.4">
      <c r="B15" s="52"/>
      <c r="C15" s="60"/>
      <c r="D15" s="63" t="s">
        <v>569</v>
      </c>
      <c r="E15" s="61"/>
      <c r="F15" s="61"/>
      <c r="H15" s="84"/>
      <c r="K15" s="34"/>
      <c r="L15" s="34"/>
      <c r="R15" s="34"/>
      <c r="S15" s="34"/>
      <c r="T15" s="88"/>
    </row>
    <row r="16" spans="1:20" ht="14.4">
      <c r="B16" s="52"/>
      <c r="C16" s="60"/>
      <c r="D16" s="982" t="s">
        <v>2485</v>
      </c>
      <c r="E16" s="61"/>
      <c r="F16" s="61"/>
      <c r="H16" s="84"/>
      <c r="K16" s="34"/>
      <c r="L16" s="34"/>
      <c r="R16" s="34"/>
      <c r="S16" s="34"/>
      <c r="T16" s="88"/>
    </row>
    <row r="17" spans="2:20" ht="14.4">
      <c r="B17" s="203">
        <f>IF(C17="","",COUNTIF($C$17:C17,"&lt;&gt;""")-COUNTBLANK($C$17:C17))</f>
        <v>1</v>
      </c>
      <c r="C17" s="204" t="s">
        <v>570</v>
      </c>
      <c r="D17" s="970" t="s">
        <v>2486</v>
      </c>
      <c r="E17" s="206" t="s">
        <v>350</v>
      </c>
      <c r="F17" s="206" t="s">
        <v>117</v>
      </c>
      <c r="H17" s="665">
        <f t="shared" ref="H17:H31" si="0">IF(AND(I17&lt;&gt;"",J17&lt;&gt;"",L17&lt;&gt;"",M17&lt;&gt;"",O17&lt;&gt;"",P17&lt;&gt;"",T17&lt;&gt;""),0,1)</f>
        <v>1</v>
      </c>
      <c r="I17" s="1146"/>
      <c r="J17" s="1110"/>
      <c r="K17" s="924"/>
      <c r="L17" s="1109"/>
      <c r="M17" s="1110"/>
      <c r="N17" s="924"/>
      <c r="O17" s="1109"/>
      <c r="P17" s="184"/>
      <c r="R17" s="666"/>
      <c r="S17" s="34"/>
      <c r="T17" s="188"/>
    </row>
    <row r="18" spans="2:20" ht="14.4">
      <c r="B18" s="203">
        <f>IF(C18="","",COUNTIF($C$17:C18,"&lt;&gt;""")-COUNTBLANK($C$17:C18))</f>
        <v>2</v>
      </c>
      <c r="C18" s="204" t="s">
        <v>571</v>
      </c>
      <c r="D18" s="970" t="s">
        <v>2487</v>
      </c>
      <c r="E18" s="206" t="s">
        <v>572</v>
      </c>
      <c r="F18" s="206" t="s">
        <v>117</v>
      </c>
      <c r="G18" s="32"/>
      <c r="H18" s="665">
        <f t="shared" si="0"/>
        <v>1</v>
      </c>
      <c r="I18" s="1109"/>
      <c r="J18" s="1110"/>
      <c r="K18" s="924"/>
      <c r="L18" s="1109"/>
      <c r="M18" s="1110"/>
      <c r="N18" s="924"/>
      <c r="O18" s="1109"/>
      <c r="P18" s="184"/>
      <c r="R18" s="666"/>
      <c r="S18" s="34"/>
      <c r="T18" s="188"/>
    </row>
    <row r="19" spans="2:20" ht="14.4">
      <c r="B19" s="203">
        <f>IF(C19="","",COUNTIF($C$17:C19,"&lt;&gt;""")-COUNTBLANK($C$17:C19))</f>
        <v>3</v>
      </c>
      <c r="C19" s="204" t="s">
        <v>573</v>
      </c>
      <c r="D19" s="970" t="s">
        <v>2488</v>
      </c>
      <c r="E19" s="206" t="s">
        <v>240</v>
      </c>
      <c r="F19" s="206" t="s">
        <v>164</v>
      </c>
      <c r="H19" s="665">
        <f t="shared" si="0"/>
        <v>1</v>
      </c>
      <c r="I19" s="1147">
        <f>IFERROR(I18/'A2'!I41*100,0)</f>
        <v>0</v>
      </c>
      <c r="J19" s="1110"/>
      <c r="K19" s="924"/>
      <c r="L19" s="1147">
        <f>IFERROR(L18/'A2'!L$41*100,0)</f>
        <v>0</v>
      </c>
      <c r="M19" s="1110"/>
      <c r="N19" s="924"/>
      <c r="O19" s="1147">
        <f>IFERROR(O18/'A2'!O41*100,0)</f>
        <v>0</v>
      </c>
      <c r="P19" s="184"/>
      <c r="R19" s="666"/>
      <c r="S19" s="34"/>
      <c r="T19" s="188"/>
    </row>
    <row r="20" spans="2:20" ht="14.4">
      <c r="B20" s="203" t="str">
        <f>IF(C20="","",COUNTIF($C$17:C20,"&lt;&gt;""")-COUNTBLANK($C$17:C20))</f>
        <v/>
      </c>
      <c r="C20" s="204"/>
      <c r="D20" s="982" t="s">
        <v>2489</v>
      </c>
      <c r="E20" s="206"/>
      <c r="F20" s="206"/>
      <c r="H20" s="84"/>
      <c r="I20" s="989"/>
      <c r="J20" s="989"/>
      <c r="K20" s="924"/>
      <c r="L20" s="924"/>
      <c r="M20" s="989"/>
      <c r="N20" s="924"/>
      <c r="O20" s="989"/>
      <c r="R20" s="34"/>
      <c r="S20" s="34"/>
      <c r="T20" s="88"/>
    </row>
    <row r="21" spans="2:20" ht="14.4">
      <c r="B21" s="203">
        <f>IF(C21="","",COUNTIF($C$17:C21,"&lt;&gt;""")-COUNTBLANK($C$17:C21))</f>
        <v>4</v>
      </c>
      <c r="C21" s="204" t="s">
        <v>574</v>
      </c>
      <c r="D21" s="970" t="s">
        <v>2490</v>
      </c>
      <c r="E21" s="206" t="s">
        <v>350</v>
      </c>
      <c r="F21" s="206" t="s">
        <v>117</v>
      </c>
      <c r="H21" s="665">
        <f t="shared" si="0"/>
        <v>1</v>
      </c>
      <c r="I21" s="1109"/>
      <c r="J21" s="1110"/>
      <c r="K21" s="924"/>
      <c r="L21" s="1109"/>
      <c r="M21" s="1110"/>
      <c r="N21" s="924"/>
      <c r="O21" s="1109"/>
      <c r="P21" s="184"/>
      <c r="R21" s="666"/>
      <c r="S21" s="34"/>
      <c r="T21" s="188"/>
    </row>
    <row r="22" spans="2:20" ht="14.4">
      <c r="B22" s="203">
        <f>IF(C22="","",COUNTIF($C$17:C22,"&lt;&gt;""")-COUNTBLANK($C$17:C22))</f>
        <v>5</v>
      </c>
      <c r="C22" s="204" t="s">
        <v>575</v>
      </c>
      <c r="D22" s="970" t="s">
        <v>2491</v>
      </c>
      <c r="E22" s="206" t="s">
        <v>572</v>
      </c>
      <c r="F22" s="206" t="s">
        <v>117</v>
      </c>
      <c r="G22" s="32"/>
      <c r="H22" s="665">
        <f t="shared" si="0"/>
        <v>1</v>
      </c>
      <c r="I22" s="1109"/>
      <c r="J22" s="1110"/>
      <c r="K22" s="924"/>
      <c r="L22" s="1109"/>
      <c r="M22" s="1110"/>
      <c r="N22" s="924"/>
      <c r="O22" s="1109"/>
      <c r="P22" s="184"/>
      <c r="R22" s="666"/>
      <c r="S22" s="34"/>
      <c r="T22" s="188"/>
    </row>
    <row r="23" spans="2:20" ht="14.4">
      <c r="B23" s="203">
        <f>IF(C23="","",COUNTIF($C$17:C23,"&lt;&gt;""")-COUNTBLANK($C$17:C23))</f>
        <v>6</v>
      </c>
      <c r="C23" s="204" t="s">
        <v>576</v>
      </c>
      <c r="D23" s="970" t="s">
        <v>2492</v>
      </c>
      <c r="E23" s="206" t="s">
        <v>240</v>
      </c>
      <c r="F23" s="206" t="s">
        <v>164</v>
      </c>
      <c r="H23" s="665">
        <f t="shared" si="0"/>
        <v>1</v>
      </c>
      <c r="I23" s="1147">
        <f>IFERROR(I22/'A2'!I41*100,0)</f>
        <v>0</v>
      </c>
      <c r="J23" s="1110"/>
      <c r="K23" s="924"/>
      <c r="L23" s="1147">
        <f>IFERROR(L22/'A2'!L$41*100,0)</f>
        <v>0</v>
      </c>
      <c r="M23" s="1110"/>
      <c r="N23" s="924"/>
      <c r="O23" s="1147">
        <f>IFERROR(O22/'A2'!O41*100,0)</f>
        <v>0</v>
      </c>
      <c r="P23" s="184"/>
      <c r="R23" s="666"/>
      <c r="S23" s="34"/>
      <c r="T23" s="188"/>
    </row>
    <row r="24" spans="2:20" ht="14.4">
      <c r="B24" s="203" t="str">
        <f>IF(C24="","",COUNTIF($C$17:C24,"&lt;&gt;""")-COUNTBLANK($C$17:C24))</f>
        <v/>
      </c>
      <c r="C24" s="60"/>
      <c r="D24" s="982" t="s">
        <v>2493</v>
      </c>
      <c r="E24" s="173"/>
      <c r="F24" s="173"/>
      <c r="H24" s="84"/>
      <c r="I24" s="989"/>
      <c r="J24" s="989"/>
      <c r="K24" s="924"/>
      <c r="L24" s="924"/>
      <c r="M24" s="989"/>
      <c r="N24" s="989"/>
      <c r="O24" s="989"/>
      <c r="R24" s="34"/>
      <c r="S24" s="34"/>
      <c r="T24" s="88"/>
    </row>
    <row r="25" spans="2:20" ht="14.4">
      <c r="B25" s="203">
        <f>IF(C25="","",COUNTIF($C$17:C25,"&lt;&gt;""")-COUNTBLANK($C$17:C25))</f>
        <v>7</v>
      </c>
      <c r="C25" s="204" t="s">
        <v>577</v>
      </c>
      <c r="D25" s="1090" t="s">
        <v>2435</v>
      </c>
      <c r="E25" s="206" t="s">
        <v>350</v>
      </c>
      <c r="F25" s="206" t="s">
        <v>117</v>
      </c>
      <c r="H25" s="665">
        <f t="shared" si="0"/>
        <v>1</v>
      </c>
      <c r="I25" s="1109"/>
      <c r="J25" s="1110"/>
      <c r="K25" s="924"/>
      <c r="L25" s="1109"/>
      <c r="M25" s="1110"/>
      <c r="N25" s="924"/>
      <c r="O25" s="1109"/>
      <c r="P25" s="184"/>
      <c r="R25" s="666"/>
      <c r="S25" s="34"/>
      <c r="T25" s="188"/>
    </row>
    <row r="26" spans="2:20" ht="14.4">
      <c r="B26" s="203">
        <f>IF(C26="","",COUNTIF($C$17:C26,"&lt;&gt;""")-COUNTBLANK($C$17:C26))</f>
        <v>8</v>
      </c>
      <c r="C26" s="204" t="s">
        <v>578</v>
      </c>
      <c r="D26" s="1090" t="s">
        <v>2436</v>
      </c>
      <c r="E26" s="206" t="s">
        <v>572</v>
      </c>
      <c r="F26" s="206" t="s">
        <v>117</v>
      </c>
      <c r="H26" s="665">
        <f t="shared" si="0"/>
        <v>1</v>
      </c>
      <c r="I26" s="1109"/>
      <c r="J26" s="1110"/>
      <c r="K26" s="924"/>
      <c r="L26" s="1109"/>
      <c r="M26" s="1110"/>
      <c r="N26" s="924"/>
      <c r="O26" s="1109"/>
      <c r="P26" s="184"/>
      <c r="R26" s="666"/>
      <c r="S26" s="34"/>
      <c r="T26" s="188"/>
    </row>
    <row r="27" spans="2:20" ht="14.4">
      <c r="B27" s="203">
        <f>IF(C27="","",COUNTIF($C$17:C27,"&lt;&gt;""")-COUNTBLANK($C$17:C27))</f>
        <v>9</v>
      </c>
      <c r="C27" s="204" t="s">
        <v>579</v>
      </c>
      <c r="D27" s="1090" t="s">
        <v>2437</v>
      </c>
      <c r="E27" s="206" t="s">
        <v>240</v>
      </c>
      <c r="F27" s="206" t="s">
        <v>164</v>
      </c>
      <c r="H27" s="665">
        <f t="shared" si="0"/>
        <v>1</v>
      </c>
      <c r="I27" s="1147">
        <f>IFERROR(I26/'A2'!I41*100,0)</f>
        <v>0</v>
      </c>
      <c r="J27" s="1110"/>
      <c r="K27" s="924"/>
      <c r="L27" s="1147">
        <f>IFERROR(L26/'A2'!L$41*100,0)</f>
        <v>0</v>
      </c>
      <c r="M27" s="1110"/>
      <c r="N27" s="924"/>
      <c r="O27" s="1147">
        <f>IFERROR(O26/'A2'!O41*100,0)</f>
        <v>0</v>
      </c>
      <c r="P27" s="184"/>
      <c r="R27" s="666"/>
      <c r="S27" s="34"/>
      <c r="T27" s="188"/>
    </row>
    <row r="28" spans="2:20" ht="14.4">
      <c r="B28" s="203" t="str">
        <f>IF(C28="","",COUNTIF($C$17:C28,"&lt;&gt;""")-COUNTBLANK($C$17:C28))</f>
        <v/>
      </c>
      <c r="C28" s="60"/>
      <c r="D28" s="982" t="s">
        <v>580</v>
      </c>
      <c r="E28" s="173"/>
      <c r="F28" s="173"/>
      <c r="H28" s="84"/>
      <c r="I28" s="989"/>
      <c r="J28" s="989"/>
      <c r="K28" s="924"/>
      <c r="L28" s="924"/>
      <c r="M28" s="989"/>
      <c r="N28" s="989"/>
      <c r="O28" s="989"/>
      <c r="R28" s="34"/>
      <c r="S28" s="34"/>
      <c r="T28" s="88"/>
    </row>
    <row r="29" spans="2:20" ht="28.2">
      <c r="B29" s="203">
        <f>IF(C29="","",COUNTIF($C$17:C29,"&lt;&gt;""")-COUNTBLANK($C$17:C29))</f>
        <v>10</v>
      </c>
      <c r="C29" s="204" t="s">
        <v>581</v>
      </c>
      <c r="D29" s="1090" t="s">
        <v>2438</v>
      </c>
      <c r="E29" s="206" t="s">
        <v>350</v>
      </c>
      <c r="F29" s="206" t="s">
        <v>117</v>
      </c>
      <c r="H29" s="665">
        <f t="shared" si="0"/>
        <v>1</v>
      </c>
      <c r="I29" s="1109"/>
      <c r="J29" s="1110"/>
      <c r="K29" s="924"/>
      <c r="L29" s="1109"/>
      <c r="M29" s="1110"/>
      <c r="N29" s="924"/>
      <c r="O29" s="1109"/>
      <c r="P29" s="184"/>
      <c r="R29" s="666"/>
      <c r="S29" s="34"/>
      <c r="T29" s="188"/>
    </row>
    <row r="30" spans="2:20" ht="28.2">
      <c r="B30" s="203">
        <f>IF(C30="","",COUNTIF($C$17:C30,"&lt;&gt;""")-COUNTBLANK($C$17:C30))</f>
        <v>11</v>
      </c>
      <c r="C30" s="204" t="s">
        <v>582</v>
      </c>
      <c r="D30" s="1090" t="s">
        <v>2439</v>
      </c>
      <c r="E30" s="206" t="s">
        <v>572</v>
      </c>
      <c r="F30" s="206" t="s">
        <v>117</v>
      </c>
      <c r="H30" s="665">
        <f t="shared" si="0"/>
        <v>1</v>
      </c>
      <c r="I30" s="1109"/>
      <c r="J30" s="1110"/>
      <c r="K30" s="924"/>
      <c r="L30" s="1109"/>
      <c r="M30" s="1110"/>
      <c r="N30" s="924"/>
      <c r="O30" s="1109"/>
      <c r="P30" s="184"/>
      <c r="R30" s="666"/>
      <c r="S30" s="34"/>
      <c r="T30" s="188"/>
    </row>
    <row r="31" spans="2:20" ht="28.2">
      <c r="B31" s="203">
        <f>IF(C31="","",COUNTIF($C$17:C31,"&lt;&gt;""")-COUNTBLANK($C$17:C31))</f>
        <v>12</v>
      </c>
      <c r="C31" s="204" t="s">
        <v>583</v>
      </c>
      <c r="D31" s="867" t="s">
        <v>2440</v>
      </c>
      <c r="E31" s="206" t="s">
        <v>240</v>
      </c>
      <c r="F31" s="206" t="s">
        <v>164</v>
      </c>
      <c r="H31" s="665">
        <f t="shared" si="0"/>
        <v>1</v>
      </c>
      <c r="I31" s="1147">
        <f>IFERROR(I30/'A2'!I41*100,0)</f>
        <v>0</v>
      </c>
      <c r="J31" s="1110"/>
      <c r="K31" s="924"/>
      <c r="L31" s="1147">
        <f>IFERROR(L30/'A2'!L$41*100,0)</f>
        <v>0</v>
      </c>
      <c r="M31" s="1110"/>
      <c r="N31" s="924"/>
      <c r="O31" s="1147">
        <f>IFERROR(O30/'A2'!O41*100,0)</f>
        <v>0</v>
      </c>
      <c r="P31" s="184"/>
      <c r="R31" s="666"/>
      <c r="S31" s="34"/>
      <c r="T31" s="188"/>
    </row>
    <row r="32" spans="2:20" ht="14.4">
      <c r="B32" s="203" t="str">
        <f>IF(C32="","",COUNTIF($C$17:C32,"&lt;&gt;""")-COUNTBLANK($C$17:C32))</f>
        <v/>
      </c>
      <c r="E32" s="205"/>
      <c r="F32" s="205"/>
      <c r="H32" s="84"/>
      <c r="K32" s="34"/>
      <c r="L32" s="34"/>
      <c r="R32" s="34"/>
      <c r="S32" s="34"/>
      <c r="T32" s="88"/>
    </row>
    <row r="33" spans="1:20" ht="14.4">
      <c r="B33" s="203" t="str">
        <f>IF(C33="","",COUNTIF($C$17:C33,"&lt;&gt;""")-COUNTBLANK($C$17:C33))</f>
        <v/>
      </c>
      <c r="C33" s="60"/>
      <c r="D33" s="63" t="s">
        <v>584</v>
      </c>
      <c r="E33" s="173"/>
      <c r="F33" s="173"/>
      <c r="H33" s="84"/>
      <c r="K33" s="34"/>
      <c r="L33" s="34"/>
      <c r="R33" s="34"/>
      <c r="S33" s="34"/>
      <c r="T33" s="88"/>
    </row>
    <row r="34" spans="1:20" ht="14.4">
      <c r="B34" s="203">
        <f>IF(C34="","",COUNTIF($C$17:C34,"&lt;&gt;""")-COUNTBLANK($C$17:C34))</f>
        <v>13</v>
      </c>
      <c r="C34" s="204" t="s">
        <v>585</v>
      </c>
      <c r="D34" s="204" t="s">
        <v>586</v>
      </c>
      <c r="E34" s="206" t="s">
        <v>350</v>
      </c>
      <c r="F34" s="206" t="s">
        <v>117</v>
      </c>
      <c r="H34" s="665">
        <f>IF(AND(I34&lt;&gt;"",J34&lt;&gt;"",L34&lt;&gt;"",M34&lt;&gt;"",O34&lt;&gt;"",P34&lt;&gt;"",T34&lt;&gt;""),0,1)</f>
        <v>1</v>
      </c>
      <c r="I34" s="64"/>
      <c r="J34" s="184"/>
      <c r="K34" s="34"/>
      <c r="L34" s="64"/>
      <c r="M34" s="184"/>
      <c r="N34" s="34"/>
      <c r="O34" s="64"/>
      <c r="P34" s="184"/>
      <c r="R34" s="666"/>
      <c r="S34" s="34"/>
      <c r="T34" s="188"/>
    </row>
    <row r="35" spans="1:20" ht="14.4">
      <c r="B35" s="52"/>
      <c r="H35" s="84"/>
      <c r="N35" s="34"/>
      <c r="R35" s="34"/>
      <c r="S35" s="34"/>
      <c r="T35" s="88"/>
    </row>
    <row r="36" spans="1:20" ht="14.4">
      <c r="B36" s="52"/>
      <c r="C36" s="32" t="s">
        <v>129</v>
      </c>
      <c r="H36" s="84"/>
      <c r="N36" s="34"/>
      <c r="R36" s="34"/>
      <c r="S36" s="34"/>
      <c r="T36" s="88"/>
    </row>
    <row r="37" spans="1:20" ht="14.4">
      <c r="B37" s="52"/>
      <c r="C37" s="1378"/>
      <c r="D37" s="1379"/>
      <c r="E37" s="1379"/>
      <c r="F37" s="1380"/>
      <c r="H37" s="84"/>
      <c r="N37" s="34"/>
      <c r="R37" s="34"/>
      <c r="S37" s="34"/>
      <c r="T37" s="88"/>
    </row>
    <row r="38" spans="1:20" ht="14.4">
      <c r="B38" s="52"/>
      <c r="C38" s="1381"/>
      <c r="D38" s="1405"/>
      <c r="E38" s="1405"/>
      <c r="F38" s="1382"/>
      <c r="H38" s="84"/>
      <c r="N38" s="34"/>
      <c r="R38" s="34"/>
      <c r="S38" s="34"/>
      <c r="T38" s="88"/>
    </row>
    <row r="39" spans="1:20" ht="14.4">
      <c r="B39" s="52"/>
      <c r="C39" s="1381"/>
      <c r="D39" s="1405"/>
      <c r="E39" s="1405"/>
      <c r="F39" s="1382"/>
      <c r="H39" s="84"/>
      <c r="N39" s="34"/>
      <c r="R39" s="34"/>
      <c r="S39" s="34"/>
      <c r="T39" s="88"/>
    </row>
    <row r="40" spans="1:20" ht="14.4">
      <c r="B40" s="52"/>
      <c r="C40" s="1381"/>
      <c r="D40" s="1405"/>
      <c r="E40" s="1405"/>
      <c r="F40" s="1382"/>
      <c r="H40" s="84"/>
      <c r="N40" s="34"/>
      <c r="R40" s="34"/>
      <c r="S40" s="34"/>
      <c r="T40" s="88"/>
    </row>
    <row r="41" spans="1:20" ht="14.4">
      <c r="B41" s="52"/>
      <c r="C41" s="1383"/>
      <c r="D41" s="1384"/>
      <c r="E41" s="1384"/>
      <c r="F41" s="1385"/>
      <c r="H41" s="84"/>
      <c r="N41" s="34"/>
      <c r="R41" s="34"/>
      <c r="S41" s="34"/>
      <c r="T41" s="88"/>
    </row>
    <row r="42" spans="1:20" ht="14.4">
      <c r="B42" s="52"/>
      <c r="H42" s="84"/>
      <c r="N42" s="34"/>
      <c r="R42" s="34"/>
      <c r="S42" s="34"/>
      <c r="T42" s="88"/>
    </row>
    <row r="43" spans="1:20" ht="14.4">
      <c r="B43" s="52"/>
      <c r="D43" s="33"/>
      <c r="E43" s="174"/>
      <c r="F43" s="174"/>
      <c r="H43" s="84"/>
      <c r="T43" s="86"/>
    </row>
    <row r="44" spans="1:20" ht="14.4">
      <c r="B44" s="335" t="s">
        <v>130</v>
      </c>
      <c r="C44" s="56"/>
      <c r="D44" s="56"/>
      <c r="E44" s="175"/>
      <c r="F44" s="175"/>
      <c r="G44" s="56"/>
      <c r="H44" s="312"/>
      <c r="I44" s="56"/>
      <c r="J44" s="56"/>
      <c r="K44" s="56"/>
      <c r="L44" s="56"/>
      <c r="M44" s="56"/>
      <c r="N44" s="56"/>
      <c r="O44" s="56"/>
      <c r="P44" s="56"/>
      <c r="Q44" s="56"/>
      <c r="R44" s="56"/>
      <c r="S44" s="56"/>
      <c r="T44" s="87"/>
    </row>
    <row r="45" spans="1:20" ht="15" hidden="1" customHeight="1">
      <c r="A45" s="34"/>
      <c r="B45" s="34"/>
      <c r="C45" s="34"/>
      <c r="D45" s="34"/>
      <c r="E45" s="905"/>
      <c r="F45" s="905"/>
      <c r="H45" s="34"/>
      <c r="I45" s="34"/>
      <c r="J45" s="34"/>
      <c r="K45" s="34"/>
      <c r="L45" s="34"/>
      <c r="M45" s="34"/>
      <c r="N45" s="34"/>
      <c r="O45" s="34"/>
      <c r="P45" s="34"/>
      <c r="R45" s="34"/>
      <c r="S45" s="34"/>
      <c r="T45" s="34"/>
    </row>
  </sheetData>
  <mergeCells count="7">
    <mergeCell ref="C37:F41"/>
    <mergeCell ref="R10:R12"/>
    <mergeCell ref="T10:T12"/>
    <mergeCell ref="H10:H12"/>
    <mergeCell ref="I10:J11"/>
    <mergeCell ref="L10:M11"/>
    <mergeCell ref="O10:P11"/>
  </mergeCells>
  <conditionalFormatting sqref="H3">
    <cfRule type="cellIs" dxfId="873" priority="127" stopIfTrue="1" operator="greaterThan">
      <formula>0</formula>
    </cfRule>
    <cfRule type="cellIs" dxfId="872" priority="128" stopIfTrue="1" operator="lessThan">
      <formula>1</formula>
    </cfRule>
  </conditionalFormatting>
  <conditionalFormatting sqref="H18">
    <cfRule type="cellIs" dxfId="871" priority="89" stopIfTrue="1" operator="greaterThan">
      <formula>0</formula>
    </cfRule>
    <cfRule type="cellIs" dxfId="870" priority="90" stopIfTrue="1" operator="lessThan">
      <formula>1</formula>
    </cfRule>
  </conditionalFormatting>
  <conditionalFormatting sqref="H18">
    <cfRule type="cellIs" dxfId="869" priority="91" stopIfTrue="1" operator="greaterThan">
      <formula>0</formula>
    </cfRule>
    <cfRule type="cellIs" dxfId="868" priority="92" stopIfTrue="1" operator="lessThan">
      <formula>1</formula>
    </cfRule>
  </conditionalFormatting>
  <conditionalFormatting sqref="H19">
    <cfRule type="cellIs" dxfId="867" priority="65" stopIfTrue="1" operator="greaterThan">
      <formula>0</formula>
    </cfRule>
    <cfRule type="cellIs" dxfId="866" priority="66" stopIfTrue="1" operator="lessThan">
      <formula>1</formula>
    </cfRule>
  </conditionalFormatting>
  <conditionalFormatting sqref="H19">
    <cfRule type="cellIs" dxfId="865" priority="67" stopIfTrue="1" operator="greaterThan">
      <formula>0</formula>
    </cfRule>
    <cfRule type="cellIs" dxfId="864" priority="68" stopIfTrue="1" operator="lessThan">
      <formula>1</formula>
    </cfRule>
  </conditionalFormatting>
  <conditionalFormatting sqref="H17:H19">
    <cfRule type="cellIs" dxfId="863" priority="45" stopIfTrue="1" operator="greaterThan">
      <formula>0</formula>
    </cfRule>
    <cfRule type="cellIs" dxfId="862" priority="46" stopIfTrue="1" operator="lessThan">
      <formula>1</formula>
    </cfRule>
  </conditionalFormatting>
  <conditionalFormatting sqref="H17:H19">
    <cfRule type="cellIs" dxfId="861" priority="47" stopIfTrue="1" operator="greaterThan">
      <formula>0</formula>
    </cfRule>
    <cfRule type="cellIs" dxfId="860" priority="48" stopIfTrue="1" operator="lessThan">
      <formula>1</formula>
    </cfRule>
  </conditionalFormatting>
  <conditionalFormatting sqref="H17:H19">
    <cfRule type="cellIs" dxfId="859" priority="41" stopIfTrue="1" operator="greaterThan">
      <formula>0</formula>
    </cfRule>
    <cfRule type="cellIs" dxfId="858" priority="42" stopIfTrue="1" operator="lessThan">
      <formula>1</formula>
    </cfRule>
  </conditionalFormatting>
  <conditionalFormatting sqref="H17:H19">
    <cfRule type="cellIs" dxfId="857" priority="43" stopIfTrue="1" operator="greaterThan">
      <formula>0</formula>
    </cfRule>
    <cfRule type="cellIs" dxfId="856" priority="44" stopIfTrue="1" operator="lessThan">
      <formula>1</formula>
    </cfRule>
  </conditionalFormatting>
  <conditionalFormatting sqref="H21:H23">
    <cfRule type="cellIs" dxfId="855" priority="37" stopIfTrue="1" operator="greaterThan">
      <formula>0</formula>
    </cfRule>
    <cfRule type="cellIs" dxfId="854" priority="38" stopIfTrue="1" operator="lessThan">
      <formula>1</formula>
    </cfRule>
  </conditionalFormatting>
  <conditionalFormatting sqref="H21:H23">
    <cfRule type="cellIs" dxfId="853" priority="39" stopIfTrue="1" operator="greaterThan">
      <formula>0</formula>
    </cfRule>
    <cfRule type="cellIs" dxfId="852" priority="40" stopIfTrue="1" operator="lessThan">
      <formula>1</formula>
    </cfRule>
  </conditionalFormatting>
  <conditionalFormatting sqref="H21:H23">
    <cfRule type="cellIs" dxfId="851" priority="33" stopIfTrue="1" operator="greaterThan">
      <formula>0</formula>
    </cfRule>
    <cfRule type="cellIs" dxfId="850" priority="34" stopIfTrue="1" operator="lessThan">
      <formula>1</formula>
    </cfRule>
  </conditionalFormatting>
  <conditionalFormatting sqref="H21:H23">
    <cfRule type="cellIs" dxfId="849" priority="35" stopIfTrue="1" operator="greaterThan">
      <formula>0</formula>
    </cfRule>
    <cfRule type="cellIs" dxfId="848" priority="36" stopIfTrue="1" operator="lessThan">
      <formula>1</formula>
    </cfRule>
  </conditionalFormatting>
  <conditionalFormatting sqref="H25:H27">
    <cfRule type="cellIs" dxfId="847" priority="21" stopIfTrue="1" operator="greaterThan">
      <formula>0</formula>
    </cfRule>
    <cfRule type="cellIs" dxfId="846" priority="22" stopIfTrue="1" operator="lessThan">
      <formula>1</formula>
    </cfRule>
  </conditionalFormatting>
  <conditionalFormatting sqref="H25:H27">
    <cfRule type="cellIs" dxfId="845" priority="23" stopIfTrue="1" operator="greaterThan">
      <formula>0</formula>
    </cfRule>
    <cfRule type="cellIs" dxfId="844" priority="24" stopIfTrue="1" operator="lessThan">
      <formula>1</formula>
    </cfRule>
  </conditionalFormatting>
  <conditionalFormatting sqref="H25:H27">
    <cfRule type="cellIs" dxfId="843" priority="17" stopIfTrue="1" operator="greaterThan">
      <formula>0</formula>
    </cfRule>
    <cfRule type="cellIs" dxfId="842" priority="18" stopIfTrue="1" operator="lessThan">
      <formula>1</formula>
    </cfRule>
  </conditionalFormatting>
  <conditionalFormatting sqref="H25:H27">
    <cfRule type="cellIs" dxfId="841" priority="19" stopIfTrue="1" operator="greaterThan">
      <formula>0</formula>
    </cfRule>
    <cfRule type="cellIs" dxfId="840" priority="20" stopIfTrue="1" operator="lessThan">
      <formula>1</formula>
    </cfRule>
  </conditionalFormatting>
  <conditionalFormatting sqref="H29:H31">
    <cfRule type="cellIs" dxfId="839" priority="13" stopIfTrue="1" operator="greaterThan">
      <formula>0</formula>
    </cfRule>
    <cfRule type="cellIs" dxfId="838" priority="14" stopIfTrue="1" operator="lessThan">
      <formula>1</formula>
    </cfRule>
  </conditionalFormatting>
  <conditionalFormatting sqref="H29:H31">
    <cfRule type="cellIs" dxfId="837" priority="15" stopIfTrue="1" operator="greaterThan">
      <formula>0</formula>
    </cfRule>
    <cfRule type="cellIs" dxfId="836" priority="16" stopIfTrue="1" operator="lessThan">
      <formula>1</formula>
    </cfRule>
  </conditionalFormatting>
  <conditionalFormatting sqref="H29:H31">
    <cfRule type="cellIs" dxfId="835" priority="9" stopIfTrue="1" operator="greaterThan">
      <formula>0</formula>
    </cfRule>
    <cfRule type="cellIs" dxfId="834" priority="10" stopIfTrue="1" operator="lessThan">
      <formula>1</formula>
    </cfRule>
  </conditionalFormatting>
  <conditionalFormatting sqref="H29:H31">
    <cfRule type="cellIs" dxfId="833" priority="11" stopIfTrue="1" operator="greaterThan">
      <formula>0</formula>
    </cfRule>
    <cfRule type="cellIs" dxfId="832" priority="12" stopIfTrue="1" operator="lessThan">
      <formula>1</formula>
    </cfRule>
  </conditionalFormatting>
  <conditionalFormatting sqref="H34">
    <cfRule type="cellIs" dxfId="831" priority="5" stopIfTrue="1" operator="greaterThan">
      <formula>0</formula>
    </cfRule>
    <cfRule type="cellIs" dxfId="830" priority="6" stopIfTrue="1" operator="lessThan">
      <formula>1</formula>
    </cfRule>
  </conditionalFormatting>
  <conditionalFormatting sqref="H34">
    <cfRule type="cellIs" dxfId="829" priority="7" stopIfTrue="1" operator="greaterThan">
      <formula>0</formula>
    </cfRule>
    <cfRule type="cellIs" dxfId="828" priority="8" stopIfTrue="1" operator="lessThan">
      <formula>1</formula>
    </cfRule>
  </conditionalFormatting>
  <conditionalFormatting sqref="H34">
    <cfRule type="cellIs" dxfId="827" priority="1" stopIfTrue="1" operator="greaterThan">
      <formula>0</formula>
    </cfRule>
    <cfRule type="cellIs" dxfId="826" priority="2" stopIfTrue="1" operator="lessThan">
      <formula>1</formula>
    </cfRule>
  </conditionalFormatting>
  <conditionalFormatting sqref="H34">
    <cfRule type="cellIs" dxfId="825" priority="3" stopIfTrue="1" operator="greaterThan">
      <formula>0</formula>
    </cfRule>
    <cfRule type="cellIs" dxfId="824" priority="4" stopIfTrue="1" operator="lessThan">
      <formula>1</formula>
    </cfRule>
  </conditionalFormatting>
  <dataValidations count="1">
    <dataValidation type="list" allowBlank="1" showInputMessage="1" showErrorMessage="1" sqref="P17:P19 P29:P31 P34 M29:M31 M21:M23 M17:M19 M34 J29:J31 P25:P27 J21:J23 J17:J19 J34 J25:J27 M25:M27 P21:P23" xr:uid="{13494121-BAEB-439D-9376-C6E6D6A996A8}">
      <formula1>Confidence_grade</formula1>
    </dataValidation>
  </dataValidations>
  <pageMargins left="0.70866141732283472" right="0.70866141732283472"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7FED-5FCF-4D5A-A00A-B635DE9D6F15}">
  <sheetPr>
    <tabColor rgb="FF55EBF7"/>
    <pageSetUpPr fitToPage="1"/>
  </sheetPr>
  <dimension ref="A1:XEN71"/>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44140625" style="32" customWidth="1"/>
    <col min="4" max="4" width="88.5546875" style="32" customWidth="1"/>
    <col min="5" max="5" width="9.44140625" style="32" customWidth="1"/>
    <col min="6" max="6" width="8.5546875" style="32" customWidth="1"/>
    <col min="7" max="7" width="9" style="34" customWidth="1"/>
    <col min="8" max="8" width="18"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4.5546875" style="32" customWidth="1"/>
    <col min="20" max="20" width="49.44140625" style="32" customWidth="1"/>
    <col min="21" max="21" width="3.5546875" hidden="1"/>
    <col min="22" max="22" width="4.44140625" hidden="1"/>
    <col min="23" max="16368" width="9.44140625" hidden="1"/>
    <col min="16369" max="16384" width="8.88671875" hidden="1"/>
  </cols>
  <sheetData>
    <row r="1" spans="1:20"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8"/>
    </row>
    <row r="2" spans="1:20" ht="28.35" customHeight="1">
      <c r="A2" s="35"/>
      <c r="B2" s="399"/>
      <c r="C2" s="400"/>
      <c r="D2" s="400"/>
      <c r="E2" s="400"/>
      <c r="F2" s="400"/>
      <c r="G2" s="400"/>
      <c r="H2" s="401"/>
      <c r="I2" s="400"/>
      <c r="J2" s="400"/>
      <c r="K2" s="400"/>
      <c r="L2" s="400"/>
      <c r="M2" s="400"/>
      <c r="N2" s="400"/>
      <c r="O2" s="400"/>
      <c r="P2" s="400"/>
      <c r="Q2" s="400"/>
      <c r="R2" s="400"/>
      <c r="S2" s="400"/>
      <c r="T2" s="402"/>
    </row>
    <row r="3" spans="1:20" ht="14.4">
      <c r="A3" s="41"/>
      <c r="B3" s="662" t="s">
        <v>1971</v>
      </c>
      <c r="C3" s="44"/>
      <c r="D3" s="663">
        <f>'Key information'!$E$8</f>
        <v>0</v>
      </c>
      <c r="E3" s="44"/>
      <c r="F3" s="41"/>
      <c r="G3" s="664" t="s">
        <v>100</v>
      </c>
      <c r="H3" s="665">
        <f>SUM(H17:H31)</f>
        <v>12</v>
      </c>
      <c r="I3" s="41"/>
      <c r="J3" s="41"/>
      <c r="K3" s="41"/>
      <c r="L3" s="41"/>
      <c r="M3" s="41"/>
      <c r="N3" s="41"/>
      <c r="P3" s="344"/>
      <c r="R3" s="344"/>
      <c r="T3" s="699"/>
    </row>
    <row r="4" spans="1:20" ht="14.4">
      <c r="B4" s="45"/>
      <c r="C4" s="327"/>
      <c r="D4" s="328"/>
      <c r="E4" s="329"/>
      <c r="F4" s="329"/>
      <c r="G4" s="329"/>
      <c r="H4" s="329"/>
      <c r="I4" s="329"/>
      <c r="J4" s="329"/>
      <c r="K4" s="329"/>
      <c r="L4" s="329"/>
      <c r="M4" s="329"/>
      <c r="N4" s="329"/>
      <c r="O4" s="47"/>
      <c r="P4" s="47"/>
      <c r="Q4" s="46"/>
      <c r="R4" s="47"/>
      <c r="S4" s="47"/>
      <c r="T4" s="700"/>
    </row>
    <row r="5" spans="1:20" ht="14.4">
      <c r="C5" s="33"/>
      <c r="H5" s="83"/>
    </row>
    <row r="6" spans="1:20" ht="15" thickBot="1">
      <c r="B6" s="48"/>
      <c r="C6" s="49"/>
      <c r="D6" s="50"/>
      <c r="E6" s="50"/>
      <c r="F6" s="50"/>
      <c r="G6" s="50"/>
      <c r="H6" s="50"/>
      <c r="I6" s="50"/>
      <c r="J6" s="50"/>
      <c r="K6" s="50"/>
      <c r="L6" s="50"/>
      <c r="M6" s="50"/>
      <c r="N6" s="50"/>
      <c r="O6" s="50"/>
      <c r="P6" s="50"/>
      <c r="Q6" s="51"/>
      <c r="R6" s="50"/>
      <c r="S6" s="50"/>
      <c r="T6" s="85"/>
    </row>
    <row r="7" spans="1:20" ht="14.4">
      <c r="B7" s="52"/>
      <c r="C7" s="122" t="s">
        <v>511</v>
      </c>
      <c r="D7" s="123"/>
      <c r="H7" s="84"/>
      <c r="T7" s="86"/>
    </row>
    <row r="8" spans="1:20" ht="15" thickBot="1">
      <c r="B8" s="52"/>
      <c r="C8" s="124" t="s">
        <v>587</v>
      </c>
      <c r="D8" s="125"/>
      <c r="H8" s="84"/>
      <c r="T8" s="86"/>
    </row>
    <row r="9" spans="1:20" ht="15" thickBot="1">
      <c r="B9" s="52"/>
      <c r="H9" s="84"/>
      <c r="T9" s="86"/>
    </row>
    <row r="10" spans="1:20" ht="14.4">
      <c r="B10" s="52"/>
      <c r="C10" s="261" t="s">
        <v>103</v>
      </c>
      <c r="D10" s="137" t="s">
        <v>32</v>
      </c>
      <c r="E10" s="137" t="s">
        <v>104</v>
      </c>
      <c r="F10" s="133" t="s">
        <v>105</v>
      </c>
      <c r="H10" s="1439" t="s">
        <v>106</v>
      </c>
      <c r="I10" s="1434">
        <f>'Key information'!$E$22</f>
        <v>43646</v>
      </c>
      <c r="J10" s="1414"/>
      <c r="K10" s="83"/>
      <c r="L10" s="1413">
        <f>'Key information'!$E$23</f>
        <v>44012</v>
      </c>
      <c r="M10" s="1414"/>
      <c r="N10" s="83"/>
      <c r="O10" s="1409" t="str">
        <f>'Key information'!$E$24</f>
        <v>30/06/2021 (Forecast)</v>
      </c>
      <c r="P10" s="1410"/>
      <c r="R10" s="1372" t="s">
        <v>108</v>
      </c>
      <c r="S10" s="53"/>
      <c r="T10" s="1375" t="s">
        <v>109</v>
      </c>
    </row>
    <row r="11" spans="1:20" ht="14.4">
      <c r="B11" s="52"/>
      <c r="C11" s="223" t="s">
        <v>110</v>
      </c>
      <c r="D11" s="136"/>
      <c r="E11" s="136"/>
      <c r="F11" s="134" t="s">
        <v>111</v>
      </c>
      <c r="H11" s="1440"/>
      <c r="I11" s="1435"/>
      <c r="J11" s="1416"/>
      <c r="K11" s="83"/>
      <c r="L11" s="1415"/>
      <c r="M11" s="1416"/>
      <c r="N11" s="83"/>
      <c r="O11" s="1411"/>
      <c r="P11" s="1412"/>
      <c r="R11" s="1373"/>
      <c r="S11" s="53"/>
      <c r="T11" s="1376"/>
    </row>
    <row r="12" spans="1:20" ht="15" thickBot="1">
      <c r="B12" s="52"/>
      <c r="C12" s="124"/>
      <c r="D12" s="138"/>
      <c r="E12" s="138"/>
      <c r="F12" s="135"/>
      <c r="H12" s="1441"/>
      <c r="I12" s="380"/>
      <c r="J12" s="902" t="s">
        <v>147</v>
      </c>
      <c r="K12" s="34"/>
      <c r="L12" s="267"/>
      <c r="M12" s="902" t="s">
        <v>147</v>
      </c>
      <c r="N12" s="34"/>
      <c r="O12" s="267"/>
      <c r="P12" s="902" t="s">
        <v>147</v>
      </c>
      <c r="R12" s="1374"/>
      <c r="S12" s="54"/>
      <c r="T12" s="1377"/>
    </row>
    <row r="13" spans="1:20" ht="14.4">
      <c r="B13" s="52"/>
      <c r="H13" s="84"/>
      <c r="T13" s="86"/>
    </row>
    <row r="14" spans="1:20" ht="14.4">
      <c r="B14" s="52"/>
      <c r="G14" s="32"/>
      <c r="H14" s="84"/>
      <c r="Q14" s="32"/>
      <c r="T14" s="86"/>
    </row>
    <row r="15" spans="1:20" ht="14.4">
      <c r="B15" s="52"/>
      <c r="C15" s="57"/>
      <c r="D15" s="931" t="s">
        <v>2087</v>
      </c>
      <c r="E15" s="59"/>
      <c r="F15" s="59"/>
      <c r="H15" s="84"/>
      <c r="K15" s="34"/>
      <c r="L15" s="34"/>
      <c r="R15" s="34"/>
      <c r="S15" s="34"/>
      <c r="T15" s="88"/>
    </row>
    <row r="16" spans="1:20" ht="14.4">
      <c r="B16" s="52"/>
      <c r="C16" s="57"/>
      <c r="D16" s="58" t="s">
        <v>588</v>
      </c>
      <c r="E16" s="59"/>
      <c r="F16" s="59"/>
      <c r="H16" s="84"/>
      <c r="K16" s="34"/>
      <c r="L16" s="34"/>
      <c r="R16" s="34"/>
      <c r="S16" s="34"/>
      <c r="T16" s="88"/>
    </row>
    <row r="17" spans="2:20" ht="14.4">
      <c r="B17" s="203">
        <f>IF(C17="","",COUNTIF($C$14:C17,"&lt;&gt;""")-COUNTBLANK($C$14:C17))</f>
        <v>1</v>
      </c>
      <c r="C17" s="57" t="s">
        <v>589</v>
      </c>
      <c r="D17" s="66" t="s">
        <v>590</v>
      </c>
      <c r="E17" s="67" t="s">
        <v>350</v>
      </c>
      <c r="F17" s="67" t="s">
        <v>117</v>
      </c>
      <c r="H17" s="665">
        <f>IF(AND(I17&lt;&gt;"",J17&lt;&gt;"",L17&lt;&gt;"",M17&lt;&gt;"",O17&lt;&gt;"",P17&lt;&gt;"",T17&lt;&gt;""),0,1)</f>
        <v>1</v>
      </c>
      <c r="I17" s="64"/>
      <c r="J17" s="184"/>
      <c r="K17" s="34"/>
      <c r="L17" s="64"/>
      <c r="M17" s="184"/>
      <c r="N17" s="34"/>
      <c r="O17" s="64"/>
      <c r="P17" s="184"/>
      <c r="R17" s="666"/>
      <c r="S17" s="34"/>
      <c r="T17" s="188"/>
    </row>
    <row r="18" spans="2:20" ht="14.4">
      <c r="B18" s="203">
        <f>IF(C18="","",COUNTIF($C$14:C18,"&lt;&gt;""")-COUNTBLANK($C$14:C18))</f>
        <v>2</v>
      </c>
      <c r="C18" s="57" t="s">
        <v>591</v>
      </c>
      <c r="D18" s="66" t="s">
        <v>592</v>
      </c>
      <c r="E18" s="67" t="s">
        <v>350</v>
      </c>
      <c r="F18" s="67" t="s">
        <v>117</v>
      </c>
      <c r="H18" s="665">
        <f t="shared" ref="H18:H31" si="0">IF(AND(I18&lt;&gt;"",J18&lt;&gt;"",L18&lt;&gt;"",M18&lt;&gt;"",O18&lt;&gt;"",P18&lt;&gt;"",T18&lt;&gt;""),0,1)</f>
        <v>1</v>
      </c>
      <c r="I18" s="64"/>
      <c r="J18" s="184"/>
      <c r="K18" s="34"/>
      <c r="L18" s="64"/>
      <c r="M18" s="184"/>
      <c r="N18" s="34"/>
      <c r="O18" s="64"/>
      <c r="P18" s="184"/>
      <c r="R18" s="666"/>
      <c r="S18" s="34"/>
      <c r="T18" s="188"/>
    </row>
    <row r="19" spans="2:20" ht="14.4">
      <c r="B19" s="203">
        <f>IF(C19="","",COUNTIF($C$14:C19,"&lt;&gt;""")-COUNTBLANK($C$14:C19))</f>
        <v>3</v>
      </c>
      <c r="C19" s="57" t="s">
        <v>593</v>
      </c>
      <c r="D19" s="66" t="s">
        <v>594</v>
      </c>
      <c r="E19" s="67" t="s">
        <v>350</v>
      </c>
      <c r="F19" s="67" t="s">
        <v>117</v>
      </c>
      <c r="H19" s="665">
        <f t="shared" si="0"/>
        <v>1</v>
      </c>
      <c r="I19" s="64"/>
      <c r="J19" s="184"/>
      <c r="K19" s="34"/>
      <c r="L19" s="64"/>
      <c r="M19" s="184"/>
      <c r="N19" s="34"/>
      <c r="O19" s="64"/>
      <c r="P19" s="184"/>
      <c r="R19" s="666"/>
      <c r="S19" s="34"/>
      <c r="T19" s="188"/>
    </row>
    <row r="20" spans="2:20" ht="14.4">
      <c r="B20" s="203" t="str">
        <f>IF(C20="","",COUNTIF($C$14:C20,"&lt;&gt;""")-COUNTBLANK($C$14:C20))</f>
        <v/>
      </c>
      <c r="C20" s="60"/>
      <c r="D20" s="973" t="s">
        <v>2138</v>
      </c>
      <c r="E20" s="60"/>
      <c r="F20" s="60"/>
      <c r="H20" s="84"/>
      <c r="K20" s="34"/>
      <c r="N20" s="34"/>
      <c r="R20" s="34"/>
      <c r="S20" s="34"/>
      <c r="T20" s="88"/>
    </row>
    <row r="21" spans="2:20" ht="14.4">
      <c r="B21" s="203">
        <f>IF(C21="","",COUNTIF($C$14:C21,"&lt;&gt;""")-COUNTBLANK($C$14:C21))</f>
        <v>4</v>
      </c>
      <c r="C21" s="60" t="s">
        <v>595</v>
      </c>
      <c r="D21" s="60" t="s">
        <v>590</v>
      </c>
      <c r="E21" s="61" t="s">
        <v>350</v>
      </c>
      <c r="F21" s="61" t="s">
        <v>117</v>
      </c>
      <c r="H21" s="665">
        <f t="shared" si="0"/>
        <v>1</v>
      </c>
      <c r="I21" s="64"/>
      <c r="J21" s="184"/>
      <c r="K21" s="34"/>
      <c r="L21" s="64"/>
      <c r="M21" s="184"/>
      <c r="N21" s="34"/>
      <c r="O21" s="64"/>
      <c r="P21" s="184"/>
      <c r="R21" s="666"/>
      <c r="S21" s="34"/>
      <c r="T21" s="188"/>
    </row>
    <row r="22" spans="2:20" ht="14.4">
      <c r="B22" s="203">
        <f>IF(C22="","",COUNTIF($C$14:C22,"&lt;&gt;""")-COUNTBLANK($C$14:C22))</f>
        <v>5</v>
      </c>
      <c r="C22" s="60" t="s">
        <v>596</v>
      </c>
      <c r="D22" s="60" t="s">
        <v>592</v>
      </c>
      <c r="E22" s="61" t="s">
        <v>350</v>
      </c>
      <c r="F22" s="61" t="s">
        <v>117</v>
      </c>
      <c r="H22" s="665">
        <f t="shared" si="0"/>
        <v>1</v>
      </c>
      <c r="I22" s="64"/>
      <c r="J22" s="184"/>
      <c r="K22" s="34"/>
      <c r="L22" s="64"/>
      <c r="M22" s="184"/>
      <c r="N22" s="34"/>
      <c r="O22" s="64"/>
      <c r="P22" s="184"/>
      <c r="R22" s="666"/>
      <c r="S22" s="34"/>
      <c r="T22" s="188"/>
    </row>
    <row r="23" spans="2:20" ht="14.4">
      <c r="B23" s="203">
        <f>IF(C23="","",COUNTIF($C$14:C23,"&lt;&gt;""")-COUNTBLANK($C$14:C23))</f>
        <v>6</v>
      </c>
      <c r="C23" s="60" t="s">
        <v>597</v>
      </c>
      <c r="D23" s="60" t="s">
        <v>594</v>
      </c>
      <c r="E23" s="61" t="s">
        <v>350</v>
      </c>
      <c r="F23" s="61" t="s">
        <v>117</v>
      </c>
      <c r="H23" s="665">
        <f t="shared" si="0"/>
        <v>1</v>
      </c>
      <c r="I23" s="64"/>
      <c r="J23" s="184"/>
      <c r="K23" s="34"/>
      <c r="L23" s="64"/>
      <c r="M23" s="184"/>
      <c r="N23" s="34"/>
      <c r="O23" s="64"/>
      <c r="P23" s="184"/>
      <c r="R23" s="666"/>
      <c r="S23" s="34"/>
      <c r="T23" s="188"/>
    </row>
    <row r="24" spans="2:20" ht="14.4">
      <c r="B24" s="203" t="str">
        <f>IF(C24="","",COUNTIF($C$14:C24,"&lt;&gt;""")-COUNTBLANK($C$14:C24))</f>
        <v/>
      </c>
      <c r="C24" s="60"/>
      <c r="D24" s="63" t="s">
        <v>2643</v>
      </c>
      <c r="E24" s="60"/>
      <c r="F24" s="60"/>
      <c r="H24" s="84"/>
      <c r="K24" s="34"/>
      <c r="N24" s="34"/>
      <c r="R24" s="34"/>
      <c r="S24" s="34"/>
      <c r="T24" s="88"/>
    </row>
    <row r="25" spans="2:20" ht="14.4">
      <c r="B25" s="203">
        <f>IF(C25="","",COUNTIF($C$14:C25,"&lt;&gt;""")-COUNTBLANK($C$14:C25))</f>
        <v>7</v>
      </c>
      <c r="C25" s="60" t="s">
        <v>598</v>
      </c>
      <c r="D25" s="60" t="s">
        <v>590</v>
      </c>
      <c r="E25" s="61" t="s">
        <v>350</v>
      </c>
      <c r="F25" s="61" t="s">
        <v>117</v>
      </c>
      <c r="H25" s="665">
        <f t="shared" si="0"/>
        <v>1</v>
      </c>
      <c r="I25" s="64"/>
      <c r="J25" s="184"/>
      <c r="K25" s="34"/>
      <c r="L25" s="64"/>
      <c r="M25" s="184"/>
      <c r="N25" s="34"/>
      <c r="O25" s="64"/>
      <c r="P25" s="184"/>
      <c r="R25" s="666"/>
      <c r="S25" s="34"/>
      <c r="T25" s="188"/>
    </row>
    <row r="26" spans="2:20" ht="14.4">
      <c r="B26" s="203">
        <f>IF(C26="","",COUNTIF($C$14:C26,"&lt;&gt;""")-COUNTBLANK($C$14:C26))</f>
        <v>8</v>
      </c>
      <c r="C26" s="60" t="s">
        <v>599</v>
      </c>
      <c r="D26" s="60" t="s">
        <v>592</v>
      </c>
      <c r="E26" s="61" t="s">
        <v>350</v>
      </c>
      <c r="F26" s="61" t="s">
        <v>117</v>
      </c>
      <c r="H26" s="665">
        <f t="shared" si="0"/>
        <v>1</v>
      </c>
      <c r="I26" s="64"/>
      <c r="J26" s="184"/>
      <c r="K26" s="34"/>
      <c r="L26" s="64"/>
      <c r="M26" s="184"/>
      <c r="N26" s="34"/>
      <c r="O26" s="64"/>
      <c r="P26" s="184"/>
      <c r="R26" s="666"/>
      <c r="S26" s="34"/>
      <c r="T26" s="188"/>
    </row>
    <row r="27" spans="2:20" ht="14.4">
      <c r="B27" s="203">
        <f>IF(C27="","",COUNTIF($C$14:C27,"&lt;&gt;""")-COUNTBLANK($C$14:C27))</f>
        <v>9</v>
      </c>
      <c r="C27" s="60" t="s">
        <v>600</v>
      </c>
      <c r="D27" s="60" t="s">
        <v>594</v>
      </c>
      <c r="E27" s="61" t="s">
        <v>350</v>
      </c>
      <c r="F27" s="61" t="s">
        <v>117</v>
      </c>
      <c r="H27" s="665">
        <f t="shared" si="0"/>
        <v>1</v>
      </c>
      <c r="I27" s="64"/>
      <c r="J27" s="184"/>
      <c r="K27" s="34"/>
      <c r="L27" s="64"/>
      <c r="M27" s="184"/>
      <c r="N27" s="34"/>
      <c r="O27" s="64"/>
      <c r="P27" s="184"/>
      <c r="R27" s="666"/>
      <c r="S27" s="34"/>
      <c r="T27" s="188"/>
    </row>
    <row r="28" spans="2:20" ht="14.4">
      <c r="B28" s="203" t="str">
        <f>IF(C28="","",COUNTIF($C$14:C28,"&lt;&gt;""")-COUNTBLANK($C$14:C28))</f>
        <v/>
      </c>
      <c r="C28" s="60"/>
      <c r="D28" s="63" t="s">
        <v>601</v>
      </c>
      <c r="E28" s="60"/>
      <c r="F28" s="60"/>
      <c r="H28" s="84"/>
      <c r="K28" s="34"/>
      <c r="N28" s="34"/>
      <c r="R28" s="34"/>
      <c r="S28" s="34"/>
      <c r="T28" s="88"/>
    </row>
    <row r="29" spans="2:20" ht="14.4">
      <c r="B29" s="203">
        <f>IF(C29="","",COUNTIF($C$14:C29,"&lt;&gt;""")-COUNTBLANK($C$14:C29))</f>
        <v>10</v>
      </c>
      <c r="C29" s="60" t="s">
        <v>602</v>
      </c>
      <c r="D29" s="60" t="s">
        <v>603</v>
      </c>
      <c r="E29" s="61" t="s">
        <v>350</v>
      </c>
      <c r="F29" s="61" t="s">
        <v>117</v>
      </c>
      <c r="H29" s="665">
        <f t="shared" si="0"/>
        <v>1</v>
      </c>
      <c r="I29" s="64"/>
      <c r="J29" s="184"/>
      <c r="K29" s="34"/>
      <c r="L29" s="64"/>
      <c r="M29" s="184"/>
      <c r="N29" s="34"/>
      <c r="O29" s="64"/>
      <c r="P29" s="184"/>
      <c r="R29" s="666"/>
      <c r="S29" s="34"/>
      <c r="T29" s="188"/>
    </row>
    <row r="30" spans="2:20" ht="14.4">
      <c r="B30" s="203">
        <f>IF(C30="","",COUNTIF($C$14:C30,"&lt;&gt;""")-COUNTBLANK($C$14:C30))</f>
        <v>11</v>
      </c>
      <c r="C30" s="60" t="s">
        <v>604</v>
      </c>
      <c r="D30" s="60" t="s">
        <v>605</v>
      </c>
      <c r="E30" s="164" t="s">
        <v>182</v>
      </c>
      <c r="F30" s="61" t="s">
        <v>117</v>
      </c>
      <c r="H30" s="665">
        <f t="shared" si="0"/>
        <v>1</v>
      </c>
      <c r="I30" s="64"/>
      <c r="J30" s="184"/>
      <c r="K30" s="34"/>
      <c r="L30" s="64"/>
      <c r="M30" s="184"/>
      <c r="N30" s="34"/>
      <c r="O30" s="64"/>
      <c r="P30" s="184"/>
      <c r="R30" s="666"/>
      <c r="S30" s="34"/>
      <c r="T30" s="188"/>
    </row>
    <row r="31" spans="2:20" ht="14.4">
      <c r="B31" s="203">
        <f>IF(C31="","",COUNTIF($C$14:C31,"&lt;&gt;""")-COUNTBLANK($C$14:C31))</f>
        <v>12</v>
      </c>
      <c r="C31" s="60" t="s">
        <v>606</v>
      </c>
      <c r="D31" s="60" t="s">
        <v>607</v>
      </c>
      <c r="E31" s="61" t="s">
        <v>240</v>
      </c>
      <c r="F31" s="61" t="s">
        <v>117</v>
      </c>
      <c r="H31" s="665">
        <f t="shared" si="0"/>
        <v>1</v>
      </c>
      <c r="I31" s="407"/>
      <c r="J31" s="184"/>
      <c r="K31" s="34"/>
      <c r="L31" s="407"/>
      <c r="M31" s="184"/>
      <c r="N31" s="34"/>
      <c r="O31" s="385"/>
      <c r="P31" s="184"/>
      <c r="R31" s="666"/>
      <c r="S31" s="34"/>
      <c r="T31" s="188"/>
    </row>
    <row r="32" spans="2:20" ht="14.4">
      <c r="B32" s="52"/>
      <c r="C32" s="34"/>
      <c r="D32" s="34"/>
      <c r="E32" s="34"/>
      <c r="F32" s="34"/>
      <c r="H32" s="84"/>
      <c r="I32" s="34"/>
      <c r="K32" s="34"/>
      <c r="L32" s="34"/>
      <c r="N32" s="34"/>
      <c r="R32" s="34"/>
      <c r="S32" s="34"/>
      <c r="T32" s="88"/>
    </row>
    <row r="33" spans="1:20" ht="14.4">
      <c r="B33" s="52"/>
      <c r="C33" s="32" t="s">
        <v>129</v>
      </c>
      <c r="H33" s="84"/>
      <c r="N33" s="34"/>
      <c r="R33" s="34"/>
      <c r="S33" s="34"/>
      <c r="T33" s="88"/>
    </row>
    <row r="34" spans="1:20" ht="14.4">
      <c r="B34" s="52"/>
      <c r="C34" s="1378"/>
      <c r="D34" s="1379"/>
      <c r="E34" s="1379"/>
      <c r="F34" s="1380"/>
      <c r="H34" s="84"/>
      <c r="N34" s="34"/>
      <c r="R34" s="34"/>
      <c r="S34" s="34"/>
      <c r="T34" s="88"/>
    </row>
    <row r="35" spans="1:20" ht="14.4">
      <c r="B35" s="52"/>
      <c r="C35" s="1381"/>
      <c r="D35" s="1405"/>
      <c r="E35" s="1405"/>
      <c r="F35" s="1382"/>
      <c r="H35" s="84"/>
      <c r="N35" s="34"/>
      <c r="R35" s="34"/>
      <c r="S35" s="34"/>
      <c r="T35" s="88"/>
    </row>
    <row r="36" spans="1:20" ht="14.4">
      <c r="B36" s="52"/>
      <c r="C36" s="1381"/>
      <c r="D36" s="1405"/>
      <c r="E36" s="1405"/>
      <c r="F36" s="1382"/>
      <c r="H36" s="84"/>
      <c r="N36" s="34"/>
      <c r="R36" s="34"/>
      <c r="S36" s="34"/>
      <c r="T36" s="88"/>
    </row>
    <row r="37" spans="1:20" ht="14.4">
      <c r="B37" s="52"/>
      <c r="C37" s="1381"/>
      <c r="D37" s="1405"/>
      <c r="E37" s="1405"/>
      <c r="F37" s="1382"/>
      <c r="H37" s="84"/>
      <c r="N37" s="34"/>
      <c r="R37" s="34"/>
      <c r="S37" s="34"/>
      <c r="T37" s="88"/>
    </row>
    <row r="38" spans="1:20" ht="14.4">
      <c r="B38" s="52"/>
      <c r="C38" s="1383"/>
      <c r="D38" s="1384"/>
      <c r="E38" s="1384"/>
      <c r="F38" s="1385"/>
      <c r="H38" s="84"/>
      <c r="N38" s="34"/>
      <c r="R38" s="34"/>
      <c r="S38" s="34"/>
      <c r="T38" s="88"/>
    </row>
    <row r="39" spans="1:20" ht="14.4">
      <c r="B39" s="52"/>
      <c r="H39" s="84"/>
      <c r="N39" s="34"/>
      <c r="R39" s="34"/>
      <c r="S39" s="34"/>
      <c r="T39" s="88"/>
    </row>
    <row r="40" spans="1:20" ht="14.4">
      <c r="B40" s="52"/>
      <c r="D40" s="33"/>
      <c r="E40" s="33"/>
      <c r="F40" s="33"/>
      <c r="H40" s="84"/>
      <c r="T40" s="86"/>
    </row>
    <row r="41" spans="1:20" ht="14.4">
      <c r="B41" s="335" t="s">
        <v>130</v>
      </c>
      <c r="C41" s="56"/>
      <c r="D41" s="56"/>
      <c r="E41" s="56"/>
      <c r="F41" s="56"/>
      <c r="G41" s="56"/>
      <c r="H41" s="312"/>
      <c r="I41" s="56"/>
      <c r="J41" s="56"/>
      <c r="K41" s="56"/>
      <c r="L41" s="56"/>
      <c r="M41" s="56"/>
      <c r="N41" s="56"/>
      <c r="O41" s="56"/>
      <c r="P41" s="56"/>
      <c r="Q41" s="56"/>
      <c r="R41" s="56"/>
      <c r="S41" s="56"/>
      <c r="T41" s="87"/>
    </row>
    <row r="42" spans="1:20" ht="14.4" hidden="1">
      <c r="A42"/>
      <c r="B42"/>
      <c r="C42"/>
      <c r="D42"/>
      <c r="E42"/>
      <c r="F42"/>
      <c r="G42"/>
      <c r="H42"/>
      <c r="I42"/>
      <c r="J42"/>
      <c r="K42"/>
      <c r="L42"/>
      <c r="M42"/>
      <c r="N42"/>
      <c r="O42"/>
      <c r="P42"/>
      <c r="Q42"/>
      <c r="R42"/>
      <c r="S42"/>
      <c r="T42"/>
    </row>
    <row r="43" spans="1:20" ht="0" hidden="1" customHeight="1">
      <c r="A43"/>
      <c r="B43"/>
      <c r="C43"/>
      <c r="D43"/>
      <c r="E43"/>
      <c r="F43"/>
      <c r="G43"/>
      <c r="H43"/>
      <c r="I43"/>
      <c r="J43"/>
      <c r="K43"/>
      <c r="L43"/>
      <c r="M43"/>
      <c r="N43"/>
      <c r="O43"/>
      <c r="P43"/>
      <c r="Q43"/>
      <c r="R43"/>
      <c r="S43"/>
      <c r="T43"/>
    </row>
    <row r="44" spans="1:20" ht="14.4" hidden="1">
      <c r="A44"/>
      <c r="B44"/>
      <c r="C44"/>
      <c r="D44"/>
      <c r="E44"/>
      <c r="F44"/>
      <c r="G44"/>
      <c r="H44"/>
      <c r="I44"/>
      <c r="J44"/>
      <c r="K44"/>
      <c r="L44"/>
      <c r="M44"/>
      <c r="N44"/>
      <c r="O44"/>
      <c r="P44"/>
      <c r="Q44"/>
      <c r="R44"/>
      <c r="S44"/>
      <c r="T44"/>
    </row>
    <row r="45" spans="1:20" ht="15" hidden="1" customHeight="1">
      <c r="A45"/>
      <c r="B45"/>
      <c r="C45"/>
      <c r="D45"/>
      <c r="E45"/>
      <c r="F45"/>
      <c r="G45"/>
      <c r="H45"/>
      <c r="I45"/>
      <c r="J45"/>
      <c r="K45"/>
      <c r="L45"/>
      <c r="M45"/>
      <c r="N45"/>
      <c r="O45"/>
      <c r="P45"/>
      <c r="Q45"/>
      <c r="R45"/>
      <c r="S45"/>
      <c r="T45"/>
    </row>
    <row r="46" spans="1:20" ht="15" hidden="1" customHeight="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row r="68" spans="1:20" ht="15" hidden="1" customHeight="1">
      <c r="A68"/>
      <c r="B68"/>
      <c r="C68"/>
      <c r="D68"/>
      <c r="E68"/>
      <c r="F68"/>
      <c r="G68"/>
      <c r="H68"/>
      <c r="I68"/>
      <c r="J68"/>
      <c r="K68"/>
      <c r="L68"/>
      <c r="M68"/>
      <c r="N68"/>
      <c r="O68"/>
      <c r="P68"/>
      <c r="Q68"/>
      <c r="R68"/>
      <c r="S68"/>
      <c r="T68"/>
    </row>
    <row r="69" spans="1:20" ht="15" hidden="1" customHeight="1">
      <c r="A69"/>
      <c r="B69"/>
      <c r="C69"/>
      <c r="D69"/>
      <c r="E69"/>
      <c r="F69"/>
      <c r="G69"/>
      <c r="H69"/>
      <c r="I69"/>
      <c r="J69"/>
      <c r="K69"/>
      <c r="L69"/>
      <c r="M69"/>
      <c r="N69"/>
      <c r="O69"/>
      <c r="P69"/>
      <c r="Q69"/>
      <c r="R69"/>
      <c r="S69"/>
      <c r="T69"/>
    </row>
    <row r="70" spans="1:20" ht="15" hidden="1" customHeight="1">
      <c r="A70"/>
      <c r="B70"/>
      <c r="C70"/>
      <c r="D70"/>
      <c r="E70"/>
      <c r="F70"/>
      <c r="G70"/>
      <c r="H70"/>
      <c r="I70"/>
      <c r="J70"/>
      <c r="K70"/>
      <c r="L70"/>
      <c r="M70"/>
      <c r="N70"/>
      <c r="O70"/>
      <c r="P70"/>
      <c r="Q70"/>
      <c r="R70"/>
      <c r="S70"/>
      <c r="T70"/>
    </row>
    <row r="71" spans="1:20" ht="15" hidden="1" customHeight="1">
      <c r="A71"/>
      <c r="B71"/>
      <c r="C71"/>
      <c r="D71"/>
      <c r="E71"/>
      <c r="F71"/>
      <c r="G71"/>
      <c r="H71"/>
      <c r="I71"/>
      <c r="J71"/>
      <c r="K71"/>
      <c r="L71"/>
      <c r="M71"/>
      <c r="N71"/>
      <c r="O71"/>
      <c r="P71"/>
      <c r="Q71"/>
      <c r="R71"/>
      <c r="S71"/>
      <c r="T71"/>
    </row>
  </sheetData>
  <mergeCells count="7">
    <mergeCell ref="C34:F38"/>
    <mergeCell ref="R10:R12"/>
    <mergeCell ref="T10:T12"/>
    <mergeCell ref="H10:H12"/>
    <mergeCell ref="I10:J11"/>
    <mergeCell ref="L10:M11"/>
    <mergeCell ref="O10:P11"/>
  </mergeCells>
  <conditionalFormatting sqref="H3">
    <cfRule type="cellIs" dxfId="823" priority="149" stopIfTrue="1" operator="greaterThan">
      <formula>0</formula>
    </cfRule>
    <cfRule type="cellIs" dxfId="822" priority="150" stopIfTrue="1" operator="lessThan">
      <formula>1</formula>
    </cfRule>
  </conditionalFormatting>
  <conditionalFormatting sqref="H18:H19">
    <cfRule type="cellIs" dxfId="821" priority="93" stopIfTrue="1" operator="greaterThan">
      <formula>0</formula>
    </cfRule>
    <cfRule type="cellIs" dxfId="820" priority="94" stopIfTrue="1" operator="lessThan">
      <formula>1</formula>
    </cfRule>
  </conditionalFormatting>
  <conditionalFormatting sqref="H18:H19">
    <cfRule type="cellIs" dxfId="819" priority="95" stopIfTrue="1" operator="greaterThan">
      <formula>0</formula>
    </cfRule>
    <cfRule type="cellIs" dxfId="818" priority="96" stopIfTrue="1" operator="lessThan">
      <formula>1</formula>
    </cfRule>
  </conditionalFormatting>
  <conditionalFormatting sqref="H17:H19">
    <cfRule type="cellIs" dxfId="817" priority="61" stopIfTrue="1" operator="greaterThan">
      <formula>0</formula>
    </cfRule>
    <cfRule type="cellIs" dxfId="816" priority="62" stopIfTrue="1" operator="lessThan">
      <formula>1</formula>
    </cfRule>
  </conditionalFormatting>
  <conditionalFormatting sqref="H17:H19">
    <cfRule type="cellIs" dxfId="815" priority="63" stopIfTrue="1" operator="greaterThan">
      <formula>0</formula>
    </cfRule>
    <cfRule type="cellIs" dxfId="814" priority="64" stopIfTrue="1" operator="lessThan">
      <formula>1</formula>
    </cfRule>
  </conditionalFormatting>
  <conditionalFormatting sqref="H17:H19">
    <cfRule type="cellIs" dxfId="813" priority="57" stopIfTrue="1" operator="greaterThan">
      <formula>0</formula>
    </cfRule>
    <cfRule type="cellIs" dxfId="812" priority="58" stopIfTrue="1" operator="lessThan">
      <formula>1</formula>
    </cfRule>
  </conditionalFormatting>
  <conditionalFormatting sqref="H17:H19">
    <cfRule type="cellIs" dxfId="811" priority="59" stopIfTrue="1" operator="greaterThan">
      <formula>0</formula>
    </cfRule>
    <cfRule type="cellIs" dxfId="810" priority="60" stopIfTrue="1" operator="lessThan">
      <formula>1</formula>
    </cfRule>
  </conditionalFormatting>
  <conditionalFormatting sqref="H21:H23">
    <cfRule type="cellIs" dxfId="809" priority="37" stopIfTrue="1" operator="greaterThan">
      <formula>0</formula>
    </cfRule>
    <cfRule type="cellIs" dxfId="808" priority="38" stopIfTrue="1" operator="lessThan">
      <formula>1</formula>
    </cfRule>
  </conditionalFormatting>
  <conditionalFormatting sqref="H21:H23">
    <cfRule type="cellIs" dxfId="807" priority="39" stopIfTrue="1" operator="greaterThan">
      <formula>0</formula>
    </cfRule>
    <cfRule type="cellIs" dxfId="806" priority="40" stopIfTrue="1" operator="lessThan">
      <formula>1</formula>
    </cfRule>
  </conditionalFormatting>
  <conditionalFormatting sqref="H21:H23">
    <cfRule type="cellIs" dxfId="805" priority="33" stopIfTrue="1" operator="greaterThan">
      <formula>0</formula>
    </cfRule>
    <cfRule type="cellIs" dxfId="804" priority="34" stopIfTrue="1" operator="lessThan">
      <formula>1</formula>
    </cfRule>
  </conditionalFormatting>
  <conditionalFormatting sqref="H21:H23">
    <cfRule type="cellIs" dxfId="803" priority="35" stopIfTrue="1" operator="greaterThan">
      <formula>0</formula>
    </cfRule>
    <cfRule type="cellIs" dxfId="802" priority="36" stopIfTrue="1" operator="lessThan">
      <formula>1</formula>
    </cfRule>
  </conditionalFormatting>
  <conditionalFormatting sqref="H25:H27">
    <cfRule type="cellIs" dxfId="801" priority="29" stopIfTrue="1" operator="greaterThan">
      <formula>0</formula>
    </cfRule>
    <cfRule type="cellIs" dxfId="800" priority="30" stopIfTrue="1" operator="lessThan">
      <formula>1</formula>
    </cfRule>
  </conditionalFormatting>
  <conditionalFormatting sqref="H25:H27">
    <cfRule type="cellIs" dxfId="799" priority="31" stopIfTrue="1" operator="greaterThan">
      <formula>0</formula>
    </cfRule>
    <cfRule type="cellIs" dxfId="798" priority="32" stopIfTrue="1" operator="lessThan">
      <formula>1</formula>
    </cfRule>
  </conditionalFormatting>
  <conditionalFormatting sqref="H25:H27">
    <cfRule type="cellIs" dxfId="797" priority="25" stopIfTrue="1" operator="greaterThan">
      <formula>0</formula>
    </cfRule>
    <cfRule type="cellIs" dxfId="796" priority="26" stopIfTrue="1" operator="lessThan">
      <formula>1</formula>
    </cfRule>
  </conditionalFormatting>
  <conditionalFormatting sqref="H25:H27">
    <cfRule type="cellIs" dxfId="795" priority="27" stopIfTrue="1" operator="greaterThan">
      <formula>0</formula>
    </cfRule>
    <cfRule type="cellIs" dxfId="794" priority="28" stopIfTrue="1" operator="lessThan">
      <formula>1</formula>
    </cfRule>
  </conditionalFormatting>
  <conditionalFormatting sqref="H29:H31">
    <cfRule type="cellIs" dxfId="793" priority="13" stopIfTrue="1" operator="greaterThan">
      <formula>0</formula>
    </cfRule>
    <cfRule type="cellIs" dxfId="792" priority="14" stopIfTrue="1" operator="lessThan">
      <formula>1</formula>
    </cfRule>
  </conditionalFormatting>
  <conditionalFormatting sqref="H29:H31">
    <cfRule type="cellIs" dxfId="791" priority="15" stopIfTrue="1" operator="greaterThan">
      <formula>0</formula>
    </cfRule>
    <cfRule type="cellIs" dxfId="790" priority="16" stopIfTrue="1" operator="lessThan">
      <formula>1</formula>
    </cfRule>
  </conditionalFormatting>
  <conditionalFormatting sqref="H29:H31">
    <cfRule type="cellIs" dxfId="789" priority="9" stopIfTrue="1" operator="greaterThan">
      <formula>0</formula>
    </cfRule>
    <cfRule type="cellIs" dxfId="788" priority="10" stopIfTrue="1" operator="lessThan">
      <formula>1</formula>
    </cfRule>
  </conditionalFormatting>
  <conditionalFormatting sqref="H29:H31">
    <cfRule type="cellIs" dxfId="787" priority="11" stopIfTrue="1" operator="greaterThan">
      <formula>0</formula>
    </cfRule>
    <cfRule type="cellIs" dxfId="786" priority="12" stopIfTrue="1" operator="lessThan">
      <formula>1</formula>
    </cfRule>
  </conditionalFormatting>
  <dataValidations disablePrompts="1" count="1">
    <dataValidation type="list" allowBlank="1" showInputMessage="1" showErrorMessage="1" sqref="J17:J19 P29:P31 P25:P27 P21:P23 P17:P19 M29:M31 M25:M27 M21:M23 M17:M19 J29:J31 J25:J27 J21:J23" xr:uid="{CCFD56B4-500D-44BD-8319-52B204ABCA46}">
      <formula1>Confidence_grade</formula1>
    </dataValidation>
  </dataValidations>
  <pageMargins left="0.23622047244094491" right="0.23622047244094491"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929F4-641B-4E7C-A942-D627E1B13B03}">
  <sheetPr>
    <tabColor rgb="FF55EBF7"/>
    <pageSetUpPr fitToPage="1"/>
  </sheetPr>
  <dimension ref="A1:XEM86"/>
  <sheetViews>
    <sheetView showGridLines="0" zoomScale="80" zoomScaleNormal="80" workbookViewId="0">
      <pane xSplit="13" ySplit="12" topLeftCell="N14"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5546875" style="32" customWidth="1"/>
    <col min="4" max="4" width="138.44140625" style="32" bestFit="1" customWidth="1"/>
    <col min="5" max="5" width="9.44140625" style="32" customWidth="1"/>
    <col min="6" max="6" width="8.5546875" style="32" customWidth="1"/>
    <col min="7" max="7" width="8.5546875" style="34" customWidth="1"/>
    <col min="8" max="8" width="18"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4.5546875" style="32" customWidth="1"/>
    <col min="20" max="20" width="49.44140625" style="32" customWidth="1"/>
    <col min="21" max="21" width="3.5546875" hidden="1"/>
    <col min="22" max="22" width="4.44140625" hidden="1"/>
    <col min="23" max="16367" width="9.44140625" hidden="1"/>
    <col min="16368" max="16384" width="8.88671875" hidden="1"/>
  </cols>
  <sheetData>
    <row r="1" spans="1:20"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8"/>
    </row>
    <row r="2" spans="1:20" ht="28.35" customHeight="1">
      <c r="A2" s="35"/>
      <c r="B2" s="399"/>
      <c r="C2" s="400"/>
      <c r="D2" s="400"/>
      <c r="E2" s="400"/>
      <c r="F2" s="400"/>
      <c r="G2" s="400"/>
      <c r="H2" s="401"/>
      <c r="I2" s="400"/>
      <c r="J2" s="400"/>
      <c r="K2" s="400"/>
      <c r="L2" s="400"/>
      <c r="M2" s="400"/>
      <c r="N2" s="400"/>
      <c r="O2" s="400"/>
      <c r="P2" s="400"/>
      <c r="Q2" s="400"/>
      <c r="R2" s="400"/>
      <c r="S2" s="400"/>
      <c r="T2" s="402"/>
    </row>
    <row r="3" spans="1:20" ht="14.4">
      <c r="A3" s="41"/>
      <c r="B3" s="662" t="s">
        <v>1971</v>
      </c>
      <c r="C3" s="44"/>
      <c r="D3" s="663">
        <f>'Key information'!$E$8</f>
        <v>0</v>
      </c>
      <c r="E3" s="44"/>
      <c r="F3" s="41"/>
      <c r="G3" s="664" t="s">
        <v>100</v>
      </c>
      <c r="H3" s="665">
        <f>SUM(H15:H46)</f>
        <v>24</v>
      </c>
      <c r="I3" s="41"/>
      <c r="J3" s="41"/>
      <c r="K3" s="41"/>
      <c r="L3" s="41"/>
      <c r="M3" s="41"/>
      <c r="N3" s="41"/>
      <c r="P3" s="344"/>
      <c r="R3" s="344"/>
      <c r="T3" s="699"/>
    </row>
    <row r="4" spans="1:20" ht="14.4">
      <c r="B4" s="45"/>
      <c r="C4" s="327"/>
      <c r="D4" s="328"/>
      <c r="E4" s="329"/>
      <c r="F4" s="329"/>
      <c r="G4" s="329"/>
      <c r="H4" s="329"/>
      <c r="I4" s="329"/>
      <c r="J4" s="329"/>
      <c r="K4" s="329"/>
      <c r="L4" s="329"/>
      <c r="M4" s="329"/>
      <c r="N4" s="329"/>
      <c r="O4" s="47"/>
      <c r="P4" s="47"/>
      <c r="Q4" s="46"/>
      <c r="R4" s="47"/>
      <c r="S4" s="47"/>
      <c r="T4" s="700"/>
    </row>
    <row r="5" spans="1:20" ht="14.4">
      <c r="C5" s="33"/>
      <c r="H5" s="83"/>
    </row>
    <row r="6" spans="1:20" ht="15" thickBot="1">
      <c r="B6" s="48"/>
      <c r="C6" s="49"/>
      <c r="D6" s="50"/>
      <c r="E6" s="50"/>
      <c r="F6" s="50"/>
      <c r="G6" s="50"/>
      <c r="H6" s="50"/>
      <c r="I6" s="50"/>
      <c r="J6" s="50"/>
      <c r="K6" s="50"/>
      <c r="L6" s="50"/>
      <c r="M6" s="50"/>
      <c r="N6" s="50"/>
      <c r="O6" s="50"/>
      <c r="P6" s="50"/>
      <c r="Q6" s="51"/>
      <c r="R6" s="50"/>
      <c r="S6" s="50"/>
      <c r="T6" s="85"/>
    </row>
    <row r="7" spans="1:20" ht="14.4">
      <c r="B7" s="52"/>
      <c r="C7" s="122" t="s">
        <v>511</v>
      </c>
      <c r="D7" s="123"/>
      <c r="H7" s="84"/>
      <c r="T7" s="86"/>
    </row>
    <row r="8" spans="1:20" ht="15" thickBot="1">
      <c r="B8" s="52"/>
      <c r="C8" s="124" t="s">
        <v>608</v>
      </c>
      <c r="D8" s="125"/>
      <c r="H8" s="84"/>
      <c r="T8" s="86"/>
    </row>
    <row r="9" spans="1:20" ht="15" thickBot="1">
      <c r="B9" s="52"/>
      <c r="H9" s="84"/>
      <c r="T9" s="86"/>
    </row>
    <row r="10" spans="1:20" ht="14.4">
      <c r="B10" s="52"/>
      <c r="C10" s="261" t="s">
        <v>103</v>
      </c>
      <c r="D10" s="137" t="s">
        <v>32</v>
      </c>
      <c r="E10" s="137" t="s">
        <v>104</v>
      </c>
      <c r="F10" s="133" t="s">
        <v>105</v>
      </c>
      <c r="H10" s="1439" t="s">
        <v>106</v>
      </c>
      <c r="I10" s="1434">
        <f>'Key information'!$E$22</f>
        <v>43646</v>
      </c>
      <c r="J10" s="1414"/>
      <c r="K10" s="83"/>
      <c r="L10" s="1413">
        <f>'Key information'!$E$23</f>
        <v>44012</v>
      </c>
      <c r="M10" s="1414"/>
      <c r="N10" s="83"/>
      <c r="O10" s="1409" t="str">
        <f>'Key information'!$E$24</f>
        <v>30/06/2021 (Forecast)</v>
      </c>
      <c r="P10" s="1410"/>
      <c r="R10" s="1372" t="s">
        <v>108</v>
      </c>
      <c r="S10" s="53"/>
      <c r="T10" s="1375" t="s">
        <v>109</v>
      </c>
    </row>
    <row r="11" spans="1:20" ht="14.4">
      <c r="B11" s="52"/>
      <c r="C11" s="223" t="s">
        <v>110</v>
      </c>
      <c r="D11" s="136"/>
      <c r="E11" s="136"/>
      <c r="F11" s="134" t="s">
        <v>111</v>
      </c>
      <c r="H11" s="1440"/>
      <c r="I11" s="1435"/>
      <c r="J11" s="1416"/>
      <c r="K11" s="83"/>
      <c r="L11" s="1415"/>
      <c r="M11" s="1416"/>
      <c r="N11" s="83"/>
      <c r="O11" s="1411"/>
      <c r="P11" s="1412"/>
      <c r="R11" s="1373"/>
      <c r="S11" s="53"/>
      <c r="T11" s="1376"/>
    </row>
    <row r="12" spans="1:20" ht="15" thickBot="1">
      <c r="B12" s="52"/>
      <c r="C12" s="124"/>
      <c r="D12" s="138"/>
      <c r="E12" s="138"/>
      <c r="F12" s="135"/>
      <c r="H12" s="1441"/>
      <c r="I12" s="380"/>
      <c r="J12" s="902" t="s">
        <v>147</v>
      </c>
      <c r="K12" s="34"/>
      <c r="L12" s="267"/>
      <c r="M12" s="902" t="s">
        <v>147</v>
      </c>
      <c r="N12" s="34"/>
      <c r="O12" s="267"/>
      <c r="P12" s="902" t="s">
        <v>147</v>
      </c>
      <c r="R12" s="1374"/>
      <c r="S12" s="54"/>
      <c r="T12" s="1377"/>
    </row>
    <row r="13" spans="1:20" ht="14.4">
      <c r="B13" s="52"/>
      <c r="H13" s="84"/>
      <c r="T13" s="86"/>
    </row>
    <row r="14" spans="1:20" ht="14.4">
      <c r="B14" s="52"/>
      <c r="C14" s="995"/>
      <c r="D14" s="982" t="s">
        <v>2494</v>
      </c>
      <c r="E14" s="996"/>
      <c r="F14" s="996"/>
      <c r="H14" s="84"/>
      <c r="K14" s="34"/>
      <c r="L14" s="34"/>
      <c r="R14" s="34"/>
      <c r="S14" s="34"/>
      <c r="T14" s="88"/>
    </row>
    <row r="15" spans="1:20" ht="14.4">
      <c r="B15" s="203">
        <f>IF(C15="","",COUNTIF($C$15:C15,"&lt;&gt;""")-COUNTBLANK($C$15:C15))</f>
        <v>1</v>
      </c>
      <c r="C15" s="163" t="s">
        <v>609</v>
      </c>
      <c r="D15" s="1009" t="s">
        <v>2088</v>
      </c>
      <c r="E15" s="206" t="s">
        <v>350</v>
      </c>
      <c r="F15" s="206" t="s">
        <v>164</v>
      </c>
      <c r="H15" s="665">
        <f t="shared" ref="H15:H20" si="0">IF(AND(I15&lt;&gt;"",J15&lt;&gt;"",L15&lt;&gt;"",M15&lt;&gt;"",O15&lt;&gt;"",P15&lt;&gt;"",T15&lt;&gt;""),0,1)</f>
        <v>1</v>
      </c>
      <c r="I15" s="934">
        <f>SUM(I17,I19)</f>
        <v>0</v>
      </c>
      <c r="J15" s="184"/>
      <c r="K15" s="34"/>
      <c r="L15" s="934">
        <f>SUM(L17,L19)</f>
        <v>0</v>
      </c>
      <c r="M15" s="184"/>
      <c r="N15" s="34"/>
      <c r="O15" s="934">
        <f>SUM(O17,O19)</f>
        <v>0</v>
      </c>
      <c r="P15" s="184"/>
      <c r="R15" s="666"/>
      <c r="S15" s="34"/>
      <c r="T15" s="188"/>
    </row>
    <row r="16" spans="1:20" ht="14.4">
      <c r="B16" s="1004">
        <f>IF(C16="","",COUNTIF($C$15:C16,"&lt;&gt;""")-COUNTBLANK($C$15:C16))</f>
        <v>2</v>
      </c>
      <c r="C16" s="163" t="s">
        <v>610</v>
      </c>
      <c r="D16" s="1009" t="s">
        <v>2089</v>
      </c>
      <c r="E16" s="206" t="s">
        <v>350</v>
      </c>
      <c r="F16" s="206" t="s">
        <v>117</v>
      </c>
      <c r="H16" s="665">
        <f t="shared" si="0"/>
        <v>1</v>
      </c>
      <c r="I16" s="64"/>
      <c r="J16" s="184"/>
      <c r="K16" s="34"/>
      <c r="L16" s="64"/>
      <c r="M16" s="184"/>
      <c r="N16" s="34"/>
      <c r="O16" s="64"/>
      <c r="P16" s="184"/>
      <c r="R16" s="666"/>
      <c r="S16" s="34"/>
      <c r="T16" s="188"/>
    </row>
    <row r="17" spans="1:20" ht="14.4">
      <c r="B17" s="1004">
        <f>IF(C17="","",COUNTIF($C$15:C17,"&lt;&gt;""")-COUNTBLANK($C$15:C17))</f>
        <v>3</v>
      </c>
      <c r="C17" s="163" t="s">
        <v>611</v>
      </c>
      <c r="D17" s="1009" t="s">
        <v>2495</v>
      </c>
      <c r="E17" s="206" t="s">
        <v>350</v>
      </c>
      <c r="F17" s="206" t="s">
        <v>117</v>
      </c>
      <c r="H17" s="665">
        <f t="shared" si="0"/>
        <v>1</v>
      </c>
      <c r="I17" s="64"/>
      <c r="J17" s="184"/>
      <c r="K17" s="1000"/>
      <c r="L17" s="64"/>
      <c r="M17" s="184"/>
      <c r="N17" s="1000"/>
      <c r="O17" s="64"/>
      <c r="P17" s="184"/>
      <c r="R17" s="666"/>
      <c r="S17" s="34"/>
      <c r="T17" s="188"/>
    </row>
    <row r="18" spans="1:20" ht="14.4">
      <c r="A18" s="985"/>
      <c r="B18" s="1004">
        <f>IF(C18="","",COUNTIF($C$15:C18,"&lt;&gt;""")-COUNTBLANK($C$15:C18))</f>
        <v>4</v>
      </c>
      <c r="C18" s="163" t="s">
        <v>2441</v>
      </c>
      <c r="D18" s="1009" t="s">
        <v>2443</v>
      </c>
      <c r="E18" s="206" t="s">
        <v>350</v>
      </c>
      <c r="F18" s="206" t="s">
        <v>117</v>
      </c>
      <c r="G18" s="986"/>
      <c r="H18" s="1011">
        <f t="shared" si="0"/>
        <v>1</v>
      </c>
      <c r="I18" s="936"/>
      <c r="J18" s="1002"/>
      <c r="K18" s="1000"/>
      <c r="L18" s="936"/>
      <c r="M18" s="1002"/>
      <c r="N18" s="1000"/>
      <c r="O18" s="936"/>
      <c r="P18" s="1002"/>
      <c r="Q18" s="986"/>
      <c r="R18" s="666"/>
      <c r="S18" s="986"/>
      <c r="T18" s="1003"/>
    </row>
    <row r="19" spans="1:20" ht="14.4">
      <c r="B19" s="1004">
        <f>IF(C19="","",COUNTIF($C$15:C19,"&lt;&gt;""")-COUNTBLANK($C$15:C19))</f>
        <v>5</v>
      </c>
      <c r="C19" s="163" t="s">
        <v>612</v>
      </c>
      <c r="D19" s="1009" t="s">
        <v>2802</v>
      </c>
      <c r="E19" s="206" t="s">
        <v>350</v>
      </c>
      <c r="F19" s="206" t="s">
        <v>117</v>
      </c>
      <c r="H19" s="1012">
        <f t="shared" si="0"/>
        <v>1</v>
      </c>
      <c r="I19" s="1088"/>
      <c r="J19" s="377"/>
      <c r="K19" s="1000"/>
      <c r="L19" s="1088"/>
      <c r="M19" s="377"/>
      <c r="N19" s="1000"/>
      <c r="O19" s="1088"/>
      <c r="P19" s="377"/>
      <c r="R19" s="1089"/>
      <c r="S19" s="34"/>
      <c r="T19" s="711"/>
    </row>
    <row r="20" spans="1:20" ht="14.4">
      <c r="A20" s="985"/>
      <c r="B20" s="1004">
        <f>IF(C20="","",COUNTIF($C$15:C20,"&lt;&gt;""")-COUNTBLANK($C$15:C20))</f>
        <v>6</v>
      </c>
      <c r="C20" s="163" t="s">
        <v>2442</v>
      </c>
      <c r="D20" s="1009" t="s">
        <v>2803</v>
      </c>
      <c r="E20" s="206" t="s">
        <v>350</v>
      </c>
      <c r="F20" s="206" t="s">
        <v>117</v>
      </c>
      <c r="G20" s="986"/>
      <c r="H20" s="1012">
        <f t="shared" si="0"/>
        <v>1</v>
      </c>
      <c r="I20" s="936"/>
      <c r="J20" s="310"/>
      <c r="K20" s="986"/>
      <c r="L20" s="936"/>
      <c r="M20" s="310"/>
      <c r="N20" s="1000"/>
      <c r="O20" s="936"/>
      <c r="P20" s="310"/>
      <c r="Q20" s="986"/>
      <c r="R20" s="666"/>
      <c r="S20" s="986"/>
      <c r="T20" s="1003"/>
    </row>
    <row r="21" spans="1:20" ht="14.4">
      <c r="A21" s="34"/>
      <c r="B21" s="1004" t="str">
        <f>IF(C21="","",COUNTIF($C$15:C21,"&lt;&gt;""")-COUNTBLANK($C$15:C21))</f>
        <v/>
      </c>
      <c r="C21" s="420"/>
      <c r="D21" s="420"/>
      <c r="E21" s="65"/>
      <c r="F21" s="65"/>
      <c r="H21" s="702"/>
      <c r="I21" s="34"/>
      <c r="J21" s="34"/>
      <c r="K21" s="34"/>
      <c r="L21" s="34"/>
      <c r="M21" s="34"/>
      <c r="N21" s="34"/>
      <c r="O21" s="34"/>
      <c r="P21" s="34"/>
      <c r="R21" s="703"/>
      <c r="S21" s="34"/>
      <c r="T21" s="704"/>
    </row>
    <row r="22" spans="1:20" ht="14.4">
      <c r="B22" s="1004" t="str">
        <f>IF(C22="","",COUNTIF($C$15:C22,"&lt;&gt;""")-COUNTBLANK($C$15:C22))</f>
        <v/>
      </c>
      <c r="C22" s="163"/>
      <c r="D22" s="971" t="s">
        <v>614</v>
      </c>
      <c r="E22" s="996"/>
      <c r="F22" s="996"/>
      <c r="H22" s="84"/>
      <c r="K22" s="34"/>
      <c r="L22" s="34"/>
      <c r="R22" s="34"/>
      <c r="S22" s="34"/>
      <c r="T22" s="88"/>
    </row>
    <row r="23" spans="1:20" ht="14.4">
      <c r="B23" s="1004">
        <f>IF(C23="","",COUNTIF($C$15:C23,"&lt;&gt;""")-COUNTBLANK($C$15:C23))</f>
        <v>7</v>
      </c>
      <c r="C23" s="163" t="s">
        <v>613</v>
      </c>
      <c r="D23" s="1009" t="s">
        <v>2091</v>
      </c>
      <c r="E23" s="206" t="s">
        <v>350</v>
      </c>
      <c r="F23" s="206" t="s">
        <v>164</v>
      </c>
      <c r="H23" s="665">
        <f t="shared" ref="H23:H28" si="1">IF(AND(I23&lt;&gt;"",J23&lt;&gt;"",L23&lt;&gt;"",M23&lt;&gt;"",O23&lt;&gt;"",P23&lt;&gt;"",T23&lt;&gt;""),0,1)</f>
        <v>1</v>
      </c>
      <c r="I23" s="62">
        <f>SUM(I25,I27)</f>
        <v>0</v>
      </c>
      <c r="J23" s="184"/>
      <c r="K23" s="34"/>
      <c r="L23" s="934">
        <f>SUM(L25,L27)</f>
        <v>0</v>
      </c>
      <c r="M23" s="184"/>
      <c r="N23" s="34"/>
      <c r="O23" s="934">
        <f>SUM(O25,O27)</f>
        <v>0</v>
      </c>
      <c r="P23" s="184"/>
      <c r="R23" s="666"/>
      <c r="S23" s="34"/>
      <c r="T23" s="188"/>
    </row>
    <row r="24" spans="1:20" ht="14.4">
      <c r="B24" s="1004">
        <f>IF(C24="","",COUNTIF($C$15:C24,"&lt;&gt;""")-COUNTBLANK($C$15:C24))</f>
        <v>8</v>
      </c>
      <c r="C24" s="163" t="s">
        <v>615</v>
      </c>
      <c r="D24" s="1009" t="s">
        <v>2092</v>
      </c>
      <c r="E24" s="206" t="s">
        <v>350</v>
      </c>
      <c r="F24" s="206" t="s">
        <v>117</v>
      </c>
      <c r="H24" s="665">
        <f t="shared" si="1"/>
        <v>1</v>
      </c>
      <c r="I24" s="64"/>
      <c r="J24" s="184"/>
      <c r="K24" s="34"/>
      <c r="L24" s="64"/>
      <c r="M24" s="184"/>
      <c r="N24" s="34"/>
      <c r="O24" s="64"/>
      <c r="P24" s="184"/>
      <c r="R24" s="666"/>
      <c r="S24" s="34"/>
      <c r="T24" s="188"/>
    </row>
    <row r="25" spans="1:20" ht="14.4">
      <c r="B25" s="1004">
        <f>IF(C25="","",COUNTIF($C$15:C25,"&lt;&gt;""")-COUNTBLANK($C$15:C25))</f>
        <v>9</v>
      </c>
      <c r="C25" s="163" t="s">
        <v>616</v>
      </c>
      <c r="D25" s="1009" t="s">
        <v>2496</v>
      </c>
      <c r="E25" s="206" t="s">
        <v>350</v>
      </c>
      <c r="F25" s="206" t="s">
        <v>117</v>
      </c>
      <c r="H25" s="665">
        <f t="shared" si="1"/>
        <v>1</v>
      </c>
      <c r="I25" s="64"/>
      <c r="J25" s="184"/>
      <c r="K25" s="1000"/>
      <c r="L25" s="64"/>
      <c r="M25" s="184"/>
      <c r="N25" s="1000"/>
      <c r="O25" s="64"/>
      <c r="P25" s="184"/>
      <c r="R25" s="666"/>
      <c r="S25" s="34"/>
      <c r="T25" s="188"/>
    </row>
    <row r="26" spans="1:20" ht="14.4">
      <c r="A26" s="985"/>
      <c r="B26" s="1004">
        <f>IF(C26="","",COUNTIF($C$15:C26,"&lt;&gt;""")-COUNTBLANK($C$15:C26))</f>
        <v>10</v>
      </c>
      <c r="C26" s="163" t="s">
        <v>2769</v>
      </c>
      <c r="D26" s="1009" t="s">
        <v>2445</v>
      </c>
      <c r="E26" s="206" t="s">
        <v>350</v>
      </c>
      <c r="F26" s="206" t="s">
        <v>117</v>
      </c>
      <c r="G26" s="986"/>
      <c r="H26" s="1011">
        <f t="shared" si="1"/>
        <v>1</v>
      </c>
      <c r="I26" s="936"/>
      <c r="J26" s="1002"/>
      <c r="K26" s="1000"/>
      <c r="L26" s="936"/>
      <c r="M26" s="1002"/>
      <c r="N26" s="1000"/>
      <c r="O26" s="936"/>
      <c r="P26" s="1002"/>
      <c r="Q26" s="986"/>
      <c r="R26" s="666"/>
      <c r="S26" s="986"/>
      <c r="T26" s="1003"/>
    </row>
    <row r="27" spans="1:20" ht="14.4">
      <c r="B27" s="1004">
        <f>IF(C27="","",COUNTIF($C$15:C27,"&lt;&gt;""")-COUNTBLANK($C$15:C27))</f>
        <v>11</v>
      </c>
      <c r="C27" s="163" t="s">
        <v>617</v>
      </c>
      <c r="D27" s="1009" t="s">
        <v>2804</v>
      </c>
      <c r="E27" s="206" t="s">
        <v>350</v>
      </c>
      <c r="F27" s="206" t="s">
        <v>117</v>
      </c>
      <c r="H27" s="1012">
        <f t="shared" si="1"/>
        <v>1</v>
      </c>
      <c r="I27" s="1088"/>
      <c r="J27" s="377"/>
      <c r="K27" s="1000"/>
      <c r="L27" s="1088"/>
      <c r="M27" s="377"/>
      <c r="N27" s="1000"/>
      <c r="O27" s="1088"/>
      <c r="P27" s="377"/>
      <c r="R27" s="1089"/>
      <c r="S27" s="34"/>
      <c r="T27" s="711"/>
    </row>
    <row r="28" spans="1:20" ht="14.4">
      <c r="A28" s="985"/>
      <c r="B28" s="1004">
        <f>IF(C28="","",COUNTIF($C$15:C28,"&lt;&gt;""")-COUNTBLANK($C$15:C28))</f>
        <v>12</v>
      </c>
      <c r="C28" s="163" t="s">
        <v>2444</v>
      </c>
      <c r="D28" s="1009" t="s">
        <v>2805</v>
      </c>
      <c r="E28" s="206" t="s">
        <v>350</v>
      </c>
      <c r="F28" s="206" t="s">
        <v>117</v>
      </c>
      <c r="G28" s="986"/>
      <c r="H28" s="1012">
        <f t="shared" si="1"/>
        <v>1</v>
      </c>
      <c r="I28" s="936"/>
      <c r="J28" s="310"/>
      <c r="K28" s="986"/>
      <c r="L28" s="936"/>
      <c r="M28" s="310"/>
      <c r="N28" s="986"/>
      <c r="O28" s="936"/>
      <c r="P28" s="310"/>
      <c r="Q28" s="986"/>
      <c r="R28" s="666"/>
      <c r="S28" s="986"/>
      <c r="T28" s="1003"/>
    </row>
    <row r="29" spans="1:20" ht="14.4">
      <c r="B29" s="1004" t="str">
        <f>IF(C29="","",COUNTIF($C$15:C29,"&lt;&gt;""")-COUNTBLANK($C$15:C29))</f>
        <v/>
      </c>
      <c r="C29" s="33"/>
      <c r="D29" s="33"/>
      <c r="G29" s="32"/>
      <c r="H29" s="84"/>
      <c r="Q29" s="32"/>
      <c r="T29" s="86"/>
    </row>
    <row r="30" spans="1:20" ht="14.4">
      <c r="B30" s="1004" t="str">
        <f>IF(C30="","",COUNTIF($C$15:C30,"&lt;&gt;""")-COUNTBLANK($C$15:C30))</f>
        <v/>
      </c>
      <c r="C30" s="162"/>
      <c r="D30" s="1158" t="s">
        <v>620</v>
      </c>
      <c r="E30" s="59"/>
      <c r="F30" s="59"/>
      <c r="H30" s="84"/>
      <c r="K30" s="34"/>
      <c r="L30" s="34"/>
      <c r="R30" s="34"/>
      <c r="S30" s="34"/>
      <c r="T30" s="88"/>
    </row>
    <row r="31" spans="1:20" ht="14.4">
      <c r="B31" s="1004">
        <f>IF(C31="","",COUNTIF($C$15:C31,"&lt;&gt;""")-COUNTBLANK($C$15:C31))</f>
        <v>13</v>
      </c>
      <c r="C31" s="162" t="s">
        <v>618</v>
      </c>
      <c r="D31" s="1189" t="s">
        <v>2093</v>
      </c>
      <c r="E31" s="67" t="s">
        <v>350</v>
      </c>
      <c r="F31" s="67" t="s">
        <v>164</v>
      </c>
      <c r="H31" s="665">
        <f>IF(AND(I31&lt;&gt;"",J31&lt;&gt;"",L31&lt;&gt;"",M31&lt;&gt;"",O31&lt;&gt;"",P31&lt;&gt;"",T31&lt;&gt;""),0,1)</f>
        <v>1</v>
      </c>
      <c r="I31" s="62">
        <f>SUM(I33:I34)</f>
        <v>0</v>
      </c>
      <c r="J31" s="184"/>
      <c r="K31" s="34"/>
      <c r="L31" s="62">
        <f>SUM(L33:L34)</f>
        <v>0</v>
      </c>
      <c r="M31" s="184"/>
      <c r="N31" s="34"/>
      <c r="O31" s="62">
        <f>SUM(O33:O34)</f>
        <v>0</v>
      </c>
      <c r="P31" s="184"/>
      <c r="R31" s="666"/>
      <c r="S31" s="34"/>
      <c r="T31" s="188"/>
    </row>
    <row r="32" spans="1:20" ht="14.4">
      <c r="B32" s="1004">
        <f>IF(C32="","",COUNTIF($C$15:C32,"&lt;&gt;""")-COUNTBLANK($C$15:C32))</f>
        <v>14</v>
      </c>
      <c r="C32" s="162" t="s">
        <v>619</v>
      </c>
      <c r="D32" s="1189" t="s">
        <v>2094</v>
      </c>
      <c r="E32" s="67" t="s">
        <v>350</v>
      </c>
      <c r="F32" s="67" t="s">
        <v>117</v>
      </c>
      <c r="H32" s="665">
        <f>IF(AND(I32&lt;&gt;"",J32&lt;&gt;"",L32&lt;&gt;"",M32&lt;&gt;"",O32&lt;&gt;"",P32&lt;&gt;"",T32&lt;&gt;""),0,1)</f>
        <v>1</v>
      </c>
      <c r="I32" s="64"/>
      <c r="J32" s="184"/>
      <c r="K32" s="34"/>
      <c r="L32" s="64"/>
      <c r="M32" s="184"/>
      <c r="N32" s="34"/>
      <c r="O32" s="64"/>
      <c r="P32" s="184"/>
      <c r="R32" s="666"/>
      <c r="S32" s="34"/>
      <c r="T32" s="188"/>
    </row>
    <row r="33" spans="2:20" ht="14.4">
      <c r="B33" s="1004">
        <f>IF(C33="","",COUNTIF($C$15:C33,"&lt;&gt;""")-COUNTBLANK($C$15:C33))</f>
        <v>15</v>
      </c>
      <c r="C33" s="162" t="s">
        <v>621</v>
      </c>
      <c r="D33" s="1189" t="s">
        <v>2090</v>
      </c>
      <c r="E33" s="67" t="s">
        <v>350</v>
      </c>
      <c r="F33" s="67" t="s">
        <v>117</v>
      </c>
      <c r="H33" s="665">
        <f>IF(AND(I33&lt;&gt;"",J33&lt;&gt;"",L33&lt;&gt;"",M33&lt;&gt;"",O33&lt;&gt;"",P33&lt;&gt;"",T33&lt;&gt;""),0,1)</f>
        <v>1</v>
      </c>
      <c r="I33" s="64"/>
      <c r="J33" s="184"/>
      <c r="K33" s="34"/>
      <c r="L33" s="64"/>
      <c r="M33" s="184"/>
      <c r="N33" s="34"/>
      <c r="O33" s="64"/>
      <c r="P33" s="184"/>
      <c r="R33" s="666"/>
      <c r="S33" s="34"/>
      <c r="T33" s="188"/>
    </row>
    <row r="34" spans="2:20" ht="14.4">
      <c r="B34" s="1004">
        <f>IF(C34="","",COUNTIF($C$15:C34,"&lt;&gt;""")-COUNTBLANK($C$15:C34))</f>
        <v>16</v>
      </c>
      <c r="C34" s="162" t="s">
        <v>622</v>
      </c>
      <c r="D34" s="1189" t="s">
        <v>2806</v>
      </c>
      <c r="E34" s="67" t="s">
        <v>350</v>
      </c>
      <c r="F34" s="67" t="s">
        <v>117</v>
      </c>
      <c r="H34" s="665">
        <f>IF(AND(I34&lt;&gt;"",J34&lt;&gt;"",L34&lt;&gt;"",M34&lt;&gt;"",O34&lt;&gt;"",P34&lt;&gt;"",T34&lt;&gt;""),0,1)</f>
        <v>1</v>
      </c>
      <c r="I34" s="64"/>
      <c r="J34" s="184"/>
      <c r="K34" s="34"/>
      <c r="L34" s="64"/>
      <c r="M34" s="184"/>
      <c r="N34" s="34"/>
      <c r="O34" s="64"/>
      <c r="P34" s="184"/>
      <c r="R34" s="666"/>
      <c r="S34" s="34"/>
      <c r="T34" s="188"/>
    </row>
    <row r="35" spans="2:20" ht="14.4">
      <c r="B35" s="1004" t="str">
        <f>IF(C35="","",COUNTIF($C$15:C35,"&lt;&gt;""")-COUNTBLANK($C$15:C35))</f>
        <v/>
      </c>
      <c r="C35" s="33"/>
      <c r="D35" s="33"/>
      <c r="G35" s="32"/>
      <c r="H35" s="84"/>
      <c r="Q35" s="32"/>
      <c r="T35" s="86"/>
    </row>
    <row r="36" spans="2:20" ht="14.4">
      <c r="B36" s="1004" t="str">
        <f>IF(C36="","",COUNTIF($C$15:C36,"&lt;&gt;""")-COUNTBLANK($C$15:C36))</f>
        <v/>
      </c>
      <c r="C36" s="162"/>
      <c r="D36" s="1158" t="s">
        <v>626</v>
      </c>
      <c r="E36" s="59"/>
      <c r="F36" s="59"/>
      <c r="H36" s="84"/>
      <c r="K36" s="34"/>
      <c r="L36" s="34"/>
      <c r="R36" s="34"/>
      <c r="S36" s="34"/>
      <c r="T36" s="88"/>
    </row>
    <row r="37" spans="2:20" ht="14.4">
      <c r="B37" s="1004">
        <f>IF(C37="","",COUNTIF($C$15:C37,"&lt;&gt;""")-COUNTBLANK($C$15:C37))</f>
        <v>17</v>
      </c>
      <c r="C37" s="162" t="s">
        <v>623</v>
      </c>
      <c r="D37" s="1189" t="s">
        <v>2095</v>
      </c>
      <c r="E37" s="67" t="s">
        <v>350</v>
      </c>
      <c r="F37" s="67" t="s">
        <v>164</v>
      </c>
      <c r="H37" s="665">
        <f>IF(AND(I37&lt;&gt;"",J37&lt;&gt;"",L37&lt;&gt;"",M37&lt;&gt;"",O37&lt;&gt;"",P37&lt;&gt;"",T37&lt;&gt;""),0,1)</f>
        <v>1</v>
      </c>
      <c r="I37" s="62">
        <f>SUM(I39:I40)</f>
        <v>0</v>
      </c>
      <c r="J37" s="184"/>
      <c r="K37" s="34"/>
      <c r="L37" s="62">
        <f>SUM(L39:L40)</f>
        <v>0</v>
      </c>
      <c r="M37" s="184"/>
      <c r="N37" s="34"/>
      <c r="O37" s="62">
        <f>SUM(O39:O40)</f>
        <v>0</v>
      </c>
      <c r="P37" s="184"/>
      <c r="R37" s="666"/>
      <c r="S37" s="34"/>
      <c r="T37" s="188"/>
    </row>
    <row r="38" spans="2:20" ht="14.4">
      <c r="B38" s="1004">
        <f>IF(C38="","",COUNTIF($C$15:C38,"&lt;&gt;""")-COUNTBLANK($C$15:C38))</f>
        <v>18</v>
      </c>
      <c r="C38" s="162" t="s">
        <v>624</v>
      </c>
      <c r="D38" s="1189" t="s">
        <v>2096</v>
      </c>
      <c r="E38" s="67" t="s">
        <v>350</v>
      </c>
      <c r="F38" s="67" t="s">
        <v>117</v>
      </c>
      <c r="H38" s="665">
        <f>IF(AND(I38&lt;&gt;"",J38&lt;&gt;"",L38&lt;&gt;"",M38&lt;&gt;"",O38&lt;&gt;"",P38&lt;&gt;"",T38&lt;&gt;""),0,1)</f>
        <v>1</v>
      </c>
      <c r="I38" s="64"/>
      <c r="J38" s="184"/>
      <c r="K38" s="34"/>
      <c r="L38" s="64"/>
      <c r="M38" s="184"/>
      <c r="N38" s="34"/>
      <c r="O38" s="64"/>
      <c r="P38" s="184"/>
      <c r="R38" s="666"/>
      <c r="S38" s="34"/>
      <c r="T38" s="188"/>
    </row>
    <row r="39" spans="2:20" ht="14.4">
      <c r="B39" s="1004">
        <f>IF(C39="","",COUNTIF($C$15:C39,"&lt;&gt;""")-COUNTBLANK($C$15:C39))</f>
        <v>19</v>
      </c>
      <c r="C39" s="162" t="s">
        <v>625</v>
      </c>
      <c r="D39" s="1189" t="s">
        <v>2090</v>
      </c>
      <c r="E39" s="67" t="s">
        <v>350</v>
      </c>
      <c r="F39" s="67" t="s">
        <v>117</v>
      </c>
      <c r="H39" s="665">
        <f>IF(AND(I39&lt;&gt;"",J39&lt;&gt;"",L39&lt;&gt;"",M39&lt;&gt;"",O39&lt;&gt;"",P39&lt;&gt;"",T39&lt;&gt;""),0,1)</f>
        <v>1</v>
      </c>
      <c r="I39" s="64"/>
      <c r="J39" s="184"/>
      <c r="K39" s="34"/>
      <c r="L39" s="64"/>
      <c r="M39" s="184"/>
      <c r="N39" s="34"/>
      <c r="O39" s="64"/>
      <c r="P39" s="184"/>
      <c r="R39" s="666"/>
      <c r="S39" s="34"/>
      <c r="T39" s="188"/>
    </row>
    <row r="40" spans="2:20" ht="14.4">
      <c r="B40" s="1004">
        <f>IF(C40="","",COUNTIF($C$15:C40,"&lt;&gt;""")-COUNTBLANK($C$15:C40))</f>
        <v>20</v>
      </c>
      <c r="C40" s="162" t="s">
        <v>627</v>
      </c>
      <c r="D40" s="1189" t="s">
        <v>2806</v>
      </c>
      <c r="E40" s="67" t="s">
        <v>350</v>
      </c>
      <c r="F40" s="67" t="s">
        <v>117</v>
      </c>
      <c r="H40" s="665">
        <f>IF(AND(I40&lt;&gt;"",J40&lt;&gt;"",L40&lt;&gt;"",M40&lt;&gt;"",O40&lt;&gt;"",P40&lt;&gt;"",T40&lt;&gt;""),0,1)</f>
        <v>1</v>
      </c>
      <c r="I40" s="64"/>
      <c r="J40" s="184"/>
      <c r="K40" s="34"/>
      <c r="L40" s="64"/>
      <c r="M40" s="184"/>
      <c r="N40" s="34"/>
      <c r="O40" s="64"/>
      <c r="P40" s="184"/>
      <c r="R40" s="666"/>
      <c r="S40" s="34"/>
      <c r="T40" s="188"/>
    </row>
    <row r="41" spans="2:20" ht="14.4">
      <c r="B41" s="1004" t="str">
        <f>IF(C41="","",COUNTIF($C$15:C41,"&lt;&gt;""")-COUNTBLANK($C$15:C41))</f>
        <v/>
      </c>
      <c r="C41" s="33"/>
      <c r="D41" s="33"/>
      <c r="G41" s="32"/>
      <c r="H41" s="84"/>
      <c r="Q41" s="32"/>
      <c r="T41" s="86"/>
    </row>
    <row r="42" spans="2:20" ht="14.4">
      <c r="B42" s="1004" t="str">
        <f>IF(C42="","",COUNTIF($C$15:C42,"&lt;&gt;""")-COUNTBLANK($C$15:C42))</f>
        <v/>
      </c>
      <c r="C42" s="162"/>
      <c r="D42" s="1158" t="s">
        <v>632</v>
      </c>
      <c r="E42" s="59"/>
      <c r="F42" s="59"/>
      <c r="H42" s="84"/>
      <c r="K42" s="34"/>
      <c r="L42" s="34"/>
      <c r="R42" s="34"/>
      <c r="S42" s="34"/>
      <c r="T42" s="88"/>
    </row>
    <row r="43" spans="2:20" ht="14.4">
      <c r="B43" s="1004">
        <f>IF(C43="","",COUNTIF($C$15:C43,"&lt;&gt;""")-COUNTBLANK($C$15:C43))</f>
        <v>21</v>
      </c>
      <c r="C43" s="162" t="s">
        <v>628</v>
      </c>
      <c r="D43" s="1189" t="s">
        <v>2097</v>
      </c>
      <c r="E43" s="67" t="s">
        <v>350</v>
      </c>
      <c r="F43" s="67" t="s">
        <v>164</v>
      </c>
      <c r="H43" s="665">
        <f>IF(AND(I43&lt;&gt;"",J43&lt;&gt;"",L43&lt;&gt;"",M43&lt;&gt;"",O43&lt;&gt;"",P43&lt;&gt;"",T43&lt;&gt;""),0,1)</f>
        <v>1</v>
      </c>
      <c r="I43" s="62">
        <f>SUM(I45:I46)</f>
        <v>0</v>
      </c>
      <c r="J43" s="184"/>
      <c r="K43" s="34"/>
      <c r="L43" s="62">
        <f>SUM(L45:L46)</f>
        <v>0</v>
      </c>
      <c r="M43" s="184"/>
      <c r="N43" s="34"/>
      <c r="O43" s="62">
        <f>SUM(O45:O46)</f>
        <v>0</v>
      </c>
      <c r="P43" s="184"/>
      <c r="R43" s="666"/>
      <c r="S43" s="34"/>
      <c r="T43" s="188"/>
    </row>
    <row r="44" spans="2:20" ht="14.4">
      <c r="B44" s="1004">
        <f>IF(C44="","",COUNTIF($C$15:C44,"&lt;&gt;""")-COUNTBLANK($C$15:C44))</f>
        <v>22</v>
      </c>
      <c r="C44" s="162" t="s">
        <v>629</v>
      </c>
      <c r="D44" s="1189" t="s">
        <v>2098</v>
      </c>
      <c r="E44" s="67" t="s">
        <v>350</v>
      </c>
      <c r="F44" s="67" t="s">
        <v>117</v>
      </c>
      <c r="H44" s="665">
        <f>IF(AND(I44&lt;&gt;"",J44&lt;&gt;"",L44&lt;&gt;"",M44&lt;&gt;"",O44&lt;&gt;"",P44&lt;&gt;"",T44&lt;&gt;""),0,1)</f>
        <v>1</v>
      </c>
      <c r="I44" s="64"/>
      <c r="J44" s="184"/>
      <c r="K44" s="34"/>
      <c r="L44" s="64"/>
      <c r="M44" s="184"/>
      <c r="N44" s="34"/>
      <c r="O44" s="64"/>
      <c r="P44" s="184"/>
      <c r="R44" s="666"/>
      <c r="S44" s="34"/>
      <c r="T44" s="188"/>
    </row>
    <row r="45" spans="2:20" ht="14.4">
      <c r="B45" s="1004">
        <f>IF(C45="","",COUNTIF($C$15:C45,"&lt;&gt;""")-COUNTBLANK($C$15:C45))</f>
        <v>23</v>
      </c>
      <c r="C45" s="162" t="s">
        <v>630</v>
      </c>
      <c r="D45" s="1189" t="s">
        <v>2090</v>
      </c>
      <c r="E45" s="67" t="s">
        <v>350</v>
      </c>
      <c r="F45" s="67" t="s">
        <v>117</v>
      </c>
      <c r="H45" s="665">
        <f>IF(AND(I45&lt;&gt;"",J45&lt;&gt;"",L45&lt;&gt;"",M45&lt;&gt;"",O45&lt;&gt;"",P45&lt;&gt;"",T45&lt;&gt;""),0,1)</f>
        <v>1</v>
      </c>
      <c r="I45" s="64"/>
      <c r="J45" s="184"/>
      <c r="K45" s="34"/>
      <c r="L45" s="64"/>
      <c r="M45" s="184"/>
      <c r="N45" s="34"/>
      <c r="O45" s="64"/>
      <c r="P45" s="184"/>
      <c r="R45" s="666"/>
      <c r="S45" s="34"/>
      <c r="T45" s="188"/>
    </row>
    <row r="46" spans="2:20" ht="14.4">
      <c r="B46" s="1004">
        <f>IF(C46="","",COUNTIF($C$15:C46,"&lt;&gt;""")-COUNTBLANK($C$15:C46))</f>
        <v>24</v>
      </c>
      <c r="C46" s="162" t="s">
        <v>631</v>
      </c>
      <c r="D46" s="1189" t="s">
        <v>2806</v>
      </c>
      <c r="E46" s="67" t="s">
        <v>350</v>
      </c>
      <c r="F46" s="67" t="s">
        <v>117</v>
      </c>
      <c r="H46" s="665">
        <f>IF(AND(I46&lt;&gt;"",J46&lt;&gt;"",L46&lt;&gt;"",M46&lt;&gt;"",O46&lt;&gt;"",P46&lt;&gt;"",T46&lt;&gt;""),0,1)</f>
        <v>1</v>
      </c>
      <c r="I46" s="64"/>
      <c r="J46" s="184"/>
      <c r="K46" s="34"/>
      <c r="L46" s="64"/>
      <c r="M46" s="184"/>
      <c r="N46" s="34"/>
      <c r="O46" s="64"/>
      <c r="P46" s="184"/>
      <c r="R46" s="666"/>
      <c r="S46" s="34"/>
      <c r="T46" s="188"/>
    </row>
    <row r="47" spans="2:20" ht="14.4">
      <c r="B47" s="52"/>
      <c r="H47" s="84"/>
      <c r="N47" s="34"/>
      <c r="R47" s="34"/>
      <c r="S47" s="34"/>
      <c r="T47" s="88"/>
    </row>
    <row r="48" spans="2:20" ht="14.4">
      <c r="B48" s="52"/>
      <c r="C48" s="32" t="s">
        <v>129</v>
      </c>
      <c r="H48" s="84"/>
      <c r="N48" s="34"/>
      <c r="R48" s="34"/>
      <c r="S48" s="34"/>
      <c r="T48" s="88"/>
    </row>
    <row r="49" spans="1:20" ht="14.4">
      <c r="B49" s="52"/>
      <c r="C49" s="1378"/>
      <c r="D49" s="1379"/>
      <c r="E49" s="1379"/>
      <c r="F49" s="1380"/>
      <c r="H49" s="84"/>
      <c r="N49" s="34"/>
      <c r="R49" s="34"/>
      <c r="S49" s="34"/>
      <c r="T49" s="88"/>
    </row>
    <row r="50" spans="1:20" ht="14.4">
      <c r="B50" s="52"/>
      <c r="C50" s="1381"/>
      <c r="D50" s="1405"/>
      <c r="E50" s="1405"/>
      <c r="F50" s="1382"/>
      <c r="H50" s="84"/>
      <c r="N50" s="34"/>
      <c r="R50" s="34"/>
      <c r="S50" s="34"/>
      <c r="T50" s="88"/>
    </row>
    <row r="51" spans="1:20" ht="14.4">
      <c r="B51" s="52"/>
      <c r="C51" s="1381"/>
      <c r="D51" s="1405"/>
      <c r="E51" s="1405"/>
      <c r="F51" s="1382"/>
      <c r="H51" s="84"/>
      <c r="N51" s="34"/>
      <c r="R51" s="34"/>
      <c r="S51" s="34"/>
      <c r="T51" s="88"/>
    </row>
    <row r="52" spans="1:20" ht="14.4">
      <c r="B52" s="52"/>
      <c r="C52" s="1381"/>
      <c r="D52" s="1405"/>
      <c r="E52" s="1405"/>
      <c r="F52" s="1382"/>
      <c r="H52" s="84"/>
      <c r="N52" s="34"/>
      <c r="R52" s="34"/>
      <c r="S52" s="34"/>
      <c r="T52" s="88"/>
    </row>
    <row r="53" spans="1:20" ht="14.4">
      <c r="B53" s="52"/>
      <c r="C53" s="1383"/>
      <c r="D53" s="1384"/>
      <c r="E53" s="1384"/>
      <c r="F53" s="1385"/>
      <c r="H53" s="84"/>
      <c r="N53" s="34"/>
      <c r="R53" s="34"/>
      <c r="S53" s="34"/>
      <c r="T53" s="88"/>
    </row>
    <row r="54" spans="1:20" ht="14.4">
      <c r="B54" s="52"/>
      <c r="H54" s="84"/>
      <c r="N54" s="34"/>
      <c r="R54" s="34"/>
      <c r="S54" s="34"/>
      <c r="T54" s="88"/>
    </row>
    <row r="55" spans="1:20" ht="14.4">
      <c r="B55" s="52"/>
      <c r="D55" s="33"/>
      <c r="E55" s="33"/>
      <c r="F55" s="33"/>
      <c r="H55" s="84"/>
      <c r="T55" s="86"/>
    </row>
    <row r="56" spans="1:20" ht="14.4">
      <c r="B56" s="335" t="s">
        <v>130</v>
      </c>
      <c r="C56" s="56"/>
      <c r="D56" s="56"/>
      <c r="E56" s="56"/>
      <c r="F56" s="56"/>
      <c r="G56" s="56"/>
      <c r="H56" s="312"/>
      <c r="I56" s="56"/>
      <c r="J56" s="56"/>
      <c r="K56" s="56"/>
      <c r="L56" s="56"/>
      <c r="M56" s="56"/>
      <c r="N56" s="56"/>
      <c r="O56" s="56"/>
      <c r="P56" s="56"/>
      <c r="Q56" s="56"/>
      <c r="R56" s="56"/>
      <c r="S56" s="56"/>
      <c r="T56" s="87"/>
    </row>
    <row r="57" spans="1:20" ht="14.4" hidden="1">
      <c r="A57"/>
      <c r="B57"/>
      <c r="C57"/>
      <c r="D57"/>
      <c r="E57"/>
      <c r="F57"/>
      <c r="G57"/>
      <c r="H57"/>
      <c r="I57"/>
      <c r="J57"/>
      <c r="K57"/>
      <c r="L57"/>
      <c r="M57"/>
      <c r="N57"/>
      <c r="O57"/>
      <c r="P57"/>
      <c r="Q57"/>
      <c r="R57"/>
      <c r="S57"/>
      <c r="T57"/>
    </row>
    <row r="58" spans="1:20" ht="0" hidden="1" customHeight="1">
      <c r="A58"/>
      <c r="B58"/>
      <c r="C58"/>
      <c r="D58"/>
      <c r="E58"/>
      <c r="F58"/>
      <c r="G58"/>
      <c r="H58"/>
      <c r="I58"/>
      <c r="J58"/>
      <c r="K58"/>
      <c r="L58"/>
      <c r="M58"/>
      <c r="N58"/>
      <c r="O58"/>
      <c r="P58"/>
      <c r="Q58"/>
      <c r="R58"/>
      <c r="S58"/>
      <c r="T58"/>
    </row>
    <row r="59" spans="1:20" ht="14.4" hidden="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row r="68" spans="1:20" ht="15" hidden="1" customHeight="1">
      <c r="A68"/>
      <c r="B68"/>
      <c r="C68"/>
      <c r="D68"/>
      <c r="E68"/>
      <c r="F68"/>
      <c r="G68"/>
      <c r="H68"/>
      <c r="I68"/>
      <c r="J68"/>
      <c r="K68"/>
      <c r="L68"/>
      <c r="M68"/>
      <c r="N68"/>
      <c r="O68"/>
      <c r="P68"/>
      <c r="Q68"/>
      <c r="R68"/>
      <c r="S68"/>
      <c r="T68"/>
    </row>
    <row r="69" spans="1:20" ht="15" hidden="1" customHeight="1">
      <c r="A69"/>
      <c r="B69"/>
      <c r="C69"/>
      <c r="D69"/>
      <c r="E69"/>
      <c r="F69"/>
      <c r="G69"/>
      <c r="H69"/>
      <c r="I69"/>
      <c r="J69"/>
      <c r="K69"/>
      <c r="L69"/>
      <c r="M69"/>
      <c r="N69"/>
      <c r="O69"/>
      <c r="P69"/>
      <c r="Q69"/>
      <c r="R69"/>
      <c r="S69"/>
      <c r="T69"/>
    </row>
    <row r="70" spans="1:20" ht="15" hidden="1" customHeight="1">
      <c r="A70"/>
      <c r="B70"/>
      <c r="C70"/>
      <c r="D70"/>
      <c r="E70"/>
      <c r="F70"/>
      <c r="G70"/>
      <c r="H70"/>
      <c r="I70"/>
      <c r="J70"/>
      <c r="K70"/>
      <c r="L70"/>
      <c r="M70"/>
      <c r="N70"/>
      <c r="O70"/>
      <c r="P70"/>
      <c r="Q70"/>
      <c r="R70"/>
      <c r="S70"/>
      <c r="T70"/>
    </row>
    <row r="71" spans="1:20" ht="15" hidden="1" customHeight="1">
      <c r="A71"/>
      <c r="B71"/>
      <c r="C71"/>
      <c r="D71"/>
      <c r="E71"/>
      <c r="F71"/>
      <c r="G71"/>
      <c r="H71"/>
      <c r="I71"/>
      <c r="J71"/>
      <c r="K71"/>
      <c r="L71"/>
      <c r="M71"/>
      <c r="N71"/>
      <c r="O71"/>
      <c r="P71"/>
      <c r="Q71"/>
      <c r="R71"/>
      <c r="S71"/>
      <c r="T71"/>
    </row>
    <row r="72" spans="1:20" ht="15" hidden="1" customHeight="1">
      <c r="A72"/>
      <c r="B72"/>
      <c r="C72"/>
      <c r="D72"/>
      <c r="E72"/>
      <c r="F72"/>
      <c r="G72"/>
      <c r="H72"/>
      <c r="I72"/>
      <c r="J72"/>
      <c r="K72"/>
      <c r="L72"/>
      <c r="M72"/>
      <c r="N72"/>
      <c r="O72"/>
      <c r="P72"/>
      <c r="Q72"/>
      <c r="R72"/>
      <c r="S72"/>
      <c r="T72"/>
    </row>
    <row r="73" spans="1:20" ht="15" hidden="1" customHeight="1">
      <c r="A73"/>
      <c r="B73"/>
      <c r="C73"/>
      <c r="D73"/>
      <c r="E73"/>
      <c r="F73"/>
      <c r="G73"/>
      <c r="H73"/>
      <c r="I73"/>
      <c r="J73"/>
      <c r="K73"/>
      <c r="L73"/>
      <c r="M73"/>
      <c r="N73"/>
      <c r="O73"/>
      <c r="P73"/>
      <c r="Q73"/>
      <c r="R73"/>
      <c r="S73"/>
      <c r="T73"/>
    </row>
    <row r="74" spans="1:20" ht="15" hidden="1" customHeight="1">
      <c r="A74"/>
      <c r="B74"/>
      <c r="C74"/>
      <c r="D74"/>
      <c r="E74"/>
      <c r="F74"/>
      <c r="G74"/>
      <c r="H74"/>
      <c r="I74"/>
      <c r="J74"/>
      <c r="K74"/>
      <c r="L74"/>
      <c r="M74"/>
      <c r="N74"/>
      <c r="O74"/>
      <c r="P74"/>
      <c r="Q74"/>
      <c r="R74"/>
      <c r="S74"/>
      <c r="T74"/>
    </row>
    <row r="75" spans="1:20" ht="15" hidden="1" customHeight="1">
      <c r="A75"/>
      <c r="B75"/>
      <c r="C75"/>
      <c r="D75"/>
      <c r="E75"/>
      <c r="F75"/>
      <c r="G75"/>
      <c r="H75"/>
      <c r="I75"/>
      <c r="J75"/>
      <c r="K75"/>
      <c r="L75"/>
      <c r="M75"/>
      <c r="N75"/>
      <c r="O75"/>
      <c r="P75"/>
      <c r="Q75"/>
      <c r="R75"/>
      <c r="S75"/>
      <c r="T75"/>
    </row>
    <row r="76" spans="1:20" ht="15" hidden="1" customHeight="1">
      <c r="A76"/>
      <c r="B76"/>
      <c r="C76"/>
      <c r="D76"/>
      <c r="E76"/>
      <c r="F76"/>
      <c r="G76"/>
      <c r="H76"/>
      <c r="I76"/>
      <c r="J76"/>
      <c r="K76"/>
      <c r="L76"/>
      <c r="M76"/>
      <c r="N76"/>
      <c r="O76"/>
      <c r="P76"/>
      <c r="Q76"/>
      <c r="R76"/>
      <c r="S76"/>
      <c r="T76"/>
    </row>
    <row r="77" spans="1:20" ht="15" hidden="1" customHeight="1">
      <c r="A77"/>
      <c r="B77"/>
      <c r="C77"/>
      <c r="D77"/>
      <c r="E77"/>
      <c r="F77"/>
      <c r="G77"/>
      <c r="H77"/>
      <c r="I77"/>
      <c r="J77"/>
      <c r="K77"/>
      <c r="L77"/>
      <c r="M77"/>
      <c r="N77"/>
      <c r="O77"/>
      <c r="P77"/>
      <c r="Q77"/>
      <c r="R77"/>
      <c r="S77"/>
      <c r="T77"/>
    </row>
    <row r="78" spans="1:20" ht="15" hidden="1" customHeight="1">
      <c r="A78"/>
      <c r="B78"/>
      <c r="C78"/>
      <c r="D78"/>
      <c r="E78"/>
      <c r="F78"/>
      <c r="G78"/>
      <c r="H78"/>
      <c r="I78"/>
      <c r="J78"/>
      <c r="K78"/>
      <c r="L78"/>
      <c r="M78"/>
      <c r="N78"/>
      <c r="O78"/>
      <c r="P78"/>
      <c r="Q78"/>
      <c r="R78"/>
      <c r="S78"/>
      <c r="T78"/>
    </row>
    <row r="79" spans="1:20" ht="15" hidden="1" customHeight="1">
      <c r="A79"/>
      <c r="B79"/>
      <c r="C79"/>
      <c r="D79"/>
      <c r="E79"/>
      <c r="F79"/>
      <c r="G79"/>
      <c r="H79"/>
      <c r="I79"/>
      <c r="J79"/>
      <c r="K79"/>
      <c r="L79"/>
      <c r="M79"/>
      <c r="N79"/>
      <c r="O79"/>
      <c r="P79"/>
      <c r="Q79"/>
      <c r="R79"/>
      <c r="S79"/>
      <c r="T79"/>
    </row>
    <row r="80" spans="1:20" ht="15" hidden="1" customHeight="1">
      <c r="A80"/>
      <c r="B80"/>
      <c r="C80"/>
      <c r="D80"/>
      <c r="E80"/>
      <c r="F80"/>
      <c r="G80"/>
      <c r="H80"/>
      <c r="I80"/>
      <c r="J80"/>
      <c r="K80"/>
      <c r="L80"/>
      <c r="M80"/>
      <c r="N80"/>
      <c r="O80"/>
      <c r="P80"/>
      <c r="Q80"/>
      <c r="R80"/>
      <c r="S80"/>
      <c r="T80"/>
    </row>
    <row r="81" spans="1:20" ht="15" hidden="1" customHeight="1">
      <c r="A81"/>
      <c r="B81"/>
      <c r="C81"/>
      <c r="D81"/>
      <c r="E81"/>
      <c r="F81"/>
      <c r="G81"/>
      <c r="H81"/>
      <c r="I81"/>
      <c r="J81"/>
      <c r="K81"/>
      <c r="L81"/>
      <c r="M81"/>
      <c r="N81"/>
      <c r="O81"/>
      <c r="P81"/>
      <c r="Q81"/>
      <c r="R81"/>
      <c r="S81"/>
      <c r="T81"/>
    </row>
    <row r="82" spans="1:20" ht="15" hidden="1" customHeight="1">
      <c r="A82"/>
      <c r="B82"/>
      <c r="C82"/>
      <c r="D82"/>
      <c r="E82"/>
      <c r="F82"/>
      <c r="G82"/>
      <c r="H82"/>
      <c r="I82"/>
      <c r="J82"/>
      <c r="K82"/>
      <c r="L82"/>
      <c r="M82"/>
      <c r="N82"/>
      <c r="O82"/>
      <c r="P82"/>
      <c r="Q82"/>
      <c r="R82"/>
      <c r="S82"/>
      <c r="T82"/>
    </row>
    <row r="83" spans="1:20" ht="15" hidden="1" customHeight="1">
      <c r="A83"/>
      <c r="B83"/>
      <c r="C83"/>
      <c r="D83"/>
      <c r="E83"/>
      <c r="F83"/>
      <c r="G83"/>
      <c r="H83"/>
      <c r="I83"/>
      <c r="J83"/>
      <c r="K83"/>
      <c r="L83"/>
      <c r="M83"/>
      <c r="N83"/>
      <c r="O83"/>
      <c r="P83"/>
      <c r="Q83"/>
      <c r="R83"/>
      <c r="S83"/>
      <c r="T83"/>
    </row>
    <row r="84" spans="1:20" ht="15" hidden="1" customHeight="1">
      <c r="A84"/>
      <c r="B84"/>
      <c r="C84"/>
      <c r="D84"/>
      <c r="E84"/>
      <c r="F84"/>
      <c r="G84"/>
      <c r="H84"/>
      <c r="I84"/>
      <c r="J84"/>
      <c r="K84"/>
      <c r="L84"/>
      <c r="M84"/>
      <c r="N84"/>
      <c r="O84"/>
      <c r="P84"/>
      <c r="Q84"/>
      <c r="R84"/>
      <c r="S84"/>
      <c r="T84"/>
    </row>
    <row r="85" spans="1:20" ht="15" hidden="1" customHeight="1">
      <c r="A85"/>
      <c r="B85"/>
      <c r="C85"/>
      <c r="D85"/>
      <c r="E85"/>
      <c r="F85"/>
      <c r="G85"/>
      <c r="H85"/>
      <c r="I85"/>
      <c r="J85"/>
      <c r="K85"/>
      <c r="L85"/>
      <c r="M85"/>
      <c r="N85"/>
      <c r="O85"/>
      <c r="P85"/>
      <c r="Q85"/>
      <c r="R85"/>
      <c r="S85"/>
      <c r="T85"/>
    </row>
    <row r="86" spans="1:20" ht="15" hidden="1" customHeight="1">
      <c r="A86"/>
      <c r="B86"/>
      <c r="C86"/>
      <c r="D86"/>
      <c r="E86"/>
      <c r="F86"/>
      <c r="G86"/>
      <c r="H86"/>
      <c r="I86"/>
      <c r="J86"/>
      <c r="K86"/>
      <c r="L86"/>
      <c r="M86"/>
      <c r="N86"/>
      <c r="O86"/>
      <c r="P86"/>
      <c r="Q86"/>
      <c r="R86"/>
      <c r="S86"/>
      <c r="T86"/>
    </row>
  </sheetData>
  <mergeCells count="7">
    <mergeCell ref="C49:F53"/>
    <mergeCell ref="R10:R12"/>
    <mergeCell ref="T10:T12"/>
    <mergeCell ref="H10:H12"/>
    <mergeCell ref="I10:J11"/>
    <mergeCell ref="L10:M11"/>
    <mergeCell ref="O10:P11"/>
  </mergeCells>
  <conditionalFormatting sqref="H3 H15:H20 H23:H28 H31:H34 H37:H40 H43:H46">
    <cfRule type="cellIs" dxfId="785" priority="135" stopIfTrue="1" operator="greaterThan">
      <formula>0</formula>
    </cfRule>
    <cfRule type="cellIs" dxfId="784" priority="136" stopIfTrue="1" operator="lessThan">
      <formula>1</formula>
    </cfRule>
  </conditionalFormatting>
  <dataValidations disablePrompts="1" count="1">
    <dataValidation type="list" allowBlank="1" showInputMessage="1" showErrorMessage="1" sqref="M15:M20 J15:J20 P15:P20 J23:J28 P23:P28 M23:M28 J31:J34 P31:P34 M31:M34 M37:M40 J37:J40 P37:P40 J43:J46 P43:P46 M43:M46" xr:uid="{FDF786CC-1741-47D3-9DE0-5BDCA7A8BADE}">
      <formula1>Confidence_grade</formula1>
    </dataValidation>
  </dataValidations>
  <pageMargins left="0.23622047244094491" right="0.23622047244094491" top="0.74803149606299213" bottom="0.74803149606299213" header="0.31496062992125984" footer="0.31496062992125984"/>
  <pageSetup paperSize="9" scale="41" fitToHeight="0" orientation="landscape" r:id="rId1"/>
  <headerFooter>
    <oddHeader>&amp;LDepartment of Internal Affairs - Three Waters Reform Programme - Request for Information Template Workbook I</oddHeader>
    <oddFooter>&amp;LPage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805D4-40A5-4755-B15E-62DC18FB4B71}">
  <sheetPr>
    <tabColor rgb="FF55EBF7"/>
    <pageSetUpPr fitToPage="1"/>
  </sheetPr>
  <dimension ref="A1:XFA102"/>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44140625" style="32" customWidth="1"/>
    <col min="4" max="4" width="89.5546875" style="32" bestFit="1" customWidth="1"/>
    <col min="5" max="5" width="17.109375" style="32" customWidth="1"/>
    <col min="6" max="6" width="8.5546875" style="32" customWidth="1"/>
    <col min="7" max="7" width="8.5546875" style="34" customWidth="1"/>
    <col min="8" max="8" width="18"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4.5546875" style="32" customWidth="1"/>
    <col min="20" max="20" width="49.44140625" style="32" customWidth="1"/>
    <col min="21" max="21" width="3.5546875" hidden="1"/>
    <col min="22" max="22" width="4.44140625" hidden="1"/>
    <col min="23" max="16368" width="9.44140625" hidden="1"/>
    <col min="16382" max="16384" width="9.44140625" hidden="1"/>
  </cols>
  <sheetData>
    <row r="1" spans="1:20"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8"/>
    </row>
    <row r="2" spans="1:20" ht="20.399999999999999">
      <c r="B2" s="39"/>
      <c r="C2" s="40"/>
      <c r="D2" s="987"/>
      <c r="E2" s="35"/>
      <c r="F2" s="35"/>
      <c r="G2" s="35"/>
      <c r="H2" s="35"/>
      <c r="I2" s="35"/>
      <c r="J2" s="35"/>
      <c r="K2" s="35"/>
      <c r="L2" s="35"/>
      <c r="M2" s="35"/>
      <c r="N2" s="35"/>
      <c r="O2" s="35"/>
      <c r="P2" s="35"/>
      <c r="Q2" s="35"/>
      <c r="R2" s="35"/>
      <c r="T2" s="987"/>
    </row>
    <row r="3" spans="1:20" ht="14.4">
      <c r="A3" s="41"/>
      <c r="B3" s="662" t="s">
        <v>1971</v>
      </c>
      <c r="C3" s="44"/>
      <c r="D3" s="663">
        <f>'Key information'!$E$8</f>
        <v>0</v>
      </c>
      <c r="E3" s="44"/>
      <c r="F3" s="41"/>
      <c r="G3" s="664" t="s">
        <v>100</v>
      </c>
      <c r="H3" s="665">
        <f>SUM(H16:H62)</f>
        <v>29</v>
      </c>
      <c r="I3" s="41"/>
      <c r="J3" s="41"/>
      <c r="K3" s="41"/>
      <c r="L3" s="41"/>
      <c r="M3" s="41"/>
      <c r="N3" s="41"/>
      <c r="P3" s="344"/>
      <c r="R3" s="344"/>
      <c r="T3" s="699"/>
    </row>
    <row r="4" spans="1:20" ht="14.4">
      <c r="B4" s="45"/>
      <c r="C4" s="327"/>
      <c r="D4" s="328"/>
      <c r="E4" s="329"/>
      <c r="F4" s="329"/>
      <c r="G4" s="329"/>
      <c r="H4" s="329"/>
      <c r="I4" s="329"/>
      <c r="J4" s="329"/>
      <c r="K4" s="329"/>
      <c r="L4" s="329"/>
      <c r="M4" s="329"/>
      <c r="N4" s="329"/>
      <c r="O4" s="47"/>
      <c r="P4" s="47"/>
      <c r="Q4" s="46"/>
      <c r="R4" s="47"/>
      <c r="S4" s="47"/>
      <c r="T4" s="700"/>
    </row>
    <row r="5" spans="1:20" ht="14.4">
      <c r="C5" s="33"/>
      <c r="H5" s="83"/>
    </row>
    <row r="6" spans="1:20" ht="15" thickBot="1">
      <c r="B6" s="48"/>
      <c r="C6" s="49"/>
      <c r="D6" s="50"/>
      <c r="E6" s="50"/>
      <c r="F6" s="50"/>
      <c r="G6" s="50"/>
      <c r="H6" s="50"/>
      <c r="I6" s="50"/>
      <c r="J6" s="50"/>
      <c r="K6" s="50"/>
      <c r="L6" s="50"/>
      <c r="M6" s="50"/>
      <c r="N6" s="50"/>
      <c r="O6" s="50"/>
      <c r="P6" s="50"/>
      <c r="Q6" s="51"/>
      <c r="R6" s="50"/>
      <c r="S6" s="50"/>
      <c r="T6" s="85"/>
    </row>
    <row r="7" spans="1:20" ht="14.4">
      <c r="B7" s="52"/>
      <c r="C7" s="122" t="s">
        <v>511</v>
      </c>
      <c r="D7" s="123"/>
      <c r="H7" s="84"/>
      <c r="T7" s="86"/>
    </row>
    <row r="8" spans="1:20" ht="15" thickBot="1">
      <c r="B8" s="52"/>
      <c r="C8" s="124" t="s">
        <v>633</v>
      </c>
      <c r="D8" s="125"/>
      <c r="H8" s="84"/>
      <c r="T8" s="86"/>
    </row>
    <row r="9" spans="1:20" ht="15" thickBot="1">
      <c r="B9" s="52"/>
      <c r="H9" s="84"/>
      <c r="T9" s="86"/>
    </row>
    <row r="10" spans="1:20" ht="14.4">
      <c r="B10" s="52"/>
      <c r="C10" s="261" t="s">
        <v>103</v>
      </c>
      <c r="D10" s="137" t="s">
        <v>32</v>
      </c>
      <c r="E10" s="403" t="s">
        <v>104</v>
      </c>
      <c r="F10" s="133" t="s">
        <v>105</v>
      </c>
      <c r="H10" s="1439" t="s">
        <v>106</v>
      </c>
      <c r="I10" s="1434">
        <f>'Key information'!$E$22</f>
        <v>43646</v>
      </c>
      <c r="J10" s="1414"/>
      <c r="K10" s="83"/>
      <c r="L10" s="1413">
        <f>'Key information'!$E$23</f>
        <v>44012</v>
      </c>
      <c r="M10" s="1414"/>
      <c r="N10" s="83"/>
      <c r="O10" s="1409" t="str">
        <f>'Key information'!$E$24</f>
        <v>30/06/2021 (Forecast)</v>
      </c>
      <c r="P10" s="1410"/>
      <c r="R10" s="1372" t="s">
        <v>108</v>
      </c>
      <c r="S10" s="53"/>
      <c r="T10" s="1375" t="s">
        <v>109</v>
      </c>
    </row>
    <row r="11" spans="1:20" ht="14.4">
      <c r="B11" s="52"/>
      <c r="C11" s="223" t="s">
        <v>110</v>
      </c>
      <c r="D11" s="136"/>
      <c r="E11" s="404"/>
      <c r="F11" s="134" t="s">
        <v>111</v>
      </c>
      <c r="H11" s="1440"/>
      <c r="I11" s="1435"/>
      <c r="J11" s="1416"/>
      <c r="K11" s="83"/>
      <c r="L11" s="1415"/>
      <c r="M11" s="1416"/>
      <c r="N11" s="83"/>
      <c r="O11" s="1411"/>
      <c r="P11" s="1412"/>
      <c r="R11" s="1373"/>
      <c r="S11" s="53"/>
      <c r="T11" s="1376"/>
    </row>
    <row r="12" spans="1:20" ht="15" thickBot="1">
      <c r="B12" s="52"/>
      <c r="C12" s="124"/>
      <c r="D12" s="405"/>
      <c r="E12" s="406"/>
      <c r="F12" s="135"/>
      <c r="H12" s="1441"/>
      <c r="I12" s="380"/>
      <c r="J12" s="902" t="s">
        <v>147</v>
      </c>
      <c r="K12" s="34"/>
      <c r="L12" s="267"/>
      <c r="M12" s="902" t="s">
        <v>147</v>
      </c>
      <c r="N12" s="34"/>
      <c r="O12" s="267"/>
      <c r="P12" s="902" t="s">
        <v>147</v>
      </c>
      <c r="R12" s="1374"/>
      <c r="S12" s="54"/>
      <c r="T12" s="1377"/>
    </row>
    <row r="13" spans="1:20" ht="14.4">
      <c r="B13" s="52"/>
      <c r="H13" s="84"/>
      <c r="T13" s="86"/>
    </row>
    <row r="14" spans="1:20" ht="14.4">
      <c r="B14" s="52"/>
      <c r="C14" s="57"/>
      <c r="D14" s="1158" t="s">
        <v>2656</v>
      </c>
      <c r="E14" s="59"/>
      <c r="F14" s="59"/>
      <c r="H14" s="84"/>
      <c r="K14" s="34"/>
      <c r="L14" s="34"/>
      <c r="R14" s="34"/>
      <c r="S14" s="34"/>
      <c r="T14" s="88"/>
    </row>
    <row r="15" spans="1:20" ht="14.4">
      <c r="B15" s="52"/>
      <c r="C15" s="57"/>
      <c r="D15" s="1158" t="s">
        <v>2099</v>
      </c>
      <c r="E15" s="59"/>
      <c r="F15" s="59"/>
      <c r="H15" s="84"/>
      <c r="K15" s="34"/>
      <c r="L15" s="34"/>
      <c r="R15" s="34"/>
      <c r="S15" s="34"/>
      <c r="T15" s="88"/>
    </row>
    <row r="16" spans="1:20" ht="14.4">
      <c r="B16" s="203">
        <f>IF(C16="","",COUNTIF($C$16:C16,"&lt;&gt;""")-COUNTBLANK($C$16:C16))</f>
        <v>1</v>
      </c>
      <c r="C16" s="57" t="s">
        <v>634</v>
      </c>
      <c r="D16" s="1189" t="s">
        <v>2808</v>
      </c>
      <c r="E16" s="67" t="s">
        <v>635</v>
      </c>
      <c r="F16" s="67" t="s">
        <v>117</v>
      </c>
      <c r="H16" s="665">
        <f t="shared" ref="H16:H22" si="0">IF(AND(I16&lt;&gt;"",J16&lt;&gt;"",L16&lt;&gt;"",M16&lt;&gt;"",O16&lt;&gt;"",P16&lt;&gt;"",T16&lt;&gt;""),0,1)</f>
        <v>1</v>
      </c>
      <c r="I16" s="64"/>
      <c r="J16" s="184"/>
      <c r="K16" s="34"/>
      <c r="L16" s="64"/>
      <c r="M16" s="184"/>
      <c r="N16" s="34"/>
      <c r="O16" s="64"/>
      <c r="P16" s="184"/>
      <c r="R16" s="666"/>
      <c r="S16" s="34"/>
      <c r="T16" s="188"/>
    </row>
    <row r="17" spans="2:20" ht="14.4">
      <c r="B17" s="203">
        <f>IF(C17="","",COUNTIF($C$16:C17,"&lt;&gt;""")-COUNTBLANK($C$16:C17))</f>
        <v>2</v>
      </c>
      <c r="C17" s="57" t="s">
        <v>636</v>
      </c>
      <c r="D17" s="1189" t="s">
        <v>2809</v>
      </c>
      <c r="E17" s="67" t="s">
        <v>638</v>
      </c>
      <c r="F17" s="67" t="s">
        <v>117</v>
      </c>
      <c r="H17" s="665">
        <f t="shared" si="0"/>
        <v>1</v>
      </c>
      <c r="I17" s="64"/>
      <c r="J17" s="184"/>
      <c r="K17" s="34"/>
      <c r="L17" s="64"/>
      <c r="M17" s="184"/>
      <c r="N17" s="34"/>
      <c r="O17" s="64"/>
      <c r="P17" s="184"/>
      <c r="R17" s="666"/>
      <c r="S17" s="34"/>
      <c r="T17" s="188"/>
    </row>
    <row r="18" spans="2:20" ht="14.4">
      <c r="B18" s="203">
        <f>IF(C18="","",COUNTIF($C$16:C18,"&lt;&gt;""")-COUNTBLANK($C$16:C18))</f>
        <v>3</v>
      </c>
      <c r="C18" s="57" t="s">
        <v>639</v>
      </c>
      <c r="D18" s="1189" t="s">
        <v>640</v>
      </c>
      <c r="E18" s="67" t="s">
        <v>240</v>
      </c>
      <c r="F18" s="67" t="s">
        <v>117</v>
      </c>
      <c r="H18" s="665">
        <f t="shared" si="0"/>
        <v>1</v>
      </c>
      <c r="I18" s="385"/>
      <c r="J18" s="184"/>
      <c r="K18" s="34"/>
      <c r="L18" s="385"/>
      <c r="M18" s="184"/>
      <c r="N18" s="34"/>
      <c r="O18" s="385"/>
      <c r="P18" s="184"/>
      <c r="R18" s="666"/>
      <c r="S18" s="34"/>
      <c r="T18" s="188"/>
    </row>
    <row r="19" spans="2:20" ht="14.4">
      <c r="B19" s="203" t="str">
        <f>IF(C19="","",COUNTIF($C$16:C19,"&lt;&gt;""")-COUNTBLANK($C$16:C19))</f>
        <v/>
      </c>
      <c r="C19" s="57"/>
      <c r="D19" s="1158" t="s">
        <v>2657</v>
      </c>
      <c r="E19" s="59"/>
      <c r="F19" s="59"/>
      <c r="H19" s="84"/>
      <c r="K19" s="34"/>
      <c r="L19" s="34"/>
      <c r="R19" s="34"/>
      <c r="S19" s="34"/>
      <c r="T19" s="88"/>
    </row>
    <row r="20" spans="2:20" ht="14.4">
      <c r="B20" s="203">
        <f>IF(C20="","",COUNTIF($C$16:C20,"&lt;&gt;""")-COUNTBLANK($C$16:C20))</f>
        <v>4</v>
      </c>
      <c r="C20" s="57" t="s">
        <v>641</v>
      </c>
      <c r="D20" s="1189" t="s">
        <v>2139</v>
      </c>
      <c r="E20" s="67" t="s">
        <v>635</v>
      </c>
      <c r="F20" s="67" t="s">
        <v>117</v>
      </c>
      <c r="H20" s="665">
        <f t="shared" si="0"/>
        <v>1</v>
      </c>
      <c r="I20" s="64"/>
      <c r="J20" s="184"/>
      <c r="K20" s="34"/>
      <c r="L20" s="64"/>
      <c r="M20" s="184"/>
      <c r="N20" s="34"/>
      <c r="O20" s="64"/>
      <c r="P20" s="184"/>
      <c r="R20" s="666"/>
      <c r="S20" s="34"/>
      <c r="T20" s="188"/>
    </row>
    <row r="21" spans="2:20" ht="14.4">
      <c r="B21" s="203">
        <f>IF(C21="","",COUNTIF($C$16:C21,"&lt;&gt;""")-COUNTBLANK($C$16:C21))</f>
        <v>5</v>
      </c>
      <c r="C21" s="57" t="s">
        <v>642</v>
      </c>
      <c r="D21" s="1189" t="s">
        <v>637</v>
      </c>
      <c r="E21" s="67" t="s">
        <v>638</v>
      </c>
      <c r="F21" s="67" t="s">
        <v>117</v>
      </c>
      <c r="H21" s="665">
        <f t="shared" si="0"/>
        <v>1</v>
      </c>
      <c r="I21" s="64"/>
      <c r="J21" s="184"/>
      <c r="K21" s="34"/>
      <c r="L21" s="64"/>
      <c r="M21" s="184"/>
      <c r="N21" s="34"/>
      <c r="O21" s="64"/>
      <c r="P21" s="184"/>
      <c r="R21" s="666"/>
      <c r="S21" s="34"/>
      <c r="T21" s="188"/>
    </row>
    <row r="22" spans="2:20" ht="14.4">
      <c r="B22" s="203">
        <f>IF(C22="","",COUNTIF($C$16:C22,"&lt;&gt;""")-COUNTBLANK($C$16:C22))</f>
        <v>6</v>
      </c>
      <c r="C22" s="57" t="s">
        <v>643</v>
      </c>
      <c r="D22" s="1189" t="s">
        <v>640</v>
      </c>
      <c r="E22" s="67" t="s">
        <v>240</v>
      </c>
      <c r="F22" s="67" t="s">
        <v>117</v>
      </c>
      <c r="H22" s="665">
        <f t="shared" si="0"/>
        <v>1</v>
      </c>
      <c r="I22" s="385"/>
      <c r="J22" s="184"/>
      <c r="K22" s="34"/>
      <c r="L22" s="385"/>
      <c r="M22" s="184"/>
      <c r="N22" s="34"/>
      <c r="O22" s="385"/>
      <c r="P22" s="184"/>
      <c r="R22" s="666"/>
      <c r="S22" s="34"/>
      <c r="T22" s="188"/>
    </row>
    <row r="23" spans="2:20" ht="14.4">
      <c r="B23" s="203" t="str">
        <f>IF(C23="","",COUNTIF($C$16:C23,"&lt;&gt;""")-COUNTBLANK($C$16:C23))</f>
        <v/>
      </c>
      <c r="D23" s="33"/>
      <c r="G23" s="32"/>
      <c r="H23" s="84"/>
      <c r="Q23" s="32"/>
      <c r="T23" s="86"/>
    </row>
    <row r="24" spans="2:20" ht="14.4">
      <c r="B24" s="203" t="str">
        <f>IF(C24="","",COUNTIF($C$16:C24,"&lt;&gt;""")-COUNTBLANK($C$16:C24))</f>
        <v/>
      </c>
      <c r="C24" s="57"/>
      <c r="D24" s="1158" t="s">
        <v>2658</v>
      </c>
      <c r="E24" s="59"/>
      <c r="F24" s="59"/>
      <c r="K24" s="34"/>
      <c r="L24" s="34"/>
      <c r="R24" s="34"/>
      <c r="S24" s="34"/>
      <c r="T24" s="88"/>
    </row>
    <row r="25" spans="2:20" ht="14.4">
      <c r="B25" s="203" t="str">
        <f>IF(C25="","",COUNTIF($C$16:C25,"&lt;&gt;""")-COUNTBLANK($C$16:C25))</f>
        <v/>
      </c>
      <c r="C25" s="57"/>
      <c r="D25" s="1158" t="s">
        <v>2101</v>
      </c>
      <c r="E25" s="59"/>
      <c r="F25" s="59"/>
      <c r="H25" s="84"/>
      <c r="K25" s="34"/>
      <c r="L25" s="34"/>
      <c r="R25" s="34"/>
      <c r="S25" s="34"/>
      <c r="T25" s="88"/>
    </row>
    <row r="26" spans="2:20" ht="14.4">
      <c r="B26" s="203">
        <f>IF(C26="","",COUNTIF($C$16:C26,"&lt;&gt;""")-COUNTBLANK($C$16:C26))</f>
        <v>7</v>
      </c>
      <c r="C26" s="57" t="s">
        <v>644</v>
      </c>
      <c r="D26" s="1189" t="s">
        <v>2100</v>
      </c>
      <c r="E26" s="67" t="s">
        <v>635</v>
      </c>
      <c r="F26" s="67" t="s">
        <v>117</v>
      </c>
      <c r="H26" s="665">
        <f>IF(AND(I26&lt;&gt;"",J26&lt;&gt;"",L26&lt;&gt;"",M26&lt;&gt;"",O26&lt;&gt;"",P26&lt;&gt;"",T26&lt;&gt;""),0,1)</f>
        <v>1</v>
      </c>
      <c r="I26" s="64"/>
      <c r="J26" s="184"/>
      <c r="K26" s="34"/>
      <c r="L26" s="64"/>
      <c r="M26" s="184"/>
      <c r="N26" s="34"/>
      <c r="O26" s="64"/>
      <c r="P26" s="184"/>
      <c r="R26" s="666"/>
      <c r="S26" s="34"/>
      <c r="T26" s="188"/>
    </row>
    <row r="27" spans="2:20" ht="14.4">
      <c r="B27" s="203">
        <f>IF(C27="","",COUNTIF($C$16:C27,"&lt;&gt;""")-COUNTBLANK($C$16:C27))</f>
        <v>8</v>
      </c>
      <c r="C27" s="57" t="s">
        <v>645</v>
      </c>
      <c r="D27" s="1189" t="s">
        <v>637</v>
      </c>
      <c r="E27" s="67" t="s">
        <v>638</v>
      </c>
      <c r="F27" s="67" t="s">
        <v>117</v>
      </c>
      <c r="H27" s="665">
        <f>IF(AND(I27&lt;&gt;"",J27&lt;&gt;"",L27&lt;&gt;"",M27&lt;&gt;"",O27&lt;&gt;"",P27&lt;&gt;"",T27&lt;&gt;""),0,1)</f>
        <v>1</v>
      </c>
      <c r="I27" s="64"/>
      <c r="J27" s="184"/>
      <c r="K27" s="34"/>
      <c r="L27" s="64"/>
      <c r="M27" s="184"/>
      <c r="N27" s="34"/>
      <c r="O27" s="64"/>
      <c r="P27" s="184"/>
      <c r="R27" s="666"/>
      <c r="S27" s="34"/>
      <c r="T27" s="188"/>
    </row>
    <row r="28" spans="2:20" ht="14.4">
      <c r="B28" s="203">
        <f>IF(C28="","",COUNTIF($C$16:C28,"&lt;&gt;""")-COUNTBLANK($C$16:C28))</f>
        <v>9</v>
      </c>
      <c r="C28" s="57" t="s">
        <v>646</v>
      </c>
      <c r="D28" s="1189" t="s">
        <v>640</v>
      </c>
      <c r="E28" s="67" t="s">
        <v>240</v>
      </c>
      <c r="F28" s="67" t="s">
        <v>117</v>
      </c>
      <c r="H28" s="665">
        <f>IF(AND(I28&lt;&gt;"",J28&lt;&gt;"",L28&lt;&gt;"",M28&lt;&gt;"",O28&lt;&gt;"",P28&lt;&gt;"",T28&lt;&gt;""),0,1)</f>
        <v>1</v>
      </c>
      <c r="I28" s="385"/>
      <c r="J28" s="184"/>
      <c r="K28" s="34"/>
      <c r="L28" s="385"/>
      <c r="M28" s="184"/>
      <c r="N28" s="34"/>
      <c r="O28" s="385"/>
      <c r="P28" s="184"/>
      <c r="R28" s="666"/>
      <c r="S28" s="34"/>
      <c r="T28" s="188"/>
    </row>
    <row r="29" spans="2:20" ht="14.4">
      <c r="B29" s="203" t="str">
        <f>IF(C29="","",COUNTIF($C$16:C29,"&lt;&gt;""")-COUNTBLANK($C$16:C29))</f>
        <v/>
      </c>
      <c r="C29" s="57"/>
      <c r="D29" s="1158" t="s">
        <v>2784</v>
      </c>
      <c r="E29" s="59"/>
      <c r="F29" s="59"/>
      <c r="H29" s="84"/>
      <c r="K29" s="34"/>
      <c r="L29" s="34"/>
      <c r="R29" s="34"/>
      <c r="S29" s="34"/>
      <c r="T29" s="88"/>
    </row>
    <row r="30" spans="2:20" ht="14.4">
      <c r="B30" s="203">
        <f>IF(C30="","",COUNTIF($C$16:C30,"&lt;&gt;""")-COUNTBLANK($C$16:C30))</f>
        <v>10</v>
      </c>
      <c r="C30" s="57" t="s">
        <v>647</v>
      </c>
      <c r="D30" s="1189" t="s">
        <v>2810</v>
      </c>
      <c r="E30" s="67" t="s">
        <v>635</v>
      </c>
      <c r="F30" s="67" t="s">
        <v>117</v>
      </c>
      <c r="H30" s="665">
        <f>IF(AND(I30&lt;&gt;"",J30&lt;&gt;"",L30&lt;&gt;"",M30&lt;&gt;"",O30&lt;&gt;"",P30&lt;&gt;"",T30&lt;&gt;""),0,1)</f>
        <v>1</v>
      </c>
      <c r="I30" s="64"/>
      <c r="J30" s="184"/>
      <c r="K30" s="34"/>
      <c r="L30" s="64"/>
      <c r="M30" s="184"/>
      <c r="N30" s="34"/>
      <c r="O30" s="64"/>
      <c r="P30" s="184"/>
      <c r="R30" s="666"/>
      <c r="S30" s="34"/>
      <c r="T30" s="188"/>
    </row>
    <row r="31" spans="2:20" ht="14.4">
      <c r="B31" s="203" t="str">
        <f>IF(C31="","",COUNTIF($C$16:C31,"&lt;&gt;""")-COUNTBLANK($C$16:C31))</f>
        <v/>
      </c>
      <c r="C31" s="57"/>
      <c r="D31" s="1158" t="s">
        <v>2807</v>
      </c>
      <c r="E31" s="59"/>
      <c r="F31" s="59"/>
      <c r="H31" s="84"/>
      <c r="K31" s="34"/>
      <c r="L31" s="34"/>
      <c r="R31" s="34"/>
      <c r="S31" s="34"/>
      <c r="T31" s="88"/>
    </row>
    <row r="32" spans="2:20" ht="14.4">
      <c r="B32" s="203">
        <f>IF(C32="","",COUNTIF($C$16:C32,"&lt;&gt;""")-COUNTBLANK($C$16:C32))</f>
        <v>11</v>
      </c>
      <c r="C32" s="57" t="s">
        <v>648</v>
      </c>
      <c r="D32" s="1189" t="s">
        <v>649</v>
      </c>
      <c r="E32" s="67" t="s">
        <v>635</v>
      </c>
      <c r="F32" s="67" t="s">
        <v>117</v>
      </c>
      <c r="H32" s="665">
        <f>IF(AND(I32&lt;&gt;"",J32&lt;&gt;"",L32&lt;&gt;"",M32&lt;&gt;"",O32&lt;&gt;"",P32&lt;&gt;"",T32&lt;&gt;""),0,1)</f>
        <v>1</v>
      </c>
      <c r="I32" s="64"/>
      <c r="J32" s="184"/>
      <c r="K32" s="34"/>
      <c r="L32" s="64"/>
      <c r="M32" s="184"/>
      <c r="N32" s="34"/>
      <c r="O32" s="64"/>
      <c r="P32" s="184"/>
      <c r="R32" s="666"/>
      <c r="S32" s="34"/>
      <c r="T32" s="188"/>
    </row>
    <row r="33" spans="2:20" ht="14.4">
      <c r="B33" s="203">
        <f>IF(C33="","",COUNTIF($C$16:C33,"&lt;&gt;""")-COUNTBLANK($C$16:C33))</f>
        <v>12</v>
      </c>
      <c r="C33" s="57" t="s">
        <v>650</v>
      </c>
      <c r="D33" s="1189" t="s">
        <v>637</v>
      </c>
      <c r="E33" s="67" t="s">
        <v>638</v>
      </c>
      <c r="F33" s="67" t="s">
        <v>117</v>
      </c>
      <c r="H33" s="665">
        <f>IF(AND(I33&lt;&gt;"",J33&lt;&gt;"",L33&lt;&gt;"",M33&lt;&gt;"",O33&lt;&gt;"",P33&lt;&gt;"",T33&lt;&gt;""),0,1)</f>
        <v>1</v>
      </c>
      <c r="I33" s="64"/>
      <c r="J33" s="184"/>
      <c r="K33" s="34"/>
      <c r="L33" s="64"/>
      <c r="M33" s="184"/>
      <c r="N33" s="34"/>
      <c r="O33" s="64"/>
      <c r="P33" s="184"/>
      <c r="R33" s="666"/>
      <c r="S33" s="34"/>
      <c r="T33" s="188"/>
    </row>
    <row r="34" spans="2:20" ht="14.4">
      <c r="B34" s="203">
        <f>IF(C34="","",COUNTIF($C$16:C34,"&lt;&gt;""")-COUNTBLANK($C$16:C34))</f>
        <v>13</v>
      </c>
      <c r="C34" s="57" t="s">
        <v>651</v>
      </c>
      <c r="D34" s="1189" t="s">
        <v>640</v>
      </c>
      <c r="E34" s="67" t="s">
        <v>240</v>
      </c>
      <c r="F34" s="67" t="s">
        <v>117</v>
      </c>
      <c r="H34" s="665">
        <f>IF(AND(I34&lt;&gt;"",J34&lt;&gt;"",L34&lt;&gt;"",M34&lt;&gt;"",O34&lt;&gt;"",P34&lt;&gt;"",T34&lt;&gt;""),0,1)</f>
        <v>1</v>
      </c>
      <c r="I34" s="385"/>
      <c r="J34" s="184"/>
      <c r="K34" s="34"/>
      <c r="L34" s="385"/>
      <c r="M34" s="184"/>
      <c r="N34" s="34"/>
      <c r="O34" s="385"/>
      <c r="P34" s="184"/>
      <c r="R34" s="666"/>
      <c r="S34" s="34"/>
      <c r="T34" s="188"/>
    </row>
    <row r="35" spans="2:20" ht="14.4">
      <c r="B35" s="203" t="str">
        <f>IF(C35="","",COUNTIF($C$16:C35,"&lt;&gt;""")-COUNTBLANK($C$16:C35))</f>
        <v/>
      </c>
      <c r="D35" s="33"/>
      <c r="G35" s="32"/>
      <c r="H35" s="84"/>
      <c r="I35" s="54"/>
      <c r="J35" s="54"/>
      <c r="K35" s="34"/>
      <c r="L35" s="54"/>
      <c r="M35" s="54"/>
      <c r="N35" s="34"/>
      <c r="O35" s="54"/>
      <c r="P35" s="54"/>
      <c r="Q35" s="32"/>
      <c r="T35" s="86"/>
    </row>
    <row r="36" spans="2:20" ht="14.4">
      <c r="B36" s="203" t="str">
        <f>IF(C36="","",COUNTIF($C$16:C36,"&lt;&gt;""")-COUNTBLANK($C$16:C36))</f>
        <v/>
      </c>
      <c r="C36" s="57"/>
      <c r="D36" s="1158" t="s">
        <v>652</v>
      </c>
      <c r="E36" s="59"/>
      <c r="F36" s="59"/>
      <c r="H36" s="84"/>
      <c r="K36" s="34"/>
      <c r="L36" s="34"/>
      <c r="R36" s="34"/>
      <c r="S36" s="34"/>
      <c r="T36" s="88"/>
    </row>
    <row r="37" spans="2:20" ht="14.4">
      <c r="B37" s="203" t="str">
        <f>IF(C37="","",COUNTIF($C$16:C37,"&lt;&gt;""")-COUNTBLANK($C$16:C37))</f>
        <v/>
      </c>
      <c r="C37" s="57"/>
      <c r="D37" s="1158" t="s">
        <v>2811</v>
      </c>
      <c r="E37" s="59"/>
      <c r="F37" s="59"/>
      <c r="H37" s="84"/>
      <c r="K37" s="34"/>
      <c r="L37" s="34"/>
      <c r="R37" s="34"/>
      <c r="S37" s="34"/>
      <c r="T37" s="88"/>
    </row>
    <row r="38" spans="2:20" ht="14.4">
      <c r="B38" s="203">
        <f>IF(C38="","",COUNTIF($C$16:C38,"&lt;&gt;""")-COUNTBLANK($C$16:C38))</f>
        <v>14</v>
      </c>
      <c r="C38" s="57" t="s">
        <v>653</v>
      </c>
      <c r="D38" s="1189" t="s">
        <v>2812</v>
      </c>
      <c r="E38" s="67" t="s">
        <v>635</v>
      </c>
      <c r="F38" s="67" t="s">
        <v>117</v>
      </c>
      <c r="H38" s="665">
        <f>IF(AND(I38&lt;&gt;"",J38&lt;&gt;"",L38&lt;&gt;"",M38&lt;&gt;"",O38&lt;&gt;"",P38&lt;&gt;"",T38&lt;&gt;""),0,1)</f>
        <v>1</v>
      </c>
      <c r="I38" s="64"/>
      <c r="J38" s="184"/>
      <c r="K38" s="34"/>
      <c r="L38" s="64"/>
      <c r="M38" s="184"/>
      <c r="N38" s="34"/>
      <c r="O38" s="64"/>
      <c r="P38" s="184"/>
      <c r="R38" s="666"/>
      <c r="S38" s="34"/>
      <c r="T38" s="188"/>
    </row>
    <row r="39" spans="2:20" ht="14.4">
      <c r="B39" s="203" t="str">
        <f>IF(C39="","",COUNTIF($C$16:C39,"&lt;&gt;""")-COUNTBLANK($C$16:C39))</f>
        <v/>
      </c>
      <c r="C39" s="57"/>
      <c r="D39" s="1158" t="s">
        <v>1988</v>
      </c>
      <c r="E39" s="59"/>
      <c r="F39" s="59"/>
      <c r="H39" s="84"/>
      <c r="K39" s="34"/>
      <c r="L39" s="34"/>
      <c r="R39" s="34"/>
      <c r="S39" s="34"/>
      <c r="T39" s="88"/>
    </row>
    <row r="40" spans="2:20" ht="14.4">
      <c r="B40" s="203">
        <f>IF(C40="","",COUNTIF($C$16:C40,"&lt;&gt;""")-COUNTBLANK($C$16:C40))</f>
        <v>15</v>
      </c>
      <c r="C40" s="57" t="s">
        <v>654</v>
      </c>
      <c r="D40" s="1189" t="s">
        <v>2100</v>
      </c>
      <c r="E40" s="938" t="s">
        <v>635</v>
      </c>
      <c r="F40" s="938" t="s">
        <v>117</v>
      </c>
      <c r="G40" s="927"/>
      <c r="H40" s="758">
        <f>IF(AND(I40&lt;&gt;"",J40&lt;&gt;"",L40&lt;&gt;"",M40&lt;&gt;"",O40&lt;&gt;"",P40&lt;&gt;"",T40&lt;&gt;""),0,1)</f>
        <v>1</v>
      </c>
      <c r="I40" s="936"/>
      <c r="J40" s="184"/>
      <c r="K40" s="927"/>
      <c r="L40" s="936"/>
      <c r="M40" s="184"/>
      <c r="N40" s="927"/>
      <c r="O40" s="936"/>
      <c r="P40" s="184"/>
      <c r="Q40" s="927"/>
      <c r="R40" s="666"/>
      <c r="S40" s="927"/>
      <c r="T40" s="188"/>
    </row>
    <row r="41" spans="2:20" ht="14.4">
      <c r="B41" s="203">
        <f>IF(C41="","",COUNTIF($C$16:C41,"&lt;&gt;""")-COUNTBLANK($C$16:C41))</f>
        <v>16</v>
      </c>
      <c r="C41" s="57" t="s">
        <v>655</v>
      </c>
      <c r="D41" s="1189" t="s">
        <v>637</v>
      </c>
      <c r="E41" s="67" t="s">
        <v>638</v>
      </c>
      <c r="F41" s="67" t="s">
        <v>117</v>
      </c>
      <c r="H41" s="665">
        <f>IF(AND(I41&lt;&gt;"",J41&lt;&gt;"",L41&lt;&gt;"",M41&lt;&gt;"",O41&lt;&gt;"",P41&lt;&gt;"",T41&lt;&gt;""),0,1)</f>
        <v>1</v>
      </c>
      <c r="I41" s="64"/>
      <c r="J41" s="184"/>
      <c r="K41" s="34"/>
      <c r="L41" s="64"/>
      <c r="M41" s="184"/>
      <c r="N41" s="34"/>
      <c r="O41" s="64"/>
      <c r="P41" s="184"/>
      <c r="R41" s="666"/>
      <c r="S41" s="34"/>
      <c r="T41" s="188"/>
    </row>
    <row r="42" spans="2:20" ht="14.4">
      <c r="B42" s="203">
        <f>IF(C42="","",COUNTIF($C$16:C42,"&lt;&gt;""")-COUNTBLANK($C$16:C42))</f>
        <v>17</v>
      </c>
      <c r="C42" s="57" t="s">
        <v>656</v>
      </c>
      <c r="D42" s="1189" t="s">
        <v>640</v>
      </c>
      <c r="E42" s="67" t="s">
        <v>240</v>
      </c>
      <c r="F42" s="67" t="s">
        <v>117</v>
      </c>
      <c r="H42" s="665">
        <f>IF(AND(I42&lt;&gt;"",J42&lt;&gt;"",L42&lt;&gt;"",M42&lt;&gt;"",O42&lt;&gt;"",P42&lt;&gt;"",T42&lt;&gt;""),0,1)</f>
        <v>1</v>
      </c>
      <c r="I42" s="385"/>
      <c r="J42" s="184"/>
      <c r="K42" s="34"/>
      <c r="L42" s="385"/>
      <c r="M42" s="184"/>
      <c r="N42" s="34"/>
      <c r="O42" s="385"/>
      <c r="P42" s="184"/>
      <c r="R42" s="666"/>
      <c r="S42" s="34"/>
      <c r="T42" s="188"/>
    </row>
    <row r="43" spans="2:20" ht="14.4">
      <c r="B43" s="203" t="str">
        <f>IF(C43="","",COUNTIF($C$16:C43,"&lt;&gt;""")-COUNTBLANK($C$16:C43))</f>
        <v/>
      </c>
      <c r="C43" s="57"/>
      <c r="D43" s="1158" t="s">
        <v>2813</v>
      </c>
      <c r="E43" s="59"/>
      <c r="F43" s="59"/>
      <c r="H43" s="84"/>
      <c r="K43" s="34"/>
      <c r="L43" s="34"/>
      <c r="R43" s="34"/>
      <c r="S43" s="34"/>
      <c r="T43" s="88"/>
    </row>
    <row r="44" spans="2:20" ht="14.4">
      <c r="B44" s="203">
        <f>IF(C44="","",COUNTIF($C$16:C44,"&lt;&gt;""")-COUNTBLANK($C$16:C44))</f>
        <v>18</v>
      </c>
      <c r="C44" s="57" t="s">
        <v>657</v>
      </c>
      <c r="D44" s="1189" t="s">
        <v>2812</v>
      </c>
      <c r="E44" s="67" t="s">
        <v>635</v>
      </c>
      <c r="F44" s="67" t="s">
        <v>117</v>
      </c>
      <c r="H44" s="665">
        <f>IF(AND(I44&lt;&gt;"",J44&lt;&gt;"",L44&lt;&gt;"",M44&lt;&gt;"",O44&lt;&gt;"",P44&lt;&gt;"",T44&lt;&gt;""),0,1)</f>
        <v>1</v>
      </c>
      <c r="I44" s="64"/>
      <c r="J44" s="184"/>
      <c r="K44" s="34"/>
      <c r="L44" s="64"/>
      <c r="M44" s="184"/>
      <c r="N44" s="34"/>
      <c r="O44" s="64"/>
      <c r="P44" s="184"/>
      <c r="R44" s="666"/>
      <c r="S44" s="34"/>
      <c r="T44" s="188"/>
    </row>
    <row r="45" spans="2:20" ht="14.4">
      <c r="B45" s="203" t="str">
        <f>IF(C45="","",COUNTIF($C$16:C45,"&lt;&gt;""")-COUNTBLANK($C$16:C45))</f>
        <v/>
      </c>
      <c r="C45" s="57"/>
      <c r="D45" s="1158" t="s">
        <v>1989</v>
      </c>
      <c r="E45" s="59"/>
      <c r="F45" s="59"/>
      <c r="H45" s="84"/>
      <c r="K45" s="34"/>
      <c r="L45" s="34"/>
      <c r="R45" s="34"/>
      <c r="S45" s="34"/>
      <c r="T45" s="88"/>
    </row>
    <row r="46" spans="2:20" ht="14.4">
      <c r="B46" s="203">
        <f>IF(C46="","",COUNTIF($C$16:C46,"&lt;&gt;""")-COUNTBLANK($C$16:C46))</f>
        <v>19</v>
      </c>
      <c r="C46" s="57" t="s">
        <v>658</v>
      </c>
      <c r="D46" s="1189" t="s">
        <v>2100</v>
      </c>
      <c r="E46" s="67" t="s">
        <v>635</v>
      </c>
      <c r="F46" s="67" t="s">
        <v>117</v>
      </c>
      <c r="H46" s="665">
        <f>IF(AND(I46&lt;&gt;"",J46&lt;&gt;"",L46&lt;&gt;"",M46&lt;&gt;"",O46&lt;&gt;"",P46&lt;&gt;"",T46&lt;&gt;""),0,1)</f>
        <v>1</v>
      </c>
      <c r="I46" s="64"/>
      <c r="J46" s="184"/>
      <c r="K46" s="34"/>
      <c r="L46" s="64"/>
      <c r="M46" s="184"/>
      <c r="N46" s="34"/>
      <c r="O46" s="64"/>
      <c r="P46" s="184"/>
      <c r="R46" s="666"/>
      <c r="S46" s="34"/>
      <c r="T46" s="188"/>
    </row>
    <row r="47" spans="2:20" ht="14.4">
      <c r="B47" s="203">
        <f>IF(C47="","",COUNTIF($C$16:C47,"&lt;&gt;""")-COUNTBLANK($C$16:C47))</f>
        <v>20</v>
      </c>
      <c r="C47" s="57" t="s">
        <v>659</v>
      </c>
      <c r="D47" s="1189" t="s">
        <v>637</v>
      </c>
      <c r="E47" s="67" t="s">
        <v>638</v>
      </c>
      <c r="F47" s="67" t="s">
        <v>117</v>
      </c>
      <c r="H47" s="665">
        <f>IF(AND(I47&lt;&gt;"",J47&lt;&gt;"",L47&lt;&gt;"",M47&lt;&gt;"",O47&lt;&gt;"",P47&lt;&gt;"",T47&lt;&gt;""),0,1)</f>
        <v>1</v>
      </c>
      <c r="I47" s="64"/>
      <c r="J47" s="184"/>
      <c r="K47" s="34"/>
      <c r="L47" s="64"/>
      <c r="M47" s="184"/>
      <c r="N47" s="34"/>
      <c r="O47" s="64"/>
      <c r="P47" s="184"/>
      <c r="R47" s="666"/>
      <c r="S47" s="34"/>
      <c r="T47" s="188"/>
    </row>
    <row r="48" spans="2:20" ht="14.4">
      <c r="B48" s="203">
        <f>IF(C48="","",COUNTIF($C$16:C48,"&lt;&gt;""")-COUNTBLANK($C$16:C48))</f>
        <v>21</v>
      </c>
      <c r="C48" s="57" t="s">
        <v>660</v>
      </c>
      <c r="D48" s="1189" t="s">
        <v>640</v>
      </c>
      <c r="E48" s="67" t="s">
        <v>240</v>
      </c>
      <c r="F48" s="67" t="s">
        <v>117</v>
      </c>
      <c r="H48" s="665">
        <f>IF(AND(I48&lt;&gt;"",J48&lt;&gt;"",L48&lt;&gt;"",M48&lt;&gt;"",O48&lt;&gt;"",P48&lt;&gt;"",T48&lt;&gt;""),0,1)</f>
        <v>1</v>
      </c>
      <c r="I48" s="385"/>
      <c r="J48" s="184"/>
      <c r="K48" s="34"/>
      <c r="L48" s="385"/>
      <c r="M48" s="184"/>
      <c r="N48" s="34"/>
      <c r="O48" s="385"/>
      <c r="P48" s="184"/>
      <c r="R48" s="666"/>
      <c r="S48" s="34"/>
      <c r="T48" s="188"/>
    </row>
    <row r="49" spans="2:20" ht="14.4">
      <c r="B49" s="203" t="str">
        <f>IF(C49="","",COUNTIF($C$16:C49,"&lt;&gt;""")-COUNTBLANK($C$16:C49))</f>
        <v/>
      </c>
      <c r="C49" s="57"/>
      <c r="D49" s="1158" t="s">
        <v>2814</v>
      </c>
      <c r="E49" s="59"/>
      <c r="F49" s="59"/>
      <c r="H49" s="84"/>
      <c r="K49" s="34"/>
      <c r="L49" s="34"/>
      <c r="R49" s="34"/>
      <c r="S49" s="34"/>
      <c r="T49" s="88"/>
    </row>
    <row r="50" spans="2:20" ht="14.4">
      <c r="B50" s="203">
        <f>IF(C50="","",COUNTIF($C$16:C50,"&lt;&gt;""")-COUNTBLANK($C$16:C50))</f>
        <v>22</v>
      </c>
      <c r="C50" s="57" t="s">
        <v>661</v>
      </c>
      <c r="D50" s="1189" t="s">
        <v>2812</v>
      </c>
      <c r="E50" s="67" t="s">
        <v>635</v>
      </c>
      <c r="F50" s="67" t="s">
        <v>117</v>
      </c>
      <c r="H50" s="665">
        <f>IF(AND(I50&lt;&gt;"",J50&lt;&gt;"",L50&lt;&gt;"",M50&lt;&gt;"",O50&lt;&gt;"",P50&lt;&gt;"",T50&lt;&gt;""),0,1)</f>
        <v>1</v>
      </c>
      <c r="I50" s="64"/>
      <c r="J50" s="184"/>
      <c r="K50" s="34"/>
      <c r="L50" s="64"/>
      <c r="M50" s="184"/>
      <c r="N50" s="34"/>
      <c r="O50" s="64"/>
      <c r="P50" s="184"/>
      <c r="R50" s="666"/>
      <c r="S50" s="34"/>
      <c r="T50" s="188"/>
    </row>
    <row r="51" spans="2:20" ht="14.4">
      <c r="B51" s="203" t="str">
        <f>IF(C51="","",COUNTIF($C$16:C51,"&lt;&gt;""")-COUNTBLANK($C$16:C51))</f>
        <v/>
      </c>
      <c r="C51" s="57"/>
      <c r="D51" s="1158" t="s">
        <v>1990</v>
      </c>
      <c r="E51" s="59"/>
      <c r="F51" s="59"/>
      <c r="H51" s="84"/>
      <c r="K51" s="34"/>
      <c r="L51" s="34"/>
      <c r="R51" s="34"/>
      <c r="S51" s="34"/>
      <c r="T51" s="88"/>
    </row>
    <row r="52" spans="2:20" ht="14.4">
      <c r="B52" s="203">
        <f>IF(C52="","",COUNTIF($C$16:C52,"&lt;&gt;""")-COUNTBLANK($C$16:C52))</f>
        <v>23</v>
      </c>
      <c r="C52" s="57" t="s">
        <v>662</v>
      </c>
      <c r="D52" s="1189" t="s">
        <v>2100</v>
      </c>
      <c r="E52" s="67" t="s">
        <v>635</v>
      </c>
      <c r="F52" s="67" t="s">
        <v>117</v>
      </c>
      <c r="H52" s="665">
        <f>IF(AND(I52&lt;&gt;"",J52&lt;&gt;"",L52&lt;&gt;"",M52&lt;&gt;"",O52&lt;&gt;"",P52&lt;&gt;"",T52&lt;&gt;""),0,1)</f>
        <v>1</v>
      </c>
      <c r="I52" s="64"/>
      <c r="J52" s="184"/>
      <c r="K52" s="34"/>
      <c r="L52" s="64"/>
      <c r="M52" s="184"/>
      <c r="N52" s="34"/>
      <c r="O52" s="64"/>
      <c r="P52" s="184"/>
      <c r="R52" s="666"/>
      <c r="S52" s="34"/>
      <c r="T52" s="188"/>
    </row>
    <row r="53" spans="2:20" ht="14.4">
      <c r="B53" s="203">
        <f>IF(C53="","",COUNTIF($C$16:C53,"&lt;&gt;""")-COUNTBLANK($C$16:C53))</f>
        <v>24</v>
      </c>
      <c r="C53" s="57" t="s">
        <v>663</v>
      </c>
      <c r="D53" s="1189" t="s">
        <v>637</v>
      </c>
      <c r="E53" s="67" t="s">
        <v>638</v>
      </c>
      <c r="F53" s="67" t="s">
        <v>117</v>
      </c>
      <c r="H53" s="665">
        <f>IF(AND(I53&lt;&gt;"",J53&lt;&gt;"",L53&lt;&gt;"",M53&lt;&gt;"",O53&lt;&gt;"",P53&lt;&gt;"",T53&lt;&gt;""),0,1)</f>
        <v>1</v>
      </c>
      <c r="I53" s="64"/>
      <c r="J53" s="184"/>
      <c r="K53" s="34"/>
      <c r="L53" s="64"/>
      <c r="M53" s="184"/>
      <c r="N53" s="34"/>
      <c r="O53" s="64"/>
      <c r="P53" s="184"/>
      <c r="R53" s="666"/>
      <c r="S53" s="34"/>
      <c r="T53" s="188"/>
    </row>
    <row r="54" spans="2:20" ht="14.4">
      <c r="B54" s="203">
        <f>IF(C54="","",COUNTIF($C$16:C54,"&lt;&gt;""")-COUNTBLANK($C$16:C54))</f>
        <v>25</v>
      </c>
      <c r="C54" s="57" t="s">
        <v>664</v>
      </c>
      <c r="D54" s="1189" t="s">
        <v>640</v>
      </c>
      <c r="E54" s="67" t="s">
        <v>240</v>
      </c>
      <c r="F54" s="67" t="s">
        <v>117</v>
      </c>
      <c r="H54" s="665">
        <f>IF(AND(I54&lt;&gt;"",J54&lt;&gt;"",L54&lt;&gt;"",M54&lt;&gt;"",O54&lt;&gt;"",P54&lt;&gt;"",T54&lt;&gt;""),0,1)</f>
        <v>1</v>
      </c>
      <c r="I54" s="385"/>
      <c r="J54" s="184"/>
      <c r="K54" s="34"/>
      <c r="L54" s="385"/>
      <c r="M54" s="184"/>
      <c r="N54" s="34"/>
      <c r="O54" s="385"/>
      <c r="P54" s="184"/>
      <c r="R54" s="666"/>
      <c r="S54" s="34"/>
      <c r="T54" s="188"/>
    </row>
    <row r="55" spans="2:20" ht="14.4">
      <c r="B55" s="203" t="str">
        <f>IF(C55="","",COUNTIF($C$16:C55,"&lt;&gt;""")-COUNTBLANK($C$16:C55))</f>
        <v/>
      </c>
      <c r="D55" s="33"/>
      <c r="G55" s="32"/>
      <c r="H55" s="84"/>
      <c r="I55" s="54"/>
      <c r="J55" s="54"/>
      <c r="K55" s="34"/>
      <c r="L55" s="54"/>
      <c r="M55" s="54"/>
      <c r="N55" s="34"/>
      <c r="O55" s="54"/>
      <c r="P55" s="54"/>
      <c r="Q55" s="32"/>
      <c r="T55" s="86"/>
    </row>
    <row r="56" spans="2:20" ht="14.4">
      <c r="B56" s="203" t="str">
        <f>IF(C56="","",COUNTIF($C$16:C56,"&lt;&gt;""")-COUNTBLANK($C$16:C56))</f>
        <v/>
      </c>
      <c r="C56" s="57"/>
      <c r="D56" s="1158" t="s">
        <v>665</v>
      </c>
      <c r="E56" s="59"/>
      <c r="F56" s="59"/>
      <c r="H56" s="84"/>
      <c r="K56" s="34"/>
      <c r="L56" s="34"/>
      <c r="R56" s="34"/>
      <c r="S56" s="34"/>
      <c r="T56" s="88"/>
    </row>
    <row r="57" spans="2:20" ht="14.4">
      <c r="B57" s="203">
        <f>IF(C57="","",COUNTIF($C$16:C57,"&lt;&gt;""")-COUNTBLANK($C$16:C57))</f>
        <v>26</v>
      </c>
      <c r="C57" s="57" t="s">
        <v>666</v>
      </c>
      <c r="D57" s="1189" t="s">
        <v>2497</v>
      </c>
      <c r="E57" s="938" t="s">
        <v>635</v>
      </c>
      <c r="F57" s="67" t="s">
        <v>117</v>
      </c>
      <c r="H57" s="665">
        <f>IF(AND(I57&lt;&gt;"",J57&lt;&gt;"",L57&lt;&gt;"",M57&lt;&gt;"",O57&lt;&gt;"",P57&lt;&gt;"",T57&lt;&gt;""),0,1)</f>
        <v>1</v>
      </c>
      <c r="I57" s="64"/>
      <c r="J57" s="184"/>
      <c r="K57" s="34"/>
      <c r="L57" s="64"/>
      <c r="M57" s="184"/>
      <c r="N57" s="34"/>
      <c r="O57" s="64"/>
      <c r="P57" s="184"/>
      <c r="R57" s="666"/>
      <c r="S57" s="34"/>
      <c r="T57" s="188"/>
    </row>
    <row r="58" spans="2:20" ht="27.6">
      <c r="B58" s="203">
        <f>IF(C58="","",COUNTIF($C$16:C58,"&lt;&gt;""")-COUNTBLANK($C$16:C58))</f>
        <v>27</v>
      </c>
      <c r="C58" s="1091" t="s">
        <v>667</v>
      </c>
      <c r="D58" s="1190" t="s">
        <v>2498</v>
      </c>
      <c r="E58" s="1112" t="s">
        <v>2446</v>
      </c>
      <c r="F58" s="67" t="s">
        <v>117</v>
      </c>
      <c r="H58" s="665">
        <f>IF(AND(I58&lt;&gt;"",J58&lt;&gt;"",L58&lt;&gt;"",M58&lt;&gt;"",O58&lt;&gt;"",P58&lt;&gt;"",T58&lt;&gt;""),0,1)</f>
        <v>1</v>
      </c>
      <c r="I58" s="64"/>
      <c r="J58" s="184"/>
      <c r="K58" s="34"/>
      <c r="L58" s="64"/>
      <c r="M58" s="184"/>
      <c r="N58" s="34"/>
      <c r="O58" s="64"/>
      <c r="P58" s="184"/>
      <c r="R58" s="666"/>
      <c r="S58" s="34"/>
      <c r="T58" s="188"/>
    </row>
    <row r="59" spans="2:20" ht="14.4">
      <c r="B59" s="203">
        <f>IF(C59="","",COUNTIF($C$16:C59,"&lt;&gt;""")-COUNTBLANK($C$16:C59))</f>
        <v>28</v>
      </c>
      <c r="C59" s="57" t="s">
        <v>668</v>
      </c>
      <c r="D59" s="1189" t="s">
        <v>669</v>
      </c>
      <c r="E59" s="67" t="s">
        <v>240</v>
      </c>
      <c r="F59" s="67" t="s">
        <v>117</v>
      </c>
      <c r="H59" s="665">
        <f>IF(AND(I59&lt;&gt;"",J59&lt;&gt;"",L59&lt;&gt;"",M59&lt;&gt;"",O59&lt;&gt;"",P59&lt;&gt;"",T59&lt;&gt;""),0,1)</f>
        <v>1</v>
      </c>
      <c r="I59" s="385"/>
      <c r="J59" s="184"/>
      <c r="K59" s="34"/>
      <c r="L59" s="385"/>
      <c r="M59" s="184"/>
      <c r="N59" s="34"/>
      <c r="O59" s="385"/>
      <c r="P59" s="184"/>
      <c r="R59" s="666"/>
      <c r="S59" s="34"/>
      <c r="T59" s="188"/>
    </row>
    <row r="60" spans="2:20" ht="14.4">
      <c r="B60" s="203" t="str">
        <f>IF(C60="","",COUNTIF($C$16:C60,"&lt;&gt;""")-COUNTBLANK($C$16:C60))</f>
        <v/>
      </c>
      <c r="D60" s="33"/>
      <c r="G60" s="32"/>
      <c r="H60" s="84"/>
      <c r="I60" s="54"/>
      <c r="J60" s="54"/>
      <c r="K60" s="34"/>
      <c r="L60" s="54"/>
      <c r="M60" s="54"/>
      <c r="N60" s="34"/>
      <c r="O60" s="54"/>
      <c r="P60" s="54"/>
      <c r="Q60" s="32"/>
      <c r="T60" s="86"/>
    </row>
    <row r="61" spans="2:20" ht="14.4">
      <c r="B61" s="203" t="str">
        <f>IF(C61="","",COUNTIF($C$16:C61,"&lt;&gt;""")-COUNTBLANK($C$16:C61))</f>
        <v/>
      </c>
      <c r="C61" s="57"/>
      <c r="D61" s="1158" t="s">
        <v>670</v>
      </c>
      <c r="E61" s="59"/>
      <c r="F61" s="59"/>
      <c r="H61" s="84"/>
      <c r="K61" s="34"/>
      <c r="L61" s="34"/>
      <c r="R61" s="34"/>
      <c r="S61" s="34"/>
      <c r="T61" s="88"/>
    </row>
    <row r="62" spans="2:20" ht="14.4">
      <c r="B62" s="203">
        <f>IF(C62="","",COUNTIF($C$16:C62,"&lt;&gt;""")-COUNTBLANK($C$16:C62))</f>
        <v>29</v>
      </c>
      <c r="C62" s="57" t="s">
        <v>671</v>
      </c>
      <c r="D62" s="1189" t="s">
        <v>2100</v>
      </c>
      <c r="E62" s="67" t="s">
        <v>635</v>
      </c>
      <c r="F62" s="67" t="s">
        <v>117</v>
      </c>
      <c r="H62" s="665">
        <f>IF(AND(I62&lt;&gt;"",J62&lt;&gt;"",L62&lt;&gt;"",M62&lt;&gt;"",O62&lt;&gt;"",P62&lt;&gt;"",T62&lt;&gt;""),0,1)</f>
        <v>1</v>
      </c>
      <c r="I62" s="64"/>
      <c r="J62" s="184"/>
      <c r="K62" s="34"/>
      <c r="L62" s="64"/>
      <c r="M62" s="184"/>
      <c r="N62" s="34"/>
      <c r="O62" s="64"/>
      <c r="P62" s="184"/>
      <c r="R62" s="666"/>
      <c r="S62" s="34"/>
      <c r="T62" s="188"/>
    </row>
    <row r="63" spans="2:20" ht="14.4">
      <c r="B63" s="52"/>
      <c r="C63" s="34"/>
      <c r="D63" s="34"/>
      <c r="E63" s="34"/>
      <c r="F63" s="34"/>
      <c r="H63" s="84"/>
      <c r="I63" s="34"/>
      <c r="K63" s="34"/>
      <c r="L63" s="34"/>
      <c r="N63" s="34"/>
      <c r="R63" s="34"/>
      <c r="S63" s="34"/>
      <c r="T63" s="88"/>
    </row>
    <row r="64" spans="2:20" ht="14.4">
      <c r="B64" s="52"/>
      <c r="C64" s="32" t="s">
        <v>129</v>
      </c>
      <c r="H64" s="84"/>
      <c r="N64" s="34"/>
      <c r="R64" s="34"/>
      <c r="S64" s="34"/>
      <c r="T64" s="88"/>
    </row>
    <row r="65" spans="1:20" ht="14.4">
      <c r="B65" s="52"/>
      <c r="C65" s="1378"/>
      <c r="D65" s="1379"/>
      <c r="E65" s="1379"/>
      <c r="F65" s="1380"/>
      <c r="H65" s="84"/>
      <c r="N65" s="34"/>
      <c r="R65" s="34"/>
      <c r="S65" s="34"/>
      <c r="T65" s="88"/>
    </row>
    <row r="66" spans="1:20" ht="14.4">
      <c r="B66" s="52"/>
      <c r="C66" s="1381"/>
      <c r="D66" s="1405"/>
      <c r="E66" s="1405"/>
      <c r="F66" s="1382"/>
      <c r="H66" s="84"/>
      <c r="N66" s="34"/>
      <c r="R66" s="34"/>
      <c r="S66" s="34"/>
      <c r="T66" s="88"/>
    </row>
    <row r="67" spans="1:20" ht="14.4">
      <c r="B67" s="52"/>
      <c r="C67" s="1381"/>
      <c r="D67" s="1405"/>
      <c r="E67" s="1405"/>
      <c r="F67" s="1382"/>
      <c r="H67" s="84"/>
      <c r="N67" s="34"/>
      <c r="R67" s="34"/>
      <c r="S67" s="34"/>
      <c r="T67" s="88"/>
    </row>
    <row r="68" spans="1:20" ht="14.4">
      <c r="B68" s="52"/>
      <c r="C68" s="1381"/>
      <c r="D68" s="1405"/>
      <c r="E68" s="1405"/>
      <c r="F68" s="1382"/>
      <c r="H68" s="84"/>
      <c r="N68" s="34"/>
      <c r="R68" s="34"/>
      <c r="S68" s="34"/>
      <c r="T68" s="88"/>
    </row>
    <row r="69" spans="1:20" ht="14.4">
      <c r="B69" s="52"/>
      <c r="C69" s="1383"/>
      <c r="D69" s="1384"/>
      <c r="E69" s="1384"/>
      <c r="F69" s="1385"/>
      <c r="H69" s="84"/>
      <c r="N69" s="34"/>
      <c r="R69" s="34"/>
      <c r="S69" s="34"/>
      <c r="T69" s="88"/>
    </row>
    <row r="70" spans="1:20" ht="14.4">
      <c r="B70" s="52"/>
      <c r="H70" s="84"/>
      <c r="N70" s="34"/>
      <c r="R70" s="34"/>
      <c r="S70" s="34"/>
      <c r="T70" s="88"/>
    </row>
    <row r="71" spans="1:20" ht="14.4">
      <c r="B71" s="52"/>
      <c r="D71" s="33"/>
      <c r="E71" s="33"/>
      <c r="F71" s="33"/>
      <c r="H71" s="84"/>
      <c r="T71" s="86"/>
    </row>
    <row r="72" spans="1:20" ht="14.4">
      <c r="B72" s="335" t="s">
        <v>130</v>
      </c>
      <c r="C72" s="56"/>
      <c r="D72" s="56"/>
      <c r="E72" s="56"/>
      <c r="F72" s="56"/>
      <c r="G72" s="56"/>
      <c r="H72" s="312"/>
      <c r="I72" s="56"/>
      <c r="J72" s="56"/>
      <c r="K72" s="56"/>
      <c r="L72" s="56"/>
      <c r="M72" s="56"/>
      <c r="N72" s="56"/>
      <c r="O72" s="56"/>
      <c r="P72" s="56"/>
      <c r="Q72" s="56"/>
      <c r="R72" s="56"/>
      <c r="S72" s="56"/>
      <c r="T72" s="87"/>
    </row>
    <row r="73" spans="1:20" ht="14.4" hidden="1">
      <c r="A73"/>
      <c r="B73"/>
      <c r="C73"/>
      <c r="D73"/>
      <c r="E73"/>
      <c r="F73"/>
      <c r="G73"/>
      <c r="H73"/>
      <c r="I73"/>
      <c r="J73"/>
      <c r="K73"/>
      <c r="L73"/>
      <c r="M73"/>
      <c r="N73"/>
      <c r="O73"/>
      <c r="P73"/>
      <c r="Q73"/>
      <c r="R73"/>
      <c r="S73"/>
      <c r="T73"/>
    </row>
    <row r="74" spans="1:20" ht="0" hidden="1" customHeight="1">
      <c r="A74"/>
      <c r="B74"/>
      <c r="C74"/>
      <c r="D74"/>
      <c r="E74"/>
      <c r="F74"/>
      <c r="G74"/>
      <c r="H74"/>
      <c r="I74"/>
      <c r="J74"/>
      <c r="K74"/>
      <c r="L74"/>
      <c r="M74"/>
      <c r="N74"/>
      <c r="O74"/>
      <c r="P74"/>
      <c r="Q74"/>
      <c r="R74"/>
      <c r="S74"/>
      <c r="T74"/>
    </row>
    <row r="75" spans="1:20" ht="14.4" hidden="1">
      <c r="A75"/>
      <c r="B75"/>
      <c r="C75"/>
      <c r="D75"/>
      <c r="E75"/>
      <c r="F75"/>
      <c r="G75"/>
      <c r="H75"/>
      <c r="I75"/>
      <c r="J75"/>
      <c r="K75"/>
      <c r="L75"/>
      <c r="M75"/>
      <c r="N75"/>
      <c r="O75"/>
      <c r="P75"/>
      <c r="Q75"/>
      <c r="R75"/>
      <c r="S75"/>
      <c r="T75"/>
    </row>
    <row r="76" spans="1:20" ht="15" hidden="1" customHeight="1">
      <c r="A76"/>
      <c r="B76"/>
      <c r="C76"/>
      <c r="D76"/>
      <c r="E76"/>
      <c r="F76"/>
      <c r="G76"/>
      <c r="H76"/>
      <c r="I76"/>
      <c r="J76"/>
      <c r="K76"/>
      <c r="L76"/>
      <c r="M76"/>
      <c r="N76"/>
      <c r="O76"/>
      <c r="P76"/>
      <c r="Q76"/>
      <c r="R76"/>
      <c r="S76"/>
      <c r="T76"/>
    </row>
    <row r="77" spans="1:20" ht="15" hidden="1" customHeight="1">
      <c r="A77"/>
      <c r="B77"/>
      <c r="C77"/>
      <c r="D77"/>
      <c r="E77"/>
      <c r="F77"/>
      <c r="G77"/>
      <c r="H77"/>
      <c r="I77"/>
      <c r="J77"/>
      <c r="K77"/>
      <c r="L77"/>
      <c r="M77"/>
      <c r="N77"/>
      <c r="O77"/>
      <c r="P77"/>
      <c r="Q77"/>
      <c r="R77"/>
      <c r="S77"/>
      <c r="T77"/>
    </row>
    <row r="78" spans="1:20" ht="15" hidden="1" customHeight="1">
      <c r="A78"/>
      <c r="B78"/>
      <c r="C78"/>
      <c r="D78"/>
      <c r="E78"/>
      <c r="F78"/>
      <c r="G78"/>
      <c r="H78"/>
      <c r="I78"/>
      <c r="J78"/>
      <c r="K78"/>
      <c r="L78"/>
      <c r="M78"/>
      <c r="N78"/>
      <c r="O78"/>
      <c r="P78"/>
      <c r="Q78"/>
      <c r="R78"/>
      <c r="S78"/>
      <c r="T78"/>
    </row>
    <row r="79" spans="1:20" ht="15" hidden="1" customHeight="1">
      <c r="A79"/>
      <c r="B79"/>
      <c r="C79"/>
      <c r="D79"/>
      <c r="E79"/>
      <c r="F79"/>
      <c r="G79"/>
      <c r="H79"/>
      <c r="I79"/>
      <c r="J79"/>
      <c r="K79"/>
      <c r="L79"/>
      <c r="M79"/>
      <c r="N79"/>
      <c r="O79"/>
      <c r="P79"/>
      <c r="Q79"/>
      <c r="R79"/>
      <c r="S79"/>
      <c r="T79"/>
    </row>
    <row r="80" spans="1:20" ht="15" hidden="1" customHeight="1">
      <c r="A80"/>
      <c r="B80"/>
      <c r="C80"/>
      <c r="D80"/>
      <c r="E80"/>
      <c r="F80"/>
      <c r="G80"/>
      <c r="H80"/>
      <c r="I80"/>
      <c r="J80"/>
      <c r="K80"/>
      <c r="L80"/>
      <c r="M80"/>
      <c r="N80"/>
      <c r="O80"/>
      <c r="P80"/>
      <c r="Q80"/>
      <c r="R80"/>
      <c r="S80"/>
      <c r="T80"/>
    </row>
    <row r="81" spans="1:20" ht="15" hidden="1" customHeight="1">
      <c r="A81"/>
      <c r="B81"/>
      <c r="C81"/>
      <c r="D81"/>
      <c r="E81"/>
      <c r="F81"/>
      <c r="G81"/>
      <c r="H81"/>
      <c r="I81"/>
      <c r="J81"/>
      <c r="K81"/>
      <c r="L81"/>
      <c r="M81"/>
      <c r="N81"/>
      <c r="O81"/>
      <c r="P81"/>
      <c r="Q81"/>
      <c r="R81"/>
      <c r="S81"/>
      <c r="T81"/>
    </row>
    <row r="82" spans="1:20" ht="15" hidden="1" customHeight="1">
      <c r="A82"/>
      <c r="B82"/>
      <c r="C82"/>
      <c r="D82"/>
      <c r="E82"/>
      <c r="F82"/>
      <c r="G82"/>
      <c r="H82"/>
      <c r="I82"/>
      <c r="J82"/>
      <c r="K82"/>
      <c r="L82"/>
      <c r="M82"/>
      <c r="N82"/>
      <c r="O82"/>
      <c r="P82"/>
      <c r="Q82"/>
      <c r="R82"/>
      <c r="S82"/>
      <c r="T82"/>
    </row>
    <row r="83" spans="1:20" ht="15" hidden="1" customHeight="1">
      <c r="A83"/>
      <c r="B83"/>
      <c r="C83"/>
      <c r="D83"/>
      <c r="E83"/>
      <c r="F83"/>
      <c r="G83"/>
      <c r="H83"/>
      <c r="I83"/>
      <c r="J83"/>
      <c r="K83"/>
      <c r="L83"/>
      <c r="M83"/>
      <c r="N83"/>
      <c r="O83"/>
      <c r="P83"/>
      <c r="Q83"/>
      <c r="R83"/>
      <c r="S83"/>
      <c r="T83"/>
    </row>
    <row r="84" spans="1:20" ht="15" hidden="1" customHeight="1">
      <c r="A84"/>
      <c r="B84"/>
      <c r="C84"/>
      <c r="D84"/>
      <c r="E84"/>
      <c r="F84"/>
      <c r="G84"/>
      <c r="H84"/>
      <c r="I84"/>
      <c r="J84"/>
      <c r="K84"/>
      <c r="L84"/>
      <c r="M84"/>
      <c r="N84"/>
      <c r="O84"/>
      <c r="P84"/>
      <c r="Q84"/>
      <c r="R84"/>
      <c r="S84"/>
      <c r="T84"/>
    </row>
    <row r="85" spans="1:20" ht="15" hidden="1" customHeight="1">
      <c r="A85"/>
      <c r="B85"/>
      <c r="C85"/>
      <c r="D85"/>
      <c r="E85"/>
      <c r="F85"/>
      <c r="G85"/>
      <c r="H85"/>
      <c r="I85"/>
      <c r="J85"/>
      <c r="K85"/>
      <c r="L85"/>
      <c r="M85"/>
      <c r="N85"/>
      <c r="O85"/>
      <c r="P85"/>
      <c r="Q85"/>
      <c r="R85"/>
      <c r="S85"/>
      <c r="T85"/>
    </row>
    <row r="86" spans="1:20" ht="15" hidden="1" customHeight="1">
      <c r="A86"/>
      <c r="B86"/>
      <c r="C86"/>
      <c r="D86"/>
      <c r="E86"/>
      <c r="F86"/>
      <c r="G86"/>
      <c r="H86"/>
      <c r="I86"/>
      <c r="J86"/>
      <c r="K86"/>
      <c r="L86"/>
      <c r="M86"/>
      <c r="N86"/>
      <c r="O86"/>
      <c r="P86"/>
      <c r="Q86"/>
      <c r="R86"/>
      <c r="S86"/>
      <c r="T86"/>
    </row>
    <row r="87" spans="1:20" ht="15" hidden="1" customHeight="1">
      <c r="A87"/>
      <c r="B87"/>
      <c r="C87"/>
      <c r="D87"/>
      <c r="E87"/>
      <c r="F87"/>
      <c r="G87"/>
      <c r="H87"/>
      <c r="I87"/>
      <c r="J87"/>
      <c r="K87"/>
      <c r="L87"/>
      <c r="M87"/>
      <c r="N87"/>
      <c r="O87"/>
      <c r="P87"/>
      <c r="Q87"/>
      <c r="R87"/>
      <c r="S87"/>
      <c r="T87"/>
    </row>
    <row r="88" spans="1:20" ht="15" hidden="1" customHeight="1">
      <c r="A88"/>
      <c r="B88"/>
      <c r="C88"/>
      <c r="D88"/>
      <c r="E88"/>
      <c r="F88"/>
      <c r="G88"/>
      <c r="H88"/>
      <c r="I88"/>
      <c r="J88"/>
      <c r="K88"/>
      <c r="L88"/>
      <c r="M88"/>
      <c r="N88"/>
      <c r="O88"/>
      <c r="P88"/>
      <c r="Q88"/>
      <c r="R88"/>
      <c r="S88"/>
      <c r="T88"/>
    </row>
    <row r="89" spans="1:20" ht="15" hidden="1" customHeight="1">
      <c r="A89"/>
      <c r="B89"/>
      <c r="C89"/>
      <c r="D89"/>
      <c r="E89"/>
      <c r="F89"/>
      <c r="G89"/>
      <c r="H89"/>
      <c r="I89"/>
      <c r="J89"/>
      <c r="K89"/>
      <c r="L89"/>
      <c r="M89"/>
      <c r="N89"/>
      <c r="O89"/>
      <c r="P89"/>
      <c r="Q89"/>
      <c r="R89"/>
      <c r="S89"/>
      <c r="T89"/>
    </row>
    <row r="90" spans="1:20" ht="15" hidden="1" customHeight="1">
      <c r="A90"/>
      <c r="B90"/>
      <c r="C90"/>
      <c r="D90"/>
      <c r="E90"/>
      <c r="F90"/>
      <c r="G90"/>
      <c r="H90"/>
      <c r="I90"/>
      <c r="J90"/>
      <c r="K90"/>
      <c r="L90"/>
      <c r="M90"/>
      <c r="N90"/>
      <c r="O90"/>
      <c r="P90"/>
      <c r="Q90"/>
      <c r="R90"/>
      <c r="S90"/>
      <c r="T90"/>
    </row>
    <row r="91" spans="1:20" ht="15" hidden="1" customHeight="1">
      <c r="A91"/>
      <c r="B91"/>
      <c r="C91"/>
      <c r="D91"/>
      <c r="E91"/>
      <c r="F91"/>
      <c r="G91"/>
      <c r="H91"/>
      <c r="I91"/>
      <c r="J91"/>
      <c r="K91"/>
      <c r="L91"/>
      <c r="M91"/>
      <c r="N91"/>
      <c r="O91"/>
      <c r="P91"/>
      <c r="Q91"/>
      <c r="R91"/>
      <c r="S91"/>
      <c r="T91"/>
    </row>
    <row r="92" spans="1:20" ht="15" hidden="1" customHeight="1">
      <c r="A92"/>
      <c r="B92"/>
      <c r="C92"/>
      <c r="D92"/>
      <c r="E92"/>
      <c r="F92"/>
      <c r="G92"/>
      <c r="H92"/>
      <c r="I92"/>
      <c r="J92"/>
      <c r="K92"/>
      <c r="L92"/>
      <c r="M92"/>
      <c r="N92"/>
      <c r="O92"/>
      <c r="P92"/>
      <c r="Q92"/>
      <c r="R92"/>
      <c r="S92"/>
      <c r="T92"/>
    </row>
    <row r="93" spans="1:20" ht="15" hidden="1" customHeight="1">
      <c r="A93"/>
      <c r="B93"/>
      <c r="C93"/>
      <c r="D93"/>
      <c r="E93"/>
      <c r="F93"/>
      <c r="G93"/>
      <c r="H93"/>
      <c r="I93"/>
      <c r="J93"/>
      <c r="K93"/>
      <c r="L93"/>
      <c r="M93"/>
      <c r="N93"/>
      <c r="O93"/>
      <c r="P93"/>
      <c r="Q93"/>
      <c r="R93"/>
      <c r="S93"/>
      <c r="T93"/>
    </row>
    <row r="94" spans="1:20" ht="15" hidden="1" customHeight="1">
      <c r="A94"/>
      <c r="B94"/>
      <c r="C94"/>
      <c r="D94"/>
      <c r="E94"/>
      <c r="F94"/>
      <c r="G94"/>
      <c r="H94"/>
      <c r="I94"/>
      <c r="J94"/>
      <c r="K94"/>
      <c r="L94"/>
      <c r="M94"/>
      <c r="N94"/>
      <c r="O94"/>
      <c r="P94"/>
      <c r="Q94"/>
      <c r="R94"/>
      <c r="S94"/>
      <c r="T94"/>
    </row>
    <row r="95" spans="1:20" ht="15" hidden="1" customHeight="1">
      <c r="A95"/>
      <c r="B95"/>
      <c r="C95"/>
      <c r="D95"/>
      <c r="E95"/>
      <c r="F95"/>
      <c r="G95"/>
      <c r="H95"/>
      <c r="I95"/>
      <c r="J95"/>
      <c r="K95"/>
      <c r="L95"/>
      <c r="M95"/>
      <c r="N95"/>
      <c r="O95"/>
      <c r="P95"/>
      <c r="Q95"/>
      <c r="R95"/>
      <c r="S95"/>
      <c r="T95"/>
    </row>
    <row r="96" spans="1:20" ht="15" hidden="1" customHeight="1">
      <c r="A96"/>
      <c r="B96"/>
      <c r="C96"/>
      <c r="D96"/>
      <c r="E96"/>
      <c r="F96"/>
      <c r="G96"/>
      <c r="H96"/>
      <c r="I96"/>
      <c r="J96"/>
      <c r="K96"/>
      <c r="L96"/>
      <c r="M96"/>
      <c r="N96"/>
      <c r="O96"/>
      <c r="P96"/>
      <c r="Q96"/>
      <c r="R96"/>
      <c r="S96"/>
      <c r="T96"/>
    </row>
    <row r="97" spans="1:20" ht="15" hidden="1" customHeight="1">
      <c r="A97"/>
      <c r="B97"/>
      <c r="C97"/>
      <c r="D97"/>
      <c r="E97"/>
      <c r="F97"/>
      <c r="G97"/>
      <c r="H97"/>
      <c r="I97"/>
      <c r="J97"/>
      <c r="K97"/>
      <c r="L97"/>
      <c r="M97"/>
      <c r="N97"/>
      <c r="O97"/>
      <c r="P97"/>
      <c r="Q97"/>
      <c r="R97"/>
      <c r="S97"/>
      <c r="T97"/>
    </row>
    <row r="98" spans="1:20" ht="15" hidden="1" customHeight="1">
      <c r="A98"/>
      <c r="B98"/>
      <c r="C98"/>
      <c r="D98"/>
      <c r="E98"/>
      <c r="F98"/>
      <c r="G98"/>
      <c r="H98"/>
      <c r="I98"/>
      <c r="J98"/>
      <c r="K98"/>
      <c r="L98"/>
      <c r="M98"/>
      <c r="N98"/>
      <c r="O98"/>
      <c r="P98"/>
      <c r="Q98"/>
      <c r="R98"/>
      <c r="S98"/>
      <c r="T98"/>
    </row>
    <row r="99" spans="1:20" ht="15" hidden="1" customHeight="1">
      <c r="A99"/>
      <c r="B99"/>
      <c r="C99"/>
      <c r="D99"/>
      <c r="E99"/>
      <c r="F99"/>
      <c r="G99"/>
      <c r="H99"/>
      <c r="I99"/>
      <c r="J99"/>
      <c r="K99"/>
      <c r="L99"/>
      <c r="M99"/>
      <c r="N99"/>
      <c r="O99"/>
      <c r="P99"/>
      <c r="Q99"/>
      <c r="R99"/>
      <c r="S99"/>
      <c r="T99"/>
    </row>
    <row r="100" spans="1:20" ht="15" hidden="1" customHeight="1">
      <c r="A100"/>
      <c r="B100"/>
      <c r="C100"/>
      <c r="D100"/>
      <c r="E100"/>
      <c r="F100"/>
      <c r="G100"/>
      <c r="H100"/>
      <c r="I100"/>
      <c r="J100"/>
      <c r="K100"/>
      <c r="L100"/>
      <c r="M100"/>
      <c r="N100"/>
      <c r="O100"/>
      <c r="P100"/>
      <c r="Q100"/>
      <c r="R100"/>
      <c r="S100"/>
      <c r="T100"/>
    </row>
    <row r="101" spans="1:20" ht="15" hidden="1" customHeight="1">
      <c r="A101"/>
      <c r="B101"/>
      <c r="C101"/>
      <c r="D101"/>
      <c r="E101"/>
      <c r="F101"/>
      <c r="G101"/>
      <c r="H101"/>
      <c r="I101"/>
      <c r="J101"/>
      <c r="K101"/>
      <c r="L101"/>
      <c r="M101"/>
      <c r="N101"/>
      <c r="O101"/>
      <c r="P101"/>
      <c r="Q101"/>
      <c r="R101"/>
      <c r="S101"/>
      <c r="T101"/>
    </row>
    <row r="102" spans="1:20" ht="15" hidden="1" customHeight="1">
      <c r="A102"/>
      <c r="B102"/>
      <c r="C102"/>
      <c r="D102"/>
      <c r="E102"/>
      <c r="F102"/>
      <c r="G102"/>
      <c r="H102"/>
      <c r="I102"/>
      <c r="J102"/>
      <c r="K102"/>
      <c r="L102"/>
      <c r="M102"/>
      <c r="N102"/>
      <c r="O102"/>
      <c r="P102"/>
      <c r="Q102"/>
      <c r="R102"/>
      <c r="S102"/>
      <c r="T102"/>
    </row>
  </sheetData>
  <mergeCells count="7">
    <mergeCell ref="C65:F69"/>
    <mergeCell ref="R10:R12"/>
    <mergeCell ref="T10:T12"/>
    <mergeCell ref="H10:H12"/>
    <mergeCell ref="I10:J11"/>
    <mergeCell ref="L10:M11"/>
    <mergeCell ref="O10:P11"/>
  </mergeCells>
  <conditionalFormatting sqref="H3">
    <cfRule type="cellIs" dxfId="783" priority="241" stopIfTrue="1" operator="greaterThan">
      <formula>0</formula>
    </cfRule>
    <cfRule type="cellIs" dxfId="782" priority="242" stopIfTrue="1" operator="lessThan">
      <formula>1</formula>
    </cfRule>
  </conditionalFormatting>
  <conditionalFormatting sqref="H17:H18">
    <cfRule type="cellIs" dxfId="781" priority="185" stopIfTrue="1" operator="greaterThan">
      <formula>0</formula>
    </cfRule>
    <cfRule type="cellIs" dxfId="780" priority="186" stopIfTrue="1" operator="lessThan">
      <formula>1</formula>
    </cfRule>
  </conditionalFormatting>
  <conditionalFormatting sqref="H17:H18">
    <cfRule type="cellIs" dxfId="779" priority="187" stopIfTrue="1" operator="greaterThan">
      <formula>0</formula>
    </cfRule>
    <cfRule type="cellIs" dxfId="778" priority="188" stopIfTrue="1" operator="lessThan">
      <formula>1</formula>
    </cfRule>
  </conditionalFormatting>
  <conditionalFormatting sqref="H16:H18">
    <cfRule type="cellIs" dxfId="777" priority="181" stopIfTrue="1" operator="greaterThan">
      <formula>0</formula>
    </cfRule>
    <cfRule type="cellIs" dxfId="776" priority="182" stopIfTrue="1" operator="lessThan">
      <formula>1</formula>
    </cfRule>
  </conditionalFormatting>
  <conditionalFormatting sqref="H16:H18">
    <cfRule type="cellIs" dxfId="775" priority="183" stopIfTrue="1" operator="greaterThan">
      <formula>0</formula>
    </cfRule>
    <cfRule type="cellIs" dxfId="774" priority="184" stopIfTrue="1" operator="lessThan">
      <formula>1</formula>
    </cfRule>
  </conditionalFormatting>
  <conditionalFormatting sqref="H16:H18">
    <cfRule type="cellIs" dxfId="773" priority="177" stopIfTrue="1" operator="greaterThan">
      <formula>0</formula>
    </cfRule>
    <cfRule type="cellIs" dxfId="772" priority="178" stopIfTrue="1" operator="lessThan">
      <formula>1</formula>
    </cfRule>
  </conditionalFormatting>
  <conditionalFormatting sqref="H16:H18">
    <cfRule type="cellIs" dxfId="771" priority="179" stopIfTrue="1" operator="greaterThan">
      <formula>0</formula>
    </cfRule>
    <cfRule type="cellIs" dxfId="770" priority="180" stopIfTrue="1" operator="lessThan">
      <formula>1</formula>
    </cfRule>
  </conditionalFormatting>
  <conditionalFormatting sqref="H20:H22">
    <cfRule type="cellIs" dxfId="769" priority="173" stopIfTrue="1" operator="greaterThan">
      <formula>0</formula>
    </cfRule>
    <cfRule type="cellIs" dxfId="768" priority="174" stopIfTrue="1" operator="lessThan">
      <formula>1</formula>
    </cfRule>
  </conditionalFormatting>
  <conditionalFormatting sqref="H20:H22">
    <cfRule type="cellIs" dxfId="767" priority="175" stopIfTrue="1" operator="greaterThan">
      <formula>0</formula>
    </cfRule>
    <cfRule type="cellIs" dxfId="766" priority="176" stopIfTrue="1" operator="lessThan">
      <formula>1</formula>
    </cfRule>
  </conditionalFormatting>
  <conditionalFormatting sqref="H20:H22">
    <cfRule type="cellIs" dxfId="765" priority="169" stopIfTrue="1" operator="greaterThan">
      <formula>0</formula>
    </cfRule>
    <cfRule type="cellIs" dxfId="764" priority="170" stopIfTrue="1" operator="lessThan">
      <formula>1</formula>
    </cfRule>
  </conditionalFormatting>
  <conditionalFormatting sqref="H20:H22">
    <cfRule type="cellIs" dxfId="763" priority="171" stopIfTrue="1" operator="greaterThan">
      <formula>0</formula>
    </cfRule>
    <cfRule type="cellIs" dxfId="762" priority="172" stopIfTrue="1" operator="lessThan">
      <formula>1</formula>
    </cfRule>
  </conditionalFormatting>
  <conditionalFormatting sqref="H26:H28">
    <cfRule type="cellIs" dxfId="761" priority="165" stopIfTrue="1" operator="greaterThan">
      <formula>0</formula>
    </cfRule>
    <cfRule type="cellIs" dxfId="760" priority="166" stopIfTrue="1" operator="lessThan">
      <formula>1</formula>
    </cfRule>
  </conditionalFormatting>
  <conditionalFormatting sqref="H26:H28">
    <cfRule type="cellIs" dxfId="759" priority="167" stopIfTrue="1" operator="greaterThan">
      <formula>0</formula>
    </cfRule>
    <cfRule type="cellIs" dxfId="758" priority="168" stopIfTrue="1" operator="lessThan">
      <formula>1</formula>
    </cfRule>
  </conditionalFormatting>
  <conditionalFormatting sqref="H26:H28">
    <cfRule type="cellIs" dxfId="757" priority="161" stopIfTrue="1" operator="greaterThan">
      <formula>0</formula>
    </cfRule>
    <cfRule type="cellIs" dxfId="756" priority="162" stopIfTrue="1" operator="lessThan">
      <formula>1</formula>
    </cfRule>
  </conditionalFormatting>
  <conditionalFormatting sqref="H26:H28">
    <cfRule type="cellIs" dxfId="755" priority="163" stopIfTrue="1" operator="greaterThan">
      <formula>0</formula>
    </cfRule>
    <cfRule type="cellIs" dxfId="754" priority="164" stopIfTrue="1" operator="lessThan">
      <formula>1</formula>
    </cfRule>
  </conditionalFormatting>
  <conditionalFormatting sqref="H30">
    <cfRule type="cellIs" dxfId="753" priority="157" stopIfTrue="1" operator="greaterThan">
      <formula>0</formula>
    </cfRule>
    <cfRule type="cellIs" dxfId="752" priority="158" stopIfTrue="1" operator="lessThan">
      <formula>1</formula>
    </cfRule>
  </conditionalFormatting>
  <conditionalFormatting sqref="H30">
    <cfRule type="cellIs" dxfId="751" priority="159" stopIfTrue="1" operator="greaterThan">
      <formula>0</formula>
    </cfRule>
    <cfRule type="cellIs" dxfId="750" priority="160" stopIfTrue="1" operator="lessThan">
      <formula>1</formula>
    </cfRule>
  </conditionalFormatting>
  <conditionalFormatting sqref="H30">
    <cfRule type="cellIs" dxfId="749" priority="153" stopIfTrue="1" operator="greaterThan">
      <formula>0</formula>
    </cfRule>
    <cfRule type="cellIs" dxfId="748" priority="154" stopIfTrue="1" operator="lessThan">
      <formula>1</formula>
    </cfRule>
  </conditionalFormatting>
  <conditionalFormatting sqref="H30">
    <cfRule type="cellIs" dxfId="747" priority="155" stopIfTrue="1" operator="greaterThan">
      <formula>0</formula>
    </cfRule>
    <cfRule type="cellIs" dxfId="746" priority="156" stopIfTrue="1" operator="lessThan">
      <formula>1</formula>
    </cfRule>
  </conditionalFormatting>
  <conditionalFormatting sqref="H32:H34">
    <cfRule type="cellIs" dxfId="745" priority="149" stopIfTrue="1" operator="greaterThan">
      <formula>0</formula>
    </cfRule>
    <cfRule type="cellIs" dxfId="744" priority="150" stopIfTrue="1" operator="lessThan">
      <formula>1</formula>
    </cfRule>
  </conditionalFormatting>
  <conditionalFormatting sqref="H32:H34">
    <cfRule type="cellIs" dxfId="743" priority="151" stopIfTrue="1" operator="greaterThan">
      <formula>0</formula>
    </cfRule>
    <cfRule type="cellIs" dxfId="742" priority="152" stopIfTrue="1" operator="lessThan">
      <formula>1</formula>
    </cfRule>
  </conditionalFormatting>
  <conditionalFormatting sqref="H32:H34">
    <cfRule type="cellIs" dxfId="741" priority="145" stopIfTrue="1" operator="greaterThan">
      <formula>0</formula>
    </cfRule>
    <cfRule type="cellIs" dxfId="740" priority="146" stopIfTrue="1" operator="lessThan">
      <formula>1</formula>
    </cfRule>
  </conditionalFormatting>
  <conditionalFormatting sqref="H32:H34">
    <cfRule type="cellIs" dxfId="739" priority="147" stopIfTrue="1" operator="greaterThan">
      <formula>0</formula>
    </cfRule>
    <cfRule type="cellIs" dxfId="738" priority="148" stopIfTrue="1" operator="lessThan">
      <formula>1</formula>
    </cfRule>
  </conditionalFormatting>
  <conditionalFormatting sqref="H38">
    <cfRule type="cellIs" dxfId="737" priority="133" stopIfTrue="1" operator="greaterThan">
      <formula>0</formula>
    </cfRule>
    <cfRule type="cellIs" dxfId="736" priority="134" stopIfTrue="1" operator="lessThan">
      <formula>1</formula>
    </cfRule>
  </conditionalFormatting>
  <conditionalFormatting sqref="H38">
    <cfRule type="cellIs" dxfId="735" priority="135" stopIfTrue="1" operator="greaterThan">
      <formula>0</formula>
    </cfRule>
    <cfRule type="cellIs" dxfId="734" priority="136" stopIfTrue="1" operator="lessThan">
      <formula>1</formula>
    </cfRule>
  </conditionalFormatting>
  <conditionalFormatting sqref="H38">
    <cfRule type="cellIs" dxfId="733" priority="129" stopIfTrue="1" operator="greaterThan">
      <formula>0</formula>
    </cfRule>
    <cfRule type="cellIs" dxfId="732" priority="130" stopIfTrue="1" operator="lessThan">
      <formula>1</formula>
    </cfRule>
  </conditionalFormatting>
  <conditionalFormatting sqref="H38">
    <cfRule type="cellIs" dxfId="731" priority="131" stopIfTrue="1" operator="greaterThan">
      <formula>0</formula>
    </cfRule>
    <cfRule type="cellIs" dxfId="730" priority="132" stopIfTrue="1" operator="lessThan">
      <formula>1</formula>
    </cfRule>
  </conditionalFormatting>
  <conditionalFormatting sqref="H40:H42">
    <cfRule type="cellIs" dxfId="729" priority="117" stopIfTrue="1" operator="greaterThan">
      <formula>0</formula>
    </cfRule>
    <cfRule type="cellIs" dxfId="728" priority="118" stopIfTrue="1" operator="lessThan">
      <formula>1</formula>
    </cfRule>
  </conditionalFormatting>
  <conditionalFormatting sqref="H40:H42">
    <cfRule type="cellIs" dxfId="727" priority="119" stopIfTrue="1" operator="greaterThan">
      <formula>0</formula>
    </cfRule>
    <cfRule type="cellIs" dxfId="726" priority="120" stopIfTrue="1" operator="lessThan">
      <formula>1</formula>
    </cfRule>
  </conditionalFormatting>
  <conditionalFormatting sqref="H40:H42">
    <cfRule type="cellIs" dxfId="725" priority="113" stopIfTrue="1" operator="greaterThan">
      <formula>0</formula>
    </cfRule>
    <cfRule type="cellIs" dxfId="724" priority="114" stopIfTrue="1" operator="lessThan">
      <formula>1</formula>
    </cfRule>
  </conditionalFormatting>
  <conditionalFormatting sqref="H40:H42">
    <cfRule type="cellIs" dxfId="723" priority="115" stopIfTrue="1" operator="greaterThan">
      <formula>0</formula>
    </cfRule>
    <cfRule type="cellIs" dxfId="722" priority="116" stopIfTrue="1" operator="lessThan">
      <formula>1</formula>
    </cfRule>
  </conditionalFormatting>
  <conditionalFormatting sqref="H44">
    <cfRule type="cellIs" dxfId="721" priority="109" stopIfTrue="1" operator="greaterThan">
      <formula>0</formula>
    </cfRule>
    <cfRule type="cellIs" dxfId="720" priority="110" stopIfTrue="1" operator="lessThan">
      <formula>1</formula>
    </cfRule>
  </conditionalFormatting>
  <conditionalFormatting sqref="H44">
    <cfRule type="cellIs" dxfId="719" priority="111" stopIfTrue="1" operator="greaterThan">
      <formula>0</formula>
    </cfRule>
    <cfRule type="cellIs" dxfId="718" priority="112" stopIfTrue="1" operator="lessThan">
      <formula>1</formula>
    </cfRule>
  </conditionalFormatting>
  <conditionalFormatting sqref="H44">
    <cfRule type="cellIs" dxfId="717" priority="105" stopIfTrue="1" operator="greaterThan">
      <formula>0</formula>
    </cfRule>
    <cfRule type="cellIs" dxfId="716" priority="106" stopIfTrue="1" operator="lessThan">
      <formula>1</formula>
    </cfRule>
  </conditionalFormatting>
  <conditionalFormatting sqref="H44">
    <cfRule type="cellIs" dxfId="715" priority="107" stopIfTrue="1" operator="greaterThan">
      <formula>0</formula>
    </cfRule>
    <cfRule type="cellIs" dxfId="714" priority="108" stopIfTrue="1" operator="lessThan">
      <formula>1</formula>
    </cfRule>
  </conditionalFormatting>
  <conditionalFormatting sqref="H46:H48">
    <cfRule type="cellIs" dxfId="713" priority="101" stopIfTrue="1" operator="greaterThan">
      <formula>0</formula>
    </cfRule>
    <cfRule type="cellIs" dxfId="712" priority="102" stopIfTrue="1" operator="lessThan">
      <formula>1</formula>
    </cfRule>
  </conditionalFormatting>
  <conditionalFormatting sqref="H46:H48">
    <cfRule type="cellIs" dxfId="711" priority="103" stopIfTrue="1" operator="greaterThan">
      <formula>0</formula>
    </cfRule>
    <cfRule type="cellIs" dxfId="710" priority="104" stopIfTrue="1" operator="lessThan">
      <formula>1</formula>
    </cfRule>
  </conditionalFormatting>
  <conditionalFormatting sqref="H46:H48">
    <cfRule type="cellIs" dxfId="709" priority="97" stopIfTrue="1" operator="greaterThan">
      <formula>0</formula>
    </cfRule>
    <cfRule type="cellIs" dxfId="708" priority="98" stopIfTrue="1" operator="lessThan">
      <formula>1</formula>
    </cfRule>
  </conditionalFormatting>
  <conditionalFormatting sqref="H46:H48">
    <cfRule type="cellIs" dxfId="707" priority="99" stopIfTrue="1" operator="greaterThan">
      <formula>0</formula>
    </cfRule>
    <cfRule type="cellIs" dxfId="706" priority="100" stopIfTrue="1" operator="lessThan">
      <formula>1</formula>
    </cfRule>
  </conditionalFormatting>
  <conditionalFormatting sqref="H50">
    <cfRule type="cellIs" dxfId="705" priority="93" stopIfTrue="1" operator="greaterThan">
      <formula>0</formula>
    </cfRule>
    <cfRule type="cellIs" dxfId="704" priority="94" stopIfTrue="1" operator="lessThan">
      <formula>1</formula>
    </cfRule>
  </conditionalFormatting>
  <conditionalFormatting sqref="H50">
    <cfRule type="cellIs" dxfId="703" priority="95" stopIfTrue="1" operator="greaterThan">
      <formula>0</formula>
    </cfRule>
    <cfRule type="cellIs" dxfId="702" priority="96" stopIfTrue="1" operator="lessThan">
      <formula>1</formula>
    </cfRule>
  </conditionalFormatting>
  <conditionalFormatting sqref="H50">
    <cfRule type="cellIs" dxfId="701" priority="89" stopIfTrue="1" operator="greaterThan">
      <formula>0</formula>
    </cfRule>
    <cfRule type="cellIs" dxfId="700" priority="90" stopIfTrue="1" operator="lessThan">
      <formula>1</formula>
    </cfRule>
  </conditionalFormatting>
  <conditionalFormatting sqref="H50">
    <cfRule type="cellIs" dxfId="699" priority="91" stopIfTrue="1" operator="greaterThan">
      <formula>0</formula>
    </cfRule>
    <cfRule type="cellIs" dxfId="698" priority="92" stopIfTrue="1" operator="lessThan">
      <formula>1</formula>
    </cfRule>
  </conditionalFormatting>
  <conditionalFormatting sqref="H52:H54">
    <cfRule type="cellIs" dxfId="697" priority="85" stopIfTrue="1" operator="greaterThan">
      <formula>0</formula>
    </cfRule>
    <cfRule type="cellIs" dxfId="696" priority="86" stopIfTrue="1" operator="lessThan">
      <formula>1</formula>
    </cfRule>
  </conditionalFormatting>
  <conditionalFormatting sqref="H52:H54">
    <cfRule type="cellIs" dxfId="695" priority="87" stopIfTrue="1" operator="greaterThan">
      <formula>0</formula>
    </cfRule>
    <cfRule type="cellIs" dxfId="694" priority="88" stopIfTrue="1" operator="lessThan">
      <formula>1</formula>
    </cfRule>
  </conditionalFormatting>
  <conditionalFormatting sqref="H52:H54">
    <cfRule type="cellIs" dxfId="693" priority="81" stopIfTrue="1" operator="greaterThan">
      <formula>0</formula>
    </cfRule>
    <cfRule type="cellIs" dxfId="692" priority="82" stopIfTrue="1" operator="lessThan">
      <formula>1</formula>
    </cfRule>
  </conditionalFormatting>
  <conditionalFormatting sqref="H52:H54">
    <cfRule type="cellIs" dxfId="691" priority="83" stopIfTrue="1" operator="greaterThan">
      <formula>0</formula>
    </cfRule>
    <cfRule type="cellIs" dxfId="690" priority="84" stopIfTrue="1" operator="lessThan">
      <formula>1</formula>
    </cfRule>
  </conditionalFormatting>
  <conditionalFormatting sqref="H57:H59">
    <cfRule type="cellIs" dxfId="689" priority="21" stopIfTrue="1" operator="greaterThan">
      <formula>0</formula>
    </cfRule>
    <cfRule type="cellIs" dxfId="688" priority="22" stopIfTrue="1" operator="lessThan">
      <formula>1</formula>
    </cfRule>
  </conditionalFormatting>
  <conditionalFormatting sqref="H57:H59">
    <cfRule type="cellIs" dxfId="687" priority="23" stopIfTrue="1" operator="greaterThan">
      <formula>0</formula>
    </cfRule>
    <cfRule type="cellIs" dxfId="686" priority="24" stopIfTrue="1" operator="lessThan">
      <formula>1</formula>
    </cfRule>
  </conditionalFormatting>
  <conditionalFormatting sqref="H57:H59">
    <cfRule type="cellIs" dxfId="685" priority="17" stopIfTrue="1" operator="greaterThan">
      <formula>0</formula>
    </cfRule>
    <cfRule type="cellIs" dxfId="684" priority="18" stopIfTrue="1" operator="lessThan">
      <formula>1</formula>
    </cfRule>
  </conditionalFormatting>
  <conditionalFormatting sqref="H57:H59">
    <cfRule type="cellIs" dxfId="683" priority="19" stopIfTrue="1" operator="greaterThan">
      <formula>0</formula>
    </cfRule>
    <cfRule type="cellIs" dxfId="682" priority="20" stopIfTrue="1" operator="lessThan">
      <formula>1</formula>
    </cfRule>
  </conditionalFormatting>
  <conditionalFormatting sqref="H62">
    <cfRule type="cellIs" dxfId="681" priority="5" stopIfTrue="1" operator="greaterThan">
      <formula>0</formula>
    </cfRule>
    <cfRule type="cellIs" dxfId="680" priority="6" stopIfTrue="1" operator="lessThan">
      <formula>1</formula>
    </cfRule>
  </conditionalFormatting>
  <conditionalFormatting sqref="H62">
    <cfRule type="cellIs" dxfId="679" priority="7" stopIfTrue="1" operator="greaterThan">
      <formula>0</formula>
    </cfRule>
    <cfRule type="cellIs" dxfId="678" priority="8" stopIfTrue="1" operator="lessThan">
      <formula>1</formula>
    </cfRule>
  </conditionalFormatting>
  <conditionalFormatting sqref="H62">
    <cfRule type="cellIs" dxfId="677" priority="1" stopIfTrue="1" operator="greaterThan">
      <formula>0</formula>
    </cfRule>
    <cfRule type="cellIs" dxfId="676" priority="2" stopIfTrue="1" operator="lessThan">
      <formula>1</formula>
    </cfRule>
  </conditionalFormatting>
  <conditionalFormatting sqref="H62">
    <cfRule type="cellIs" dxfId="675" priority="3" stopIfTrue="1" operator="greaterThan">
      <formula>0</formula>
    </cfRule>
    <cfRule type="cellIs" dxfId="674" priority="4" stopIfTrue="1" operator="lessThan">
      <formula>1</formula>
    </cfRule>
  </conditionalFormatting>
  <dataValidations disablePrompts="1" count="1">
    <dataValidation type="list" allowBlank="1" showInputMessage="1" showErrorMessage="1" sqref="P62 P57:P59 P52:P54 P50 P46:P48 P44 P40:P42 P38 P32:P34 P30 P26:P28 P20:P22 P16:P18 M62 M57:M59 M52:M54 M50 M46:M48 M44 M40:M42 M38 M32:M34 M30 M26:M28 M20:M22 M16:M18 J62 J57:J59 J52:J54 J50 J46:J48 J44 J40:J42 J38 J32:J34 J30 J26:J28 J20:J22 J16:J18" xr:uid="{99D98940-DE25-4E1D-B3C8-B77874FCAFC7}">
      <formula1>Confidence_grade</formula1>
    </dataValidation>
  </dataValidations>
  <pageMargins left="0.23622047244094491" right="0.23622047244094491" top="0.74803149606299213" bottom="0.74803149606299213" header="0.31496062992125984" footer="0.31496062992125984"/>
  <pageSetup paperSize="9" scale="40" fitToHeight="0" orientation="landscape" r:id="rId1"/>
  <headerFooter>
    <oddHeader>&amp;LDepartment of Internal Affairs - Three Waters Reform Programme - Request for Information Template Workbook I</oddHeader>
    <oddFooter>&amp;LPage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C911-456E-45F0-A5B8-71C646123BF7}">
  <sheetPr>
    <tabColor rgb="FF55EBF7"/>
    <pageSetUpPr fitToPage="1"/>
  </sheetPr>
  <dimension ref="A1:XEN69"/>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109375" style="32" customWidth="1"/>
    <col min="4" max="4" width="104" style="32" bestFit="1" customWidth="1"/>
    <col min="5" max="5" width="9.44140625" style="32" customWidth="1"/>
    <col min="6" max="6" width="8.5546875" style="32" customWidth="1"/>
    <col min="7" max="7" width="8.5546875" style="34" customWidth="1"/>
    <col min="8" max="8" width="18"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4.5546875" style="32" customWidth="1"/>
    <col min="20" max="20" width="49.44140625" style="32" customWidth="1"/>
    <col min="21" max="21" width="3.5546875" hidden="1"/>
    <col min="22" max="22" width="4.44140625" hidden="1"/>
    <col min="23" max="16368" width="9.44140625" hidden="1"/>
    <col min="16369" max="16384" width="8.88671875" hidden="1"/>
  </cols>
  <sheetData>
    <row r="1" spans="1:20" ht="28.35" customHeight="1">
      <c r="A1" s="35"/>
      <c r="B1" s="36" t="str">
        <f>'Key information'!$B$6</f>
        <v>Three Waters Reform Programme: Request for Information Workbook I</v>
      </c>
      <c r="C1" s="37"/>
      <c r="D1" s="388"/>
      <c r="E1" s="388"/>
      <c r="F1" s="388"/>
      <c r="G1" s="389"/>
      <c r="H1" s="390"/>
      <c r="I1" s="388"/>
      <c r="J1" s="37"/>
      <c r="K1" s="37"/>
      <c r="L1" s="37"/>
      <c r="M1" s="37"/>
      <c r="N1" s="37"/>
      <c r="O1" s="37"/>
      <c r="P1" s="37"/>
      <c r="Q1" s="37"/>
      <c r="R1" s="37"/>
      <c r="S1" s="37"/>
      <c r="T1" s="378"/>
    </row>
    <row r="2" spans="1:20" ht="20.399999999999999">
      <c r="B2" s="39"/>
      <c r="C2" s="40"/>
      <c r="D2" s="189"/>
      <c r="E2" s="189"/>
      <c r="F2" s="189"/>
      <c r="G2" s="301"/>
      <c r="H2" s="391"/>
      <c r="I2" s="189"/>
      <c r="J2" s="35"/>
      <c r="K2" s="35"/>
      <c r="L2" s="35"/>
      <c r="M2" s="35"/>
      <c r="N2" s="35"/>
      <c r="O2" s="35"/>
      <c r="P2" s="35"/>
      <c r="Q2" s="35"/>
      <c r="R2" s="35"/>
      <c r="T2" s="392"/>
    </row>
    <row r="3" spans="1:20" ht="21">
      <c r="A3" s="41"/>
      <c r="B3" s="691" t="s">
        <v>1971</v>
      </c>
      <c r="C3" s="698"/>
      <c r="D3" s="663">
        <f>'Key information'!$E$8</f>
        <v>0</v>
      </c>
      <c r="E3" s="44"/>
      <c r="F3" s="705"/>
      <c r="G3" s="664" t="s">
        <v>100</v>
      </c>
      <c r="H3" s="665">
        <f>SUM(H15:H29)</f>
        <v>13</v>
      </c>
      <c r="I3" s="41"/>
      <c r="J3" s="41"/>
      <c r="K3" s="41"/>
      <c r="L3" s="41"/>
      <c r="M3" s="41"/>
      <c r="N3" s="42"/>
      <c r="O3" s="35"/>
      <c r="P3" s="43"/>
      <c r="Q3" s="38"/>
      <c r="R3" s="43"/>
      <c r="T3" s="191"/>
    </row>
    <row r="4" spans="1:20" ht="15.6">
      <c r="B4" s="45"/>
      <c r="C4" s="327"/>
      <c r="D4" s="328"/>
      <c r="E4" s="329"/>
      <c r="F4" s="329"/>
      <c r="G4" s="329"/>
      <c r="H4" s="329"/>
      <c r="I4" s="329"/>
      <c r="J4" s="329"/>
      <c r="K4" s="329"/>
      <c r="L4" s="329"/>
      <c r="M4" s="329"/>
      <c r="N4" s="24"/>
      <c r="O4" s="47"/>
      <c r="P4" s="47"/>
      <c r="Q4" s="46"/>
      <c r="R4" s="47"/>
      <c r="S4" s="47"/>
      <c r="T4" s="379"/>
    </row>
    <row r="5" spans="1:20" ht="14.4">
      <c r="C5" s="33"/>
      <c r="H5" s="83"/>
    </row>
    <row r="6" spans="1:20" ht="15" thickBot="1">
      <c r="B6" s="48"/>
      <c r="C6" s="49"/>
      <c r="D6" s="50"/>
      <c r="E6" s="50"/>
      <c r="F6" s="50"/>
      <c r="G6" s="50"/>
      <c r="H6" s="50"/>
      <c r="I6" s="50"/>
      <c r="J6" s="50"/>
      <c r="K6" s="50"/>
      <c r="L6" s="50"/>
      <c r="M6" s="50"/>
      <c r="N6" s="50"/>
      <c r="O6" s="50"/>
      <c r="P6" s="50"/>
      <c r="Q6" s="51"/>
      <c r="R6" s="50"/>
      <c r="S6" s="50"/>
      <c r="T6" s="85"/>
    </row>
    <row r="7" spans="1:20" ht="14.4">
      <c r="B7" s="52"/>
      <c r="C7" s="122" t="s">
        <v>511</v>
      </c>
      <c r="D7" s="123"/>
      <c r="H7" s="84"/>
      <c r="T7" s="86"/>
    </row>
    <row r="8" spans="1:20" ht="15" thickBot="1">
      <c r="B8" s="52"/>
      <c r="C8" s="1049" t="s">
        <v>2659</v>
      </c>
      <c r="D8" s="125"/>
      <c r="H8" s="84"/>
      <c r="T8" s="86"/>
    </row>
    <row r="9" spans="1:20" ht="15" thickBot="1">
      <c r="B9" s="52"/>
      <c r="H9" s="84"/>
      <c r="T9" s="86"/>
    </row>
    <row r="10" spans="1:20" ht="21" customHeight="1">
      <c r="B10" s="52"/>
      <c r="C10" s="261" t="s">
        <v>103</v>
      </c>
      <c r="D10" s="137" t="s">
        <v>32</v>
      </c>
      <c r="E10" s="137" t="s">
        <v>104</v>
      </c>
      <c r="F10" s="393" t="s">
        <v>105</v>
      </c>
      <c r="H10" s="1439" t="s">
        <v>106</v>
      </c>
      <c r="I10" s="1434">
        <f>'Key information'!$E$22</f>
        <v>43646</v>
      </c>
      <c r="J10" s="1414"/>
      <c r="K10" s="83"/>
      <c r="L10" s="1413">
        <f>'Key information'!$E$23</f>
        <v>44012</v>
      </c>
      <c r="M10" s="1414"/>
      <c r="N10" s="83"/>
      <c r="O10" s="1409" t="str">
        <f>'Key information'!$E$24</f>
        <v>30/06/2021 (Forecast)</v>
      </c>
      <c r="P10" s="1410"/>
      <c r="R10" s="1372" t="s">
        <v>108</v>
      </c>
      <c r="S10" s="53"/>
      <c r="T10" s="1375" t="s">
        <v>109</v>
      </c>
    </row>
    <row r="11" spans="1:20" ht="14.4">
      <c r="B11" s="52"/>
      <c r="C11" s="394" t="s">
        <v>110</v>
      </c>
      <c r="D11" s="136"/>
      <c r="E11" s="136"/>
      <c r="F11" s="395" t="s">
        <v>111</v>
      </c>
      <c r="H11" s="1440"/>
      <c r="I11" s="1435"/>
      <c r="J11" s="1416"/>
      <c r="K11" s="83"/>
      <c r="L11" s="1415"/>
      <c r="M11" s="1416"/>
      <c r="N11" s="83"/>
      <c r="O11" s="1411"/>
      <c r="P11" s="1412"/>
      <c r="R11" s="1373"/>
      <c r="S11" s="53"/>
      <c r="T11" s="1376"/>
    </row>
    <row r="12" spans="1:20" ht="15" thickBot="1">
      <c r="B12" s="52"/>
      <c r="C12" s="124"/>
      <c r="D12" s="138"/>
      <c r="E12" s="138"/>
      <c r="F12" s="396"/>
      <c r="H12" s="1441"/>
      <c r="I12" s="380"/>
      <c r="J12" s="902" t="s">
        <v>147</v>
      </c>
      <c r="K12" s="34"/>
      <c r="L12" s="267"/>
      <c r="M12" s="902" t="s">
        <v>147</v>
      </c>
      <c r="N12" s="34"/>
      <c r="O12" s="267"/>
      <c r="P12" s="902" t="s">
        <v>147</v>
      </c>
      <c r="R12" s="1374"/>
      <c r="S12" s="54"/>
      <c r="T12" s="1377"/>
    </row>
    <row r="13" spans="1:20" ht="14.4">
      <c r="B13" s="52"/>
      <c r="H13" s="84"/>
      <c r="T13" s="86"/>
    </row>
    <row r="14" spans="1:20" ht="14.4">
      <c r="B14" s="52"/>
      <c r="C14" s="57"/>
      <c r="D14" s="1158" t="s">
        <v>2640</v>
      </c>
      <c r="E14" s="59"/>
      <c r="F14" s="59"/>
      <c r="H14" s="84"/>
      <c r="K14" s="34"/>
      <c r="L14" s="34"/>
      <c r="R14" s="34"/>
      <c r="S14" s="34"/>
      <c r="T14" s="88"/>
    </row>
    <row r="15" spans="1:20" ht="14.4">
      <c r="B15" s="203">
        <f>IF(C15="","",COUNTIF($C15:C$15,"&lt;&gt;""")-COUNTBLANK($C15:C$15))</f>
        <v>1</v>
      </c>
      <c r="C15" s="57" t="s">
        <v>672</v>
      </c>
      <c r="D15" s="1189" t="s">
        <v>673</v>
      </c>
      <c r="E15" s="67" t="s">
        <v>350</v>
      </c>
      <c r="F15" s="67" t="s">
        <v>294</v>
      </c>
      <c r="H15" s="665">
        <f>IF(AND(I15&lt;&gt;"",J15&lt;&gt;"",L15&lt;&gt;"",M15&lt;&gt;"",O15&lt;&gt;"",P15&lt;&gt;"",T15&lt;&gt;""),0,1)</f>
        <v>1</v>
      </c>
      <c r="I15" s="397">
        <f>'C1'!I20</f>
        <v>0</v>
      </c>
      <c r="J15" s="184"/>
      <c r="K15" s="34"/>
      <c r="L15" s="397">
        <f>'C1'!L20</f>
        <v>0</v>
      </c>
      <c r="M15" s="184"/>
      <c r="N15" s="34"/>
      <c r="O15" s="397">
        <f>'C1'!O20</f>
        <v>0</v>
      </c>
      <c r="P15" s="184"/>
      <c r="R15" s="101"/>
      <c r="S15" s="34"/>
      <c r="T15" s="97"/>
    </row>
    <row r="16" spans="1:20" ht="14.4">
      <c r="B16" s="203">
        <f>IF(C16="","",COUNTIF($C$15:C16,"&lt;&gt;""")-COUNTBLANK($C$15:C16))</f>
        <v>2</v>
      </c>
      <c r="C16" s="57" t="s">
        <v>674</v>
      </c>
      <c r="D16" s="1189" t="s">
        <v>2815</v>
      </c>
      <c r="E16" s="67" t="s">
        <v>350</v>
      </c>
      <c r="F16" s="67" t="s">
        <v>117</v>
      </c>
      <c r="H16" s="665">
        <f t="shared" ref="H16:H22" si="0">IF(AND(I16&lt;&gt;"",J16&lt;&gt;"",L16&lt;&gt;"",M16&lt;&gt;"",O16&lt;&gt;"",P16&lt;&gt;"",T16&lt;&gt;""),0,1)</f>
        <v>1</v>
      </c>
      <c r="I16" s="64"/>
      <c r="J16" s="184"/>
      <c r="K16" s="34"/>
      <c r="L16" s="64"/>
      <c r="M16" s="184"/>
      <c r="N16" s="34"/>
      <c r="O16" s="64"/>
      <c r="P16" s="184"/>
      <c r="R16" s="101"/>
      <c r="S16" s="34"/>
      <c r="T16" s="97"/>
    </row>
    <row r="17" spans="2:20" ht="14.4">
      <c r="B17" s="203">
        <f>IF(C17="","",COUNTIF($C$15:C17,"&lt;&gt;""")-COUNTBLANK($C$15:C17))</f>
        <v>3</v>
      </c>
      <c r="C17" s="57" t="s">
        <v>675</v>
      </c>
      <c r="D17" s="1189" t="s">
        <v>2816</v>
      </c>
      <c r="E17" s="67" t="s">
        <v>676</v>
      </c>
      <c r="F17" s="67" t="s">
        <v>117</v>
      </c>
      <c r="H17" s="665">
        <f t="shared" si="0"/>
        <v>1</v>
      </c>
      <c r="I17" s="64"/>
      <c r="J17" s="184"/>
      <c r="K17" s="34"/>
      <c r="L17" s="64"/>
      <c r="M17" s="184"/>
      <c r="N17" s="34"/>
      <c r="O17" s="64"/>
      <c r="P17" s="184"/>
      <c r="R17" s="101"/>
      <c r="S17" s="34"/>
      <c r="T17" s="97"/>
    </row>
    <row r="18" spans="2:20" ht="14.4">
      <c r="B18" s="203">
        <f>IF(C18="","",COUNTIF($C$15:C18,"&lt;&gt;""")-COUNTBLANK($C$15:C18))</f>
        <v>4</v>
      </c>
      <c r="C18" s="57" t="s">
        <v>677</v>
      </c>
      <c r="D18" s="1189" t="s">
        <v>2817</v>
      </c>
      <c r="E18" s="67" t="s">
        <v>676</v>
      </c>
      <c r="F18" s="67" t="s">
        <v>117</v>
      </c>
      <c r="H18" s="665">
        <f t="shared" si="0"/>
        <v>1</v>
      </c>
      <c r="I18" s="64"/>
      <c r="J18" s="184"/>
      <c r="K18" s="34"/>
      <c r="L18" s="64"/>
      <c r="M18" s="184"/>
      <c r="N18" s="34"/>
      <c r="O18" s="64"/>
      <c r="P18" s="184"/>
      <c r="R18" s="101"/>
      <c r="S18" s="34"/>
      <c r="T18" s="97"/>
    </row>
    <row r="19" spans="2:20" ht="14.4">
      <c r="B19" s="203">
        <f>IF(C19="","",COUNTIF($C$15:C19,"&lt;&gt;""")-COUNTBLANK($C$15:C19))</f>
        <v>5</v>
      </c>
      <c r="C19" s="57" t="s">
        <v>678</v>
      </c>
      <c r="D19" s="1189" t="s">
        <v>679</v>
      </c>
      <c r="E19" s="67" t="s">
        <v>676</v>
      </c>
      <c r="F19" s="67" t="s">
        <v>117</v>
      </c>
      <c r="H19" s="665">
        <f t="shared" si="0"/>
        <v>1</v>
      </c>
      <c r="I19" s="64"/>
      <c r="J19" s="184"/>
      <c r="K19" s="34"/>
      <c r="L19" s="64"/>
      <c r="M19" s="184"/>
      <c r="N19" s="34"/>
      <c r="O19" s="64"/>
      <c r="P19" s="184"/>
      <c r="R19" s="101"/>
      <c r="S19" s="34"/>
      <c r="T19" s="97"/>
    </row>
    <row r="20" spans="2:20" ht="14.4">
      <c r="B20" s="203">
        <f>IF(C20="","",COUNTIF($C$15:C20,"&lt;&gt;""")-COUNTBLANK($C$15:C20))</f>
        <v>6</v>
      </c>
      <c r="C20" s="57" t="s">
        <v>680</v>
      </c>
      <c r="D20" s="1189" t="s">
        <v>2140</v>
      </c>
      <c r="E20" s="67" t="s">
        <v>676</v>
      </c>
      <c r="F20" s="67" t="s">
        <v>117</v>
      </c>
      <c r="H20" s="665">
        <f t="shared" si="0"/>
        <v>1</v>
      </c>
      <c r="I20" s="64"/>
      <c r="J20" s="184"/>
      <c r="K20" s="34"/>
      <c r="L20" s="64"/>
      <c r="M20" s="184"/>
      <c r="N20" s="34"/>
      <c r="O20" s="64"/>
      <c r="P20" s="184"/>
      <c r="R20" s="101"/>
      <c r="S20" s="34"/>
      <c r="T20" s="97"/>
    </row>
    <row r="21" spans="2:20" ht="14.4">
      <c r="B21" s="203">
        <f>IF(C21="","",COUNTIF($C$15:C21,"&lt;&gt;""")-COUNTBLANK($C$15:C21))</f>
        <v>7</v>
      </c>
      <c r="C21" s="57" t="s">
        <v>681</v>
      </c>
      <c r="D21" s="1189" t="s">
        <v>682</v>
      </c>
      <c r="E21" s="67" t="s">
        <v>676</v>
      </c>
      <c r="F21" s="67" t="s">
        <v>117</v>
      </c>
      <c r="H21" s="665">
        <f t="shared" si="0"/>
        <v>1</v>
      </c>
      <c r="I21" s="64"/>
      <c r="J21" s="184"/>
      <c r="K21" s="34"/>
      <c r="L21" s="64"/>
      <c r="M21" s="184"/>
      <c r="N21" s="34"/>
      <c r="O21" s="64"/>
      <c r="P21" s="184"/>
      <c r="R21" s="101"/>
      <c r="S21" s="34"/>
      <c r="T21" s="97"/>
    </row>
    <row r="22" spans="2:20" ht="14.4">
      <c r="B22" s="203">
        <f>IF(C22="","",COUNTIF($C$15:C22,"&lt;&gt;""")-COUNTBLANK($C$15:C22))</f>
        <v>8</v>
      </c>
      <c r="C22" s="57" t="s">
        <v>683</v>
      </c>
      <c r="D22" s="1189" t="s">
        <v>2499</v>
      </c>
      <c r="E22" s="67" t="s">
        <v>350</v>
      </c>
      <c r="F22" s="67" t="s">
        <v>117</v>
      </c>
      <c r="H22" s="665">
        <f t="shared" si="0"/>
        <v>1</v>
      </c>
      <c r="I22" s="64"/>
      <c r="J22" s="184"/>
      <c r="K22" s="34"/>
      <c r="L22" s="64"/>
      <c r="M22" s="184"/>
      <c r="N22" s="34"/>
      <c r="O22" s="64"/>
      <c r="P22" s="184"/>
      <c r="R22" s="101"/>
      <c r="S22" s="34"/>
      <c r="T22" s="97"/>
    </row>
    <row r="23" spans="2:20" ht="14.4">
      <c r="B23" s="203" t="str">
        <f>IF(C23="","",COUNTIF($C$15:C23,"&lt;&gt;""")-COUNTBLANK($C$15:C23))</f>
        <v/>
      </c>
      <c r="C23" s="34"/>
      <c r="D23" s="986"/>
      <c r="E23" s="34"/>
      <c r="F23" s="34"/>
      <c r="H23" s="84"/>
      <c r="I23" s="34"/>
      <c r="K23" s="34"/>
      <c r="L23" s="34"/>
      <c r="N23" s="34"/>
      <c r="R23" s="34"/>
      <c r="S23" s="34"/>
      <c r="T23" s="88"/>
    </row>
    <row r="24" spans="2:20" ht="14.4">
      <c r="B24" s="203" t="str">
        <f>IF(C24="","",COUNTIF($C$15:C24,"&lt;&gt;""")-COUNTBLANK($C$15:C24))</f>
        <v/>
      </c>
      <c r="C24" s="57"/>
      <c r="D24" s="931" t="s">
        <v>2641</v>
      </c>
      <c r="E24" s="59"/>
      <c r="F24" s="59"/>
      <c r="H24" s="84"/>
      <c r="K24" s="34"/>
      <c r="L24" s="34"/>
      <c r="R24" s="34"/>
      <c r="S24" s="34"/>
      <c r="T24" s="88"/>
    </row>
    <row r="25" spans="2:20" ht="14.4">
      <c r="B25" s="203">
        <f>IF(C25="","",COUNTIF($C$15:C25,"&lt;&gt;""")-COUNTBLANK($C$15:C25))</f>
        <v>9</v>
      </c>
      <c r="C25" s="57" t="s">
        <v>684</v>
      </c>
      <c r="D25" s="937" t="s">
        <v>2818</v>
      </c>
      <c r="E25" s="67" t="s">
        <v>350</v>
      </c>
      <c r="F25" s="67" t="s">
        <v>117</v>
      </c>
      <c r="H25" s="665">
        <f>IF(AND(I25&lt;&gt;"",J25&lt;&gt;"",L25&lt;&gt;"",M25&lt;&gt;"",O25&lt;&gt;"",P25&lt;&gt;"",T25&lt;&gt;""),0,1)</f>
        <v>1</v>
      </c>
      <c r="I25" s="64"/>
      <c r="J25" s="184"/>
      <c r="K25" s="34"/>
      <c r="L25" s="64"/>
      <c r="M25" s="184"/>
      <c r="N25" s="34"/>
      <c r="O25" s="64"/>
      <c r="P25" s="184"/>
      <c r="R25" s="101"/>
      <c r="S25" s="34"/>
      <c r="T25" s="100"/>
    </row>
    <row r="26" spans="2:20" ht="14.4">
      <c r="B26" s="203">
        <f>IF(C26="","",COUNTIF($C$15:C26,"&lt;&gt;""")-COUNTBLANK($C$15:C26))</f>
        <v>10</v>
      </c>
      <c r="C26" s="57" t="s">
        <v>685</v>
      </c>
      <c r="D26" s="937" t="s">
        <v>2102</v>
      </c>
      <c r="E26" s="67" t="s">
        <v>350</v>
      </c>
      <c r="F26" s="67" t="s">
        <v>117</v>
      </c>
      <c r="H26" s="665">
        <f>IF(AND(I26&lt;&gt;"",J26&lt;&gt;"",L26&lt;&gt;"",M26&lt;&gt;"",O26&lt;&gt;"",P26&lt;&gt;"",T26&lt;&gt;""),0,1)</f>
        <v>1</v>
      </c>
      <c r="I26" s="64"/>
      <c r="J26" s="184"/>
      <c r="K26" s="34"/>
      <c r="L26" s="64"/>
      <c r="M26" s="184"/>
      <c r="N26" s="34"/>
      <c r="O26" s="64"/>
      <c r="P26" s="184"/>
      <c r="R26" s="101"/>
      <c r="S26" s="34"/>
      <c r="T26" s="100"/>
    </row>
    <row r="27" spans="2:20" ht="14.4">
      <c r="B27" s="203">
        <f>IF(C27="","",COUNTIF($C$15:C27,"&lt;&gt;""")-COUNTBLANK($C$15:C27))</f>
        <v>11</v>
      </c>
      <c r="C27" s="57" t="s">
        <v>686</v>
      </c>
      <c r="D27" s="937" t="s">
        <v>2103</v>
      </c>
      <c r="E27" s="67" t="s">
        <v>350</v>
      </c>
      <c r="F27" s="67" t="s">
        <v>117</v>
      </c>
      <c r="H27" s="665">
        <f>IF(AND(I27&lt;&gt;"",J27&lt;&gt;"",L27&lt;&gt;"",M27&lt;&gt;"",O27&lt;&gt;"",P27&lt;&gt;"",T27&lt;&gt;""),0,1)</f>
        <v>1</v>
      </c>
      <c r="I27" s="64"/>
      <c r="J27" s="184"/>
      <c r="K27" s="34"/>
      <c r="L27" s="64"/>
      <c r="M27" s="184"/>
      <c r="N27" s="34"/>
      <c r="O27" s="64"/>
      <c r="P27" s="184"/>
      <c r="R27" s="101"/>
      <c r="S27" s="34"/>
      <c r="T27" s="100"/>
    </row>
    <row r="28" spans="2:20" ht="14.4">
      <c r="B28" s="203">
        <f>IF(C28="","",COUNTIF($C$15:C28,"&lt;&gt;""")-COUNTBLANK($C$15:C28))</f>
        <v>12</v>
      </c>
      <c r="C28" s="57" t="s">
        <v>687</v>
      </c>
      <c r="D28" s="937" t="s">
        <v>2104</v>
      </c>
      <c r="E28" s="67" t="s">
        <v>240</v>
      </c>
      <c r="F28" s="67" t="s">
        <v>117</v>
      </c>
      <c r="H28" s="665">
        <f>IF(AND(I28&lt;&gt;"",J28&lt;&gt;"",L28&lt;&gt;"",M28&lt;&gt;"",O28&lt;&gt;"",P28&lt;&gt;"",T28&lt;&gt;""),0,1)</f>
        <v>1</v>
      </c>
      <c r="I28" s="385"/>
      <c r="J28" s="184"/>
      <c r="K28" s="34"/>
      <c r="L28" s="385"/>
      <c r="M28" s="184"/>
      <c r="N28" s="34"/>
      <c r="O28" s="385"/>
      <c r="P28" s="184"/>
      <c r="R28" s="101"/>
      <c r="S28" s="34"/>
      <c r="T28" s="100"/>
    </row>
    <row r="29" spans="2:20" ht="14.4">
      <c r="B29" s="203">
        <f>IF(C29="","",COUNTIF($C$15:C29,"&lt;&gt;""")-COUNTBLANK($C$15:C29))</f>
        <v>13</v>
      </c>
      <c r="C29" s="57" t="s">
        <v>688</v>
      </c>
      <c r="D29" s="937" t="s">
        <v>2105</v>
      </c>
      <c r="E29" s="67" t="s">
        <v>240</v>
      </c>
      <c r="F29" s="67" t="s">
        <v>117</v>
      </c>
      <c r="H29" s="665">
        <f>IF(AND(I29&lt;&gt;"",J29&lt;&gt;"",L29&lt;&gt;"",M29&lt;&gt;"",O29&lt;&gt;"",P29&lt;&gt;"",T29&lt;&gt;""),0,1)</f>
        <v>1</v>
      </c>
      <c r="I29" s="385"/>
      <c r="J29" s="184"/>
      <c r="K29" s="34"/>
      <c r="L29" s="385"/>
      <c r="M29" s="184"/>
      <c r="N29" s="34"/>
      <c r="O29" s="385"/>
      <c r="P29" s="184"/>
      <c r="R29" s="101"/>
      <c r="S29" s="34"/>
      <c r="T29" s="100"/>
    </row>
    <row r="30" spans="2:20" ht="14.4">
      <c r="B30" s="52"/>
      <c r="H30" s="84"/>
      <c r="N30" s="34"/>
      <c r="R30" s="34"/>
      <c r="S30" s="34"/>
      <c r="T30" s="88"/>
    </row>
    <row r="31" spans="2:20" ht="14.4">
      <c r="B31" s="52"/>
      <c r="C31" s="32" t="s">
        <v>129</v>
      </c>
      <c r="H31" s="84"/>
      <c r="N31" s="34"/>
      <c r="R31" s="34"/>
      <c r="S31" s="34"/>
      <c r="T31" s="88"/>
    </row>
    <row r="32" spans="2:20" ht="14.4">
      <c r="B32" s="52"/>
      <c r="C32" s="1378"/>
      <c r="D32" s="1379"/>
      <c r="E32" s="1379"/>
      <c r="F32" s="1380"/>
      <c r="H32" s="84"/>
      <c r="N32" s="34"/>
      <c r="R32" s="34"/>
      <c r="S32" s="34"/>
      <c r="T32" s="88"/>
    </row>
    <row r="33" spans="1:20" ht="14.4">
      <c r="B33" s="52"/>
      <c r="C33" s="1381"/>
      <c r="D33" s="1405"/>
      <c r="E33" s="1405"/>
      <c r="F33" s="1382"/>
      <c r="H33" s="84"/>
      <c r="N33" s="34"/>
      <c r="R33" s="34"/>
      <c r="S33" s="34"/>
      <c r="T33" s="88"/>
    </row>
    <row r="34" spans="1:20" ht="14.4">
      <c r="B34" s="52"/>
      <c r="C34" s="1381"/>
      <c r="D34" s="1405"/>
      <c r="E34" s="1405"/>
      <c r="F34" s="1382"/>
      <c r="H34" s="84"/>
      <c r="N34" s="34"/>
      <c r="R34" s="34"/>
      <c r="S34" s="34"/>
      <c r="T34" s="88"/>
    </row>
    <row r="35" spans="1:20" ht="14.4">
      <c r="B35" s="52"/>
      <c r="C35" s="1381"/>
      <c r="D35" s="1405"/>
      <c r="E35" s="1405"/>
      <c r="F35" s="1382"/>
      <c r="H35" s="84"/>
      <c r="N35" s="34"/>
      <c r="R35" s="34"/>
      <c r="S35" s="34"/>
      <c r="T35" s="88"/>
    </row>
    <row r="36" spans="1:20" ht="14.4">
      <c r="B36" s="52"/>
      <c r="C36" s="1383"/>
      <c r="D36" s="1384"/>
      <c r="E36" s="1384"/>
      <c r="F36" s="1385"/>
      <c r="H36" s="84"/>
      <c r="N36" s="34"/>
      <c r="R36" s="34"/>
      <c r="S36" s="34"/>
      <c r="T36" s="88"/>
    </row>
    <row r="37" spans="1:20" ht="14.4">
      <c r="B37" s="52"/>
      <c r="H37" s="84"/>
      <c r="N37" s="34"/>
      <c r="R37" s="34"/>
      <c r="S37" s="34"/>
      <c r="T37" s="88"/>
    </row>
    <row r="38" spans="1:20" ht="14.4">
      <c r="B38" s="52"/>
      <c r="D38" s="33"/>
      <c r="E38" s="33"/>
      <c r="F38" s="33"/>
      <c r="H38" s="84"/>
      <c r="T38" s="86"/>
    </row>
    <row r="39" spans="1:20" ht="14.4">
      <c r="B39" s="335" t="s">
        <v>130</v>
      </c>
      <c r="C39" s="56"/>
      <c r="D39" s="56"/>
      <c r="E39" s="56"/>
      <c r="F39" s="56"/>
      <c r="G39" s="56"/>
      <c r="H39" s="312"/>
      <c r="I39" s="56"/>
      <c r="J39" s="56"/>
      <c r="K39" s="56"/>
      <c r="L39" s="56"/>
      <c r="M39" s="56"/>
      <c r="N39" s="56"/>
      <c r="O39" s="56"/>
      <c r="P39" s="56"/>
      <c r="Q39" s="56"/>
      <c r="R39" s="56"/>
      <c r="S39" s="56"/>
      <c r="T39" s="398"/>
    </row>
    <row r="40" spans="1:20" ht="14.4" hidden="1">
      <c r="A40"/>
      <c r="B40"/>
      <c r="C40"/>
      <c r="D40"/>
      <c r="E40"/>
      <c r="F40"/>
      <c r="G40"/>
      <c r="H40"/>
      <c r="I40"/>
      <c r="J40"/>
      <c r="K40"/>
      <c r="L40"/>
      <c r="M40"/>
      <c r="N40"/>
      <c r="O40"/>
      <c r="P40"/>
      <c r="Q40"/>
      <c r="R40"/>
      <c r="S40"/>
      <c r="T40"/>
    </row>
    <row r="41" spans="1:20" ht="0" hidden="1" customHeight="1">
      <c r="A41"/>
      <c r="B41"/>
      <c r="C41"/>
      <c r="D41"/>
      <c r="E41"/>
      <c r="F41"/>
      <c r="G41"/>
      <c r="H41"/>
      <c r="I41"/>
      <c r="J41"/>
      <c r="K41"/>
      <c r="L41"/>
      <c r="M41"/>
      <c r="N41"/>
      <c r="O41"/>
      <c r="P41"/>
      <c r="Q41"/>
      <c r="R41"/>
      <c r="S41"/>
      <c r="T41"/>
    </row>
    <row r="42" spans="1:20" ht="14.4" hidden="1">
      <c r="A42"/>
      <c r="B42"/>
      <c r="C42"/>
      <c r="D42"/>
      <c r="E42"/>
      <c r="F42"/>
      <c r="G42"/>
      <c r="H42"/>
      <c r="I42"/>
      <c r="J42"/>
      <c r="K42"/>
      <c r="L42"/>
      <c r="M42"/>
      <c r="N42"/>
      <c r="O42"/>
      <c r="P42"/>
      <c r="Q42"/>
      <c r="R42"/>
      <c r="S42"/>
      <c r="T42"/>
    </row>
    <row r="43" spans="1:20" ht="15" hidden="1" customHeight="1">
      <c r="A43"/>
      <c r="B43"/>
      <c r="C43"/>
      <c r="D43"/>
      <c r="E43"/>
      <c r="F43"/>
      <c r="G43"/>
      <c r="H43"/>
      <c r="I43"/>
      <c r="J43"/>
      <c r="K43"/>
      <c r="L43"/>
      <c r="M43"/>
      <c r="N43"/>
      <c r="O43"/>
      <c r="P43"/>
      <c r="Q43"/>
      <c r="R43"/>
      <c r="S43"/>
      <c r="T43"/>
    </row>
    <row r="44" spans="1:20" ht="15" hidden="1" customHeight="1">
      <c r="A44"/>
      <c r="B44"/>
      <c r="C44"/>
      <c r="D44"/>
      <c r="E44"/>
      <c r="F44"/>
      <c r="G44"/>
      <c r="H44"/>
      <c r="I44"/>
      <c r="J44"/>
      <c r="K44"/>
      <c r="L44"/>
      <c r="M44"/>
      <c r="N44"/>
      <c r="O44"/>
      <c r="P44"/>
      <c r="Q44"/>
      <c r="R44"/>
      <c r="S44"/>
      <c r="T44"/>
    </row>
    <row r="45" spans="1:20" ht="15" hidden="1" customHeight="1">
      <c r="A45"/>
      <c r="B45"/>
      <c r="C45"/>
      <c r="D45"/>
      <c r="E45"/>
      <c r="F45"/>
      <c r="G45"/>
      <c r="H45"/>
      <c r="I45"/>
      <c r="J45"/>
      <c r="K45"/>
      <c r="L45"/>
      <c r="M45"/>
      <c r="N45"/>
      <c r="O45"/>
      <c r="P45"/>
      <c r="Q45"/>
      <c r="R45"/>
      <c r="S45"/>
      <c r="T45"/>
    </row>
    <row r="46" spans="1:20" ht="15" hidden="1" customHeight="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row r="68" spans="1:20" ht="15" hidden="1" customHeight="1">
      <c r="A68"/>
      <c r="B68"/>
      <c r="C68"/>
      <c r="D68"/>
      <c r="E68"/>
      <c r="F68"/>
      <c r="G68"/>
      <c r="H68"/>
      <c r="I68"/>
      <c r="J68"/>
      <c r="K68"/>
      <c r="L68"/>
      <c r="M68"/>
      <c r="N68"/>
      <c r="O68"/>
      <c r="P68"/>
      <c r="Q68"/>
      <c r="R68"/>
      <c r="S68"/>
      <c r="T68"/>
    </row>
    <row r="69" spans="1:20" ht="15" hidden="1" customHeight="1">
      <c r="A69"/>
      <c r="B69"/>
      <c r="C69"/>
      <c r="D69"/>
      <c r="E69"/>
      <c r="F69"/>
      <c r="G69"/>
      <c r="H69"/>
      <c r="I69"/>
      <c r="J69"/>
      <c r="K69"/>
      <c r="L69"/>
      <c r="M69"/>
      <c r="N69"/>
      <c r="O69"/>
      <c r="P69"/>
      <c r="Q69"/>
      <c r="R69"/>
      <c r="S69"/>
      <c r="T69"/>
    </row>
  </sheetData>
  <mergeCells count="7">
    <mergeCell ref="C32:F36"/>
    <mergeCell ref="R10:R12"/>
    <mergeCell ref="T10:T12"/>
    <mergeCell ref="H10:H12"/>
    <mergeCell ref="I10:J11"/>
    <mergeCell ref="L10:M11"/>
    <mergeCell ref="O10:P11"/>
  </mergeCells>
  <conditionalFormatting sqref="H3">
    <cfRule type="cellIs" dxfId="673" priority="41" stopIfTrue="1" operator="greaterThan">
      <formula>0</formula>
    </cfRule>
    <cfRule type="cellIs" dxfId="672" priority="42" stopIfTrue="1" operator="lessThan">
      <formula>1</formula>
    </cfRule>
  </conditionalFormatting>
  <conditionalFormatting sqref="H16:H22">
    <cfRule type="cellIs" dxfId="671" priority="25" stopIfTrue="1" operator="greaterThan">
      <formula>0</formula>
    </cfRule>
    <cfRule type="cellIs" dxfId="670" priority="26" stopIfTrue="1" operator="lessThan">
      <formula>1</formula>
    </cfRule>
  </conditionalFormatting>
  <conditionalFormatting sqref="H16:H22">
    <cfRule type="cellIs" dxfId="669" priority="27" stopIfTrue="1" operator="greaterThan">
      <formula>0</formula>
    </cfRule>
    <cfRule type="cellIs" dxfId="668" priority="28" stopIfTrue="1" operator="lessThan">
      <formula>1</formula>
    </cfRule>
  </conditionalFormatting>
  <conditionalFormatting sqref="H15:H22">
    <cfRule type="cellIs" dxfId="667" priority="13" stopIfTrue="1" operator="greaterThan">
      <formula>0</formula>
    </cfRule>
    <cfRule type="cellIs" dxfId="666" priority="14" stopIfTrue="1" operator="lessThan">
      <formula>1</formula>
    </cfRule>
  </conditionalFormatting>
  <conditionalFormatting sqref="H15:H22">
    <cfRule type="cellIs" dxfId="665" priority="15" stopIfTrue="1" operator="greaterThan">
      <formula>0</formula>
    </cfRule>
    <cfRule type="cellIs" dxfId="664" priority="16" stopIfTrue="1" operator="lessThan">
      <formula>1</formula>
    </cfRule>
  </conditionalFormatting>
  <conditionalFormatting sqref="H15:H22">
    <cfRule type="cellIs" dxfId="663" priority="9" stopIfTrue="1" operator="greaterThan">
      <formula>0</formula>
    </cfRule>
    <cfRule type="cellIs" dxfId="662" priority="10" stopIfTrue="1" operator="lessThan">
      <formula>1</formula>
    </cfRule>
  </conditionalFormatting>
  <conditionalFormatting sqref="H15:H22">
    <cfRule type="cellIs" dxfId="661" priority="11" stopIfTrue="1" operator="greaterThan">
      <formula>0</formula>
    </cfRule>
    <cfRule type="cellIs" dxfId="660" priority="12" stopIfTrue="1" operator="lessThan">
      <formula>1</formula>
    </cfRule>
  </conditionalFormatting>
  <conditionalFormatting sqref="H25:H29">
    <cfRule type="cellIs" dxfId="659" priority="5" stopIfTrue="1" operator="greaterThan">
      <formula>0</formula>
    </cfRule>
    <cfRule type="cellIs" dxfId="658" priority="6" stopIfTrue="1" operator="lessThan">
      <formula>1</formula>
    </cfRule>
  </conditionalFormatting>
  <conditionalFormatting sqref="H25:H29">
    <cfRule type="cellIs" dxfId="657" priority="7" stopIfTrue="1" operator="greaterThan">
      <formula>0</formula>
    </cfRule>
    <cfRule type="cellIs" dxfId="656" priority="8" stopIfTrue="1" operator="lessThan">
      <formula>1</formula>
    </cfRule>
  </conditionalFormatting>
  <conditionalFormatting sqref="H25:H29">
    <cfRule type="cellIs" dxfId="655" priority="1" stopIfTrue="1" operator="greaterThan">
      <formula>0</formula>
    </cfRule>
    <cfRule type="cellIs" dxfId="654" priority="2" stopIfTrue="1" operator="lessThan">
      <formula>1</formula>
    </cfRule>
  </conditionalFormatting>
  <conditionalFormatting sqref="H25:H29">
    <cfRule type="cellIs" dxfId="653" priority="3" stopIfTrue="1" operator="greaterThan">
      <formula>0</formula>
    </cfRule>
    <cfRule type="cellIs" dxfId="652" priority="4" stopIfTrue="1" operator="lessThan">
      <formula>1</formula>
    </cfRule>
  </conditionalFormatting>
  <dataValidations disablePrompts="1" count="1">
    <dataValidation type="list" allowBlank="1" showInputMessage="1" showErrorMessage="1" sqref="P25:P29 P15:P22 M25:M29 M15:M22 J25:J29 J15:J22" xr:uid="{05E633AE-4219-48BE-8702-981637CA0450}">
      <formula1>Confidence_grade</formula1>
    </dataValidation>
  </dataValidations>
  <pageMargins left="0.23622047244094491" right="0.23622047244094491" top="0.74803149606299213" bottom="0.74803149606299213" header="0.31496062992125984" footer="0.31496062992125984"/>
  <pageSetup paperSize="9" scale="44" fitToHeight="0" orientation="landscape" r:id="rId1"/>
  <headerFooter>
    <oddHeader>&amp;LDepartment of Internal Affairs - Three Waters Reform Programme - Request for Information Template Workbook I</oddHeader>
    <oddFooter>&amp;LPage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709DA-EB51-4086-AC18-ED84095718BE}">
  <sheetPr>
    <tabColor rgb="FF55EBF7"/>
    <pageSetUpPr fitToPage="1"/>
  </sheetPr>
  <dimension ref="A1:XFA73"/>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88671875" style="32" customWidth="1"/>
    <col min="4" max="4" width="114.33203125" style="32" bestFit="1" customWidth="1"/>
    <col min="5" max="5" width="9.44140625" style="32" customWidth="1"/>
    <col min="6" max="6" width="8.5546875" style="32" customWidth="1"/>
    <col min="7" max="7" width="8.5546875" style="34" customWidth="1"/>
    <col min="8" max="8" width="18"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5.5546875" style="32" customWidth="1"/>
    <col min="20" max="20" width="49.44140625" style="32" customWidth="1"/>
    <col min="21" max="21" width="3.5546875" hidden="1"/>
    <col min="22" max="22" width="4.44140625" hidden="1"/>
    <col min="23" max="16368" width="9.44140625" hidden="1"/>
    <col min="16382" max="16384" width="9.44140625" hidden="1"/>
  </cols>
  <sheetData>
    <row r="1" spans="1:20"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8"/>
    </row>
    <row r="2" spans="1:20" ht="20.399999999999999">
      <c r="B2" s="39"/>
      <c r="C2" s="40"/>
      <c r="D2" s="987"/>
      <c r="E2" s="35"/>
      <c r="F2" s="35"/>
      <c r="G2" s="35"/>
      <c r="H2" s="35"/>
      <c r="I2" s="35"/>
      <c r="J2" s="35"/>
      <c r="K2" s="35"/>
      <c r="L2" s="35"/>
      <c r="M2" s="35"/>
      <c r="N2" s="35"/>
      <c r="O2" s="35"/>
      <c r="P2" s="35"/>
      <c r="Q2" s="35"/>
      <c r="R2" s="35"/>
      <c r="S2" s="35"/>
      <c r="T2" s="35"/>
    </row>
    <row r="3" spans="1:20" ht="14.4">
      <c r="A3" s="41"/>
      <c r="B3" s="662" t="s">
        <v>1971</v>
      </c>
      <c r="C3" s="44"/>
      <c r="D3" s="663">
        <f>'Key information'!$E$8</f>
        <v>0</v>
      </c>
      <c r="E3" s="44"/>
      <c r="F3" s="41"/>
      <c r="G3" s="664" t="s">
        <v>100</v>
      </c>
      <c r="H3" s="665">
        <f>SUM(H15:H32)</f>
        <v>16</v>
      </c>
      <c r="I3" s="41"/>
      <c r="J3" s="41"/>
      <c r="K3" s="41"/>
      <c r="L3" s="41"/>
      <c r="M3" s="41"/>
      <c r="N3" s="41"/>
      <c r="P3" s="344"/>
      <c r="R3" s="344"/>
      <c r="T3" s="699"/>
    </row>
    <row r="4" spans="1:20" ht="14.4">
      <c r="B4" s="45"/>
      <c r="C4" s="327"/>
      <c r="D4" s="328"/>
      <c r="E4" s="329"/>
      <c r="F4" s="329"/>
      <c r="G4" s="329"/>
      <c r="H4" s="329"/>
      <c r="I4" s="329"/>
      <c r="J4" s="329"/>
      <c r="K4" s="329"/>
      <c r="L4" s="329"/>
      <c r="M4" s="329"/>
      <c r="N4" s="329"/>
      <c r="O4" s="47"/>
      <c r="P4" s="47"/>
      <c r="Q4" s="46"/>
      <c r="R4" s="47"/>
      <c r="S4" s="47"/>
      <c r="T4" s="700"/>
    </row>
    <row r="5" spans="1:20" ht="14.4">
      <c r="C5" s="33"/>
      <c r="H5" s="83"/>
    </row>
    <row r="6" spans="1:20" ht="15" thickBot="1">
      <c r="B6" s="48"/>
      <c r="C6" s="49"/>
      <c r="D6" s="50"/>
      <c r="E6" s="50"/>
      <c r="F6" s="50"/>
      <c r="G6" s="50"/>
      <c r="H6" s="50"/>
      <c r="I6" s="50"/>
      <c r="J6" s="50"/>
      <c r="K6" s="50"/>
      <c r="L6" s="50"/>
      <c r="M6" s="50"/>
      <c r="N6" s="50"/>
      <c r="O6" s="50"/>
      <c r="P6" s="50"/>
      <c r="Q6" s="51"/>
      <c r="R6" s="50"/>
      <c r="S6" s="50"/>
      <c r="T6" s="85"/>
    </row>
    <row r="7" spans="1:20" ht="14.4">
      <c r="B7" s="52"/>
      <c r="C7" s="122" t="s">
        <v>511</v>
      </c>
      <c r="D7" s="123"/>
      <c r="H7" s="84"/>
      <c r="T7" s="86"/>
    </row>
    <row r="8" spans="1:20" ht="15" thickBot="1">
      <c r="B8" s="52"/>
      <c r="C8" s="1049" t="s">
        <v>2660</v>
      </c>
      <c r="D8" s="125"/>
      <c r="H8" s="84"/>
      <c r="T8" s="86"/>
    </row>
    <row r="9" spans="1:20" ht="15" thickBot="1">
      <c r="B9" s="52"/>
      <c r="H9" s="84"/>
      <c r="T9" s="86"/>
    </row>
    <row r="10" spans="1:20" ht="21" customHeight="1">
      <c r="B10" s="52"/>
      <c r="C10" s="261" t="s">
        <v>103</v>
      </c>
      <c r="D10" s="137" t="s">
        <v>32</v>
      </c>
      <c r="E10" s="381" t="s">
        <v>104</v>
      </c>
      <c r="F10" s="133" t="s">
        <v>105</v>
      </c>
      <c r="H10" s="1439" t="s">
        <v>106</v>
      </c>
      <c r="I10" s="1434">
        <f>'Key information'!$E$22</f>
        <v>43646</v>
      </c>
      <c r="J10" s="1414"/>
      <c r="K10" s="83"/>
      <c r="L10" s="1413">
        <f>'Key information'!$E$23</f>
        <v>44012</v>
      </c>
      <c r="M10" s="1414"/>
      <c r="N10" s="83"/>
      <c r="O10" s="1409" t="str">
        <f>'Key information'!$E$24</f>
        <v>30/06/2021 (Forecast)</v>
      </c>
      <c r="P10" s="1410"/>
      <c r="R10" s="1372" t="s">
        <v>108</v>
      </c>
      <c r="S10" s="53"/>
      <c r="T10" s="1375" t="s">
        <v>109</v>
      </c>
    </row>
    <row r="11" spans="1:20" ht="14.4">
      <c r="B11" s="52"/>
      <c r="C11" s="223" t="s">
        <v>110</v>
      </c>
      <c r="D11" s="136"/>
      <c r="E11" s="382"/>
      <c r="F11" s="134" t="s">
        <v>111</v>
      </c>
      <c r="H11" s="1440"/>
      <c r="I11" s="1435"/>
      <c r="J11" s="1416"/>
      <c r="K11" s="83"/>
      <c r="L11" s="1415"/>
      <c r="M11" s="1416"/>
      <c r="N11" s="83"/>
      <c r="O11" s="1411"/>
      <c r="P11" s="1412"/>
      <c r="R11" s="1373"/>
      <c r="S11" s="53"/>
      <c r="T11" s="1376"/>
    </row>
    <row r="12" spans="1:20" ht="15" thickBot="1">
      <c r="B12" s="52"/>
      <c r="C12" s="124"/>
      <c r="D12" s="138"/>
      <c r="E12" s="383"/>
      <c r="F12" s="135"/>
      <c r="H12" s="1441"/>
      <c r="I12" s="380"/>
      <c r="J12" s="902" t="s">
        <v>147</v>
      </c>
      <c r="K12" s="34"/>
      <c r="L12" s="267"/>
      <c r="M12" s="902" t="s">
        <v>147</v>
      </c>
      <c r="N12" s="34"/>
      <c r="O12" s="267"/>
      <c r="P12" s="902" t="s">
        <v>147</v>
      </c>
      <c r="R12" s="1374"/>
      <c r="S12" s="54"/>
      <c r="T12" s="1377"/>
    </row>
    <row r="13" spans="1:20" ht="14.4">
      <c r="B13" s="52"/>
      <c r="H13" s="84"/>
      <c r="T13" s="86"/>
    </row>
    <row r="14" spans="1:20" ht="14.4">
      <c r="B14" s="52"/>
      <c r="C14" s="57"/>
      <c r="D14" s="58" t="s">
        <v>689</v>
      </c>
      <c r="E14" s="59"/>
      <c r="F14" s="59"/>
      <c r="H14" s="84"/>
      <c r="K14" s="34"/>
      <c r="L14" s="34"/>
      <c r="R14" s="34"/>
      <c r="S14" s="34"/>
      <c r="T14" s="88"/>
    </row>
    <row r="15" spans="1:20" ht="14.4">
      <c r="B15" s="203">
        <f>IF(C15="","",COUNTIF($C15:C$15,"&lt;&gt;""")-COUNTBLANK($C15:C$15))</f>
        <v>1</v>
      </c>
      <c r="C15" s="57" t="s">
        <v>690</v>
      </c>
      <c r="D15" s="974" t="s">
        <v>1991</v>
      </c>
      <c r="E15" s="67" t="s">
        <v>350</v>
      </c>
      <c r="F15" s="67" t="s">
        <v>117</v>
      </c>
      <c r="H15" s="665">
        <f t="shared" ref="H15:H27" si="0">IF(AND(I15&lt;&gt;"",J15&lt;&gt;"",L15&lt;&gt;"",M15&lt;&gt;"",O15&lt;&gt;"",P15&lt;&gt;"",T15&lt;&gt;""),0,1)</f>
        <v>1</v>
      </c>
      <c r="I15" s="64"/>
      <c r="J15" s="184"/>
      <c r="K15" s="34"/>
      <c r="L15" s="64"/>
      <c r="M15" s="184"/>
      <c r="N15" s="34"/>
      <c r="O15" s="64"/>
      <c r="P15" s="184"/>
      <c r="R15" s="666"/>
      <c r="S15" s="34"/>
      <c r="T15" s="188"/>
    </row>
    <row r="16" spans="1:20" ht="14.4">
      <c r="B16" s="203">
        <f>IF(C16="","",COUNTIF($C$15:C16,"&lt;&gt;""")-COUNTBLANK($C$15:C16))</f>
        <v>2</v>
      </c>
      <c r="C16" s="57" t="s">
        <v>691</v>
      </c>
      <c r="D16" s="1189" t="s">
        <v>2819</v>
      </c>
      <c r="E16" s="67" t="s">
        <v>350</v>
      </c>
      <c r="F16" s="67" t="s">
        <v>117</v>
      </c>
      <c r="H16" s="665">
        <f t="shared" si="0"/>
        <v>1</v>
      </c>
      <c r="I16" s="64"/>
      <c r="J16" s="184"/>
      <c r="K16" s="34"/>
      <c r="L16" s="64"/>
      <c r="M16" s="184"/>
      <c r="N16" s="34"/>
      <c r="O16" s="64"/>
      <c r="P16" s="184"/>
      <c r="R16" s="666"/>
      <c r="S16" s="34"/>
      <c r="T16" s="188"/>
    </row>
    <row r="17" spans="2:20" ht="14.4">
      <c r="B17" s="203">
        <f>IF(C17="","",COUNTIF($C$15:C17,"&lt;&gt;""")-COUNTBLANK($C$15:C17))</f>
        <v>3</v>
      </c>
      <c r="C17" s="57" t="s">
        <v>692</v>
      </c>
      <c r="D17" s="1189" t="s">
        <v>2820</v>
      </c>
      <c r="E17" s="67" t="s">
        <v>676</v>
      </c>
      <c r="F17" s="67" t="s">
        <v>117</v>
      </c>
      <c r="H17" s="665">
        <f t="shared" si="0"/>
        <v>1</v>
      </c>
      <c r="I17" s="64"/>
      <c r="J17" s="184"/>
      <c r="K17" s="34"/>
      <c r="L17" s="64"/>
      <c r="M17" s="184"/>
      <c r="N17" s="34"/>
      <c r="O17" s="64"/>
      <c r="P17" s="184"/>
      <c r="R17" s="666"/>
      <c r="S17" s="34"/>
      <c r="T17" s="188"/>
    </row>
    <row r="18" spans="2:20" ht="14.4">
      <c r="B18" s="203">
        <f>IF(C18="","",COUNTIF($C$15:C18,"&lt;&gt;""")-COUNTBLANK($C$15:C18))</f>
        <v>4</v>
      </c>
      <c r="C18" s="57" t="s">
        <v>693</v>
      </c>
      <c r="D18" s="1189" t="s">
        <v>2821</v>
      </c>
      <c r="E18" s="67" t="s">
        <v>676</v>
      </c>
      <c r="F18" s="67" t="s">
        <v>117</v>
      </c>
      <c r="H18" s="665">
        <f t="shared" si="0"/>
        <v>1</v>
      </c>
      <c r="I18" s="64"/>
      <c r="J18" s="184"/>
      <c r="K18" s="34"/>
      <c r="L18" s="64"/>
      <c r="M18" s="184"/>
      <c r="N18" s="34"/>
      <c r="O18" s="64"/>
      <c r="P18" s="184"/>
      <c r="R18" s="666"/>
      <c r="S18" s="34"/>
      <c r="T18" s="188"/>
    </row>
    <row r="19" spans="2:20" ht="14.4">
      <c r="B19" s="203">
        <f>IF(C19="","",COUNTIF($C$15:C19,"&lt;&gt;""")-COUNTBLANK($C$15:C19))</f>
        <v>5</v>
      </c>
      <c r="C19" s="57" t="s">
        <v>694</v>
      </c>
      <c r="D19" s="974" t="s">
        <v>2017</v>
      </c>
      <c r="E19" s="67" t="s">
        <v>676</v>
      </c>
      <c r="F19" s="67" t="s">
        <v>117</v>
      </c>
      <c r="H19" s="665">
        <f t="shared" si="0"/>
        <v>1</v>
      </c>
      <c r="I19" s="64"/>
      <c r="J19" s="184"/>
      <c r="K19" s="34"/>
      <c r="L19" s="64"/>
      <c r="M19" s="184"/>
      <c r="N19" s="34"/>
      <c r="O19" s="64"/>
      <c r="P19" s="184"/>
      <c r="R19" s="666"/>
      <c r="S19" s="34"/>
      <c r="T19" s="188"/>
    </row>
    <row r="20" spans="2:20" ht="14.4">
      <c r="B20" s="203">
        <f>IF(C20="","",COUNTIF($C$15:C20,"&lt;&gt;""")-COUNTBLANK($C$15:C20))</f>
        <v>6</v>
      </c>
      <c r="C20" s="57" t="s">
        <v>695</v>
      </c>
      <c r="D20" s="974" t="s">
        <v>2141</v>
      </c>
      <c r="E20" s="67" t="s">
        <v>676</v>
      </c>
      <c r="F20" s="67" t="s">
        <v>117</v>
      </c>
      <c r="H20" s="665">
        <f t="shared" si="0"/>
        <v>1</v>
      </c>
      <c r="I20" s="64"/>
      <c r="J20" s="184"/>
      <c r="K20" s="34"/>
      <c r="L20" s="64"/>
      <c r="M20" s="184"/>
      <c r="N20" s="34"/>
      <c r="O20" s="64"/>
      <c r="P20" s="184"/>
      <c r="R20" s="666"/>
      <c r="S20" s="34"/>
      <c r="T20" s="188"/>
    </row>
    <row r="21" spans="2:20" ht="14.4">
      <c r="B21" s="203">
        <f>IF(C21="","",COUNTIF($C$15:C21,"&lt;&gt;""")-COUNTBLANK($C$15:C21))</f>
        <v>7</v>
      </c>
      <c r="C21" s="57" t="s">
        <v>696</v>
      </c>
      <c r="D21" s="974" t="s">
        <v>697</v>
      </c>
      <c r="E21" s="67" t="s">
        <v>676</v>
      </c>
      <c r="F21" s="67" t="s">
        <v>117</v>
      </c>
      <c r="H21" s="665">
        <f t="shared" si="0"/>
        <v>1</v>
      </c>
      <c r="I21" s="64"/>
      <c r="J21" s="184"/>
      <c r="K21" s="34"/>
      <c r="L21" s="64"/>
      <c r="M21" s="184"/>
      <c r="N21" s="34"/>
      <c r="O21" s="64"/>
      <c r="P21" s="184"/>
      <c r="R21" s="666"/>
      <c r="S21" s="34"/>
      <c r="T21" s="188"/>
    </row>
    <row r="22" spans="2:20" ht="14.4">
      <c r="B22" s="203">
        <f>IF(C22="","",COUNTIF($C$15:C22,"&lt;&gt;""")-COUNTBLANK($C$15:C22))</f>
        <v>8</v>
      </c>
      <c r="C22" s="57" t="s">
        <v>698</v>
      </c>
      <c r="D22" s="974" t="s">
        <v>699</v>
      </c>
      <c r="E22" s="67" t="s">
        <v>676</v>
      </c>
      <c r="F22" s="67" t="s">
        <v>117</v>
      </c>
      <c r="H22" s="665">
        <f t="shared" si="0"/>
        <v>1</v>
      </c>
      <c r="I22" s="64"/>
      <c r="J22" s="184"/>
      <c r="K22" s="34"/>
      <c r="L22" s="64"/>
      <c r="M22" s="184"/>
      <c r="N22" s="34"/>
      <c r="O22" s="64"/>
      <c r="P22" s="184"/>
      <c r="R22" s="666"/>
      <c r="S22" s="34"/>
      <c r="T22" s="188"/>
    </row>
    <row r="23" spans="2:20" ht="14.4">
      <c r="B23" s="203">
        <f>IF(C23="","",COUNTIF($C$15:C23,"&lt;&gt;""")-COUNTBLANK($C$15:C23))</f>
        <v>9</v>
      </c>
      <c r="C23" s="57" t="s">
        <v>700</v>
      </c>
      <c r="D23" s="974" t="s">
        <v>701</v>
      </c>
      <c r="E23" s="67" t="s">
        <v>676</v>
      </c>
      <c r="F23" s="67" t="s">
        <v>117</v>
      </c>
      <c r="H23" s="665">
        <f t="shared" si="0"/>
        <v>1</v>
      </c>
      <c r="I23" s="64"/>
      <c r="J23" s="184"/>
      <c r="K23" s="34"/>
      <c r="L23" s="64"/>
      <c r="M23" s="184"/>
      <c r="N23" s="34"/>
      <c r="O23" s="64"/>
      <c r="P23" s="184"/>
      <c r="R23" s="666"/>
      <c r="S23" s="34"/>
      <c r="T23" s="188"/>
    </row>
    <row r="24" spans="2:20" ht="14.4">
      <c r="B24" s="203">
        <f>IF(C24="","",COUNTIF($C$15:C24,"&lt;&gt;""")-COUNTBLANK($C$15:C24))</f>
        <v>10</v>
      </c>
      <c r="C24" s="57" t="s">
        <v>702</v>
      </c>
      <c r="D24" s="974" t="s">
        <v>2018</v>
      </c>
      <c r="E24" s="67" t="s">
        <v>676</v>
      </c>
      <c r="F24" s="67" t="s">
        <v>117</v>
      </c>
      <c r="H24" s="665">
        <f t="shared" si="0"/>
        <v>1</v>
      </c>
      <c r="I24" s="64"/>
      <c r="J24" s="184"/>
      <c r="K24" s="34"/>
      <c r="L24" s="64"/>
      <c r="M24" s="184"/>
      <c r="N24" s="34"/>
      <c r="O24" s="64"/>
      <c r="P24" s="184"/>
      <c r="R24" s="666"/>
      <c r="S24" s="34"/>
      <c r="T24" s="188"/>
    </row>
    <row r="25" spans="2:20" ht="14.4">
      <c r="B25" s="203">
        <f>IF(C25="","",COUNTIF($C$15:C25,"&lt;&gt;""")-COUNTBLANK($C$15:C25))</f>
        <v>11</v>
      </c>
      <c r="C25" s="57" t="s">
        <v>703</v>
      </c>
      <c r="D25" s="974" t="s">
        <v>704</v>
      </c>
      <c r="E25" s="67" t="s">
        <v>676</v>
      </c>
      <c r="F25" s="67" t="s">
        <v>117</v>
      </c>
      <c r="H25" s="665">
        <f t="shared" si="0"/>
        <v>1</v>
      </c>
      <c r="I25" s="64"/>
      <c r="J25" s="184"/>
      <c r="K25" s="34"/>
      <c r="L25" s="64"/>
      <c r="M25" s="184"/>
      <c r="N25" s="34"/>
      <c r="O25" s="64"/>
      <c r="P25" s="184"/>
      <c r="R25" s="666"/>
      <c r="S25" s="34"/>
      <c r="T25" s="188"/>
    </row>
    <row r="26" spans="2:20" ht="14.4">
      <c r="B26" s="203">
        <f>IF(C26="","",COUNTIF($C$15:C26,"&lt;&gt;""")-COUNTBLANK($C$15:C26))</f>
        <v>12</v>
      </c>
      <c r="C26" s="57" t="s">
        <v>705</v>
      </c>
      <c r="D26" s="974" t="s">
        <v>706</v>
      </c>
      <c r="E26" s="67" t="s">
        <v>676</v>
      </c>
      <c r="F26" s="67" t="s">
        <v>117</v>
      </c>
      <c r="H26" s="665">
        <f t="shared" si="0"/>
        <v>1</v>
      </c>
      <c r="I26" s="64"/>
      <c r="J26" s="184"/>
      <c r="K26" s="34"/>
      <c r="L26" s="64"/>
      <c r="M26" s="184"/>
      <c r="N26" s="34"/>
      <c r="O26" s="64"/>
      <c r="P26" s="184"/>
      <c r="R26" s="666"/>
      <c r="S26" s="34"/>
      <c r="T26" s="188"/>
    </row>
    <row r="27" spans="2:20" ht="14.4">
      <c r="B27" s="203">
        <f>IF(C27="","",COUNTIF($C$15:C27,"&lt;&gt;""")-COUNTBLANK($C$15:C27))</f>
        <v>13</v>
      </c>
      <c r="C27" s="57" t="s">
        <v>707</v>
      </c>
      <c r="D27" s="974" t="s">
        <v>2500</v>
      </c>
      <c r="E27" s="67" t="s">
        <v>350</v>
      </c>
      <c r="F27" s="67" t="s">
        <v>117</v>
      </c>
      <c r="H27" s="665">
        <f t="shared" si="0"/>
        <v>1</v>
      </c>
      <c r="I27" s="64"/>
      <c r="J27" s="184"/>
      <c r="K27" s="34"/>
      <c r="L27" s="64"/>
      <c r="M27" s="184"/>
      <c r="N27" s="34"/>
      <c r="O27" s="64"/>
      <c r="P27" s="184"/>
      <c r="R27" s="666"/>
      <c r="S27" s="34"/>
      <c r="T27" s="188"/>
    </row>
    <row r="28" spans="2:20" ht="14.4">
      <c r="B28" s="203" t="str">
        <f>IF(C28="","",COUNTIF($C$15:C28,"&lt;&gt;""")-COUNTBLANK($C$15:C28))</f>
        <v/>
      </c>
      <c r="D28" s="985"/>
      <c r="G28" s="32"/>
      <c r="H28" s="84"/>
      <c r="Q28" s="32"/>
      <c r="T28" s="86"/>
    </row>
    <row r="29" spans="2:20" ht="14.4">
      <c r="B29" s="203" t="str">
        <f>IF(C29="","",COUNTIF($C$15:C29,"&lt;&gt;""")-COUNTBLANK($C$15:C29))</f>
        <v/>
      </c>
      <c r="C29" s="57"/>
      <c r="D29" s="931" t="s">
        <v>708</v>
      </c>
      <c r="E29" s="59"/>
      <c r="F29" s="59"/>
      <c r="H29" s="84"/>
      <c r="K29" s="34"/>
      <c r="L29" s="34"/>
      <c r="R29" s="34"/>
      <c r="S29" s="34"/>
      <c r="T29" s="88"/>
    </row>
    <row r="30" spans="2:20" ht="14.4">
      <c r="B30" s="203">
        <f>IF(C30="","",COUNTIF($C$15:C30,"&lt;&gt;""")-COUNTBLANK($C$15:C30))</f>
        <v>14</v>
      </c>
      <c r="C30" s="57" t="s">
        <v>709</v>
      </c>
      <c r="D30" s="974" t="s">
        <v>2106</v>
      </c>
      <c r="E30" s="67" t="s">
        <v>350</v>
      </c>
      <c r="F30" s="67" t="s">
        <v>117</v>
      </c>
      <c r="H30" s="665">
        <f>IF(AND(I30&lt;&gt;"",J30&lt;&gt;"",L30&lt;&gt;"",M30&lt;&gt;"",O30&lt;&gt;"",P30&lt;&gt;"",T30&lt;&gt;""),0,1)</f>
        <v>1</v>
      </c>
      <c r="I30" s="64"/>
      <c r="J30" s="184"/>
      <c r="K30" s="34"/>
      <c r="L30" s="64"/>
      <c r="M30" s="184"/>
      <c r="N30" s="34"/>
      <c r="O30" s="64"/>
      <c r="P30" s="184"/>
      <c r="R30" s="666"/>
      <c r="S30" s="34"/>
      <c r="T30" s="706"/>
    </row>
    <row r="31" spans="2:20" ht="14.4">
      <c r="B31" s="203">
        <f>IF(C31="","",COUNTIF($C$15:C31,"&lt;&gt;""")-COUNTBLANK($C$15:C31))</f>
        <v>15</v>
      </c>
      <c r="C31" s="57" t="s">
        <v>710</v>
      </c>
      <c r="D31" s="974" t="s">
        <v>2107</v>
      </c>
      <c r="E31" s="67" t="s">
        <v>240</v>
      </c>
      <c r="F31" s="67" t="s">
        <v>164</v>
      </c>
      <c r="H31" s="665">
        <f>IF(AND(I31&lt;&gt;"",J31&lt;&gt;"",L31&lt;&gt;"",M31&lt;&gt;"",O31&lt;&gt;"",P31&lt;&gt;"",T31&lt;&gt;""),0,1)</f>
        <v>1</v>
      </c>
      <c r="I31" s="384">
        <f>IFERROR(I30/I15,0)</f>
        <v>0</v>
      </c>
      <c r="J31" s="184"/>
      <c r="K31" s="34"/>
      <c r="L31" s="384">
        <f>IFERROR(L30/L15,0)</f>
        <v>0</v>
      </c>
      <c r="M31" s="184"/>
      <c r="N31" s="34"/>
      <c r="O31" s="384">
        <f>IFERROR(O30/O15,0)</f>
        <v>0</v>
      </c>
      <c r="P31" s="184"/>
      <c r="R31" s="666"/>
      <c r="S31" s="34"/>
      <c r="T31" s="706"/>
    </row>
    <row r="32" spans="2:20" ht="14.4">
      <c r="B32" s="203">
        <f>IF(C32="","",COUNTIF($C$15:C32,"&lt;&gt;""")-COUNTBLANK($C$15:C32))</f>
        <v>16</v>
      </c>
      <c r="C32" s="57" t="s">
        <v>711</v>
      </c>
      <c r="D32" s="937" t="s">
        <v>2108</v>
      </c>
      <c r="E32" s="67" t="s">
        <v>240</v>
      </c>
      <c r="F32" s="67" t="s">
        <v>117</v>
      </c>
      <c r="H32" s="665">
        <f>IF(AND(I32&lt;&gt;"",J32&lt;&gt;"",L32&lt;&gt;"",M32&lt;&gt;"",O32&lt;&gt;"",P32&lt;&gt;"",T32&lt;&gt;""),0,1)</f>
        <v>1</v>
      </c>
      <c r="I32" s="385"/>
      <c r="J32" s="184"/>
      <c r="K32" s="34"/>
      <c r="L32" s="385"/>
      <c r="M32" s="184"/>
      <c r="N32" s="34"/>
      <c r="O32" s="385"/>
      <c r="P32" s="184"/>
      <c r="R32" s="666"/>
      <c r="S32" s="34"/>
      <c r="T32" s="706"/>
    </row>
    <row r="33" spans="1:20" ht="14.4">
      <c r="B33" s="52"/>
      <c r="C33" s="34"/>
      <c r="D33" s="927"/>
      <c r="E33" s="34"/>
      <c r="F33" s="34"/>
      <c r="H33" s="84"/>
      <c r="I33" s="34"/>
      <c r="K33" s="34"/>
      <c r="L33" s="34"/>
      <c r="N33" s="34"/>
      <c r="R33" s="34"/>
      <c r="S33" s="34"/>
      <c r="T33" s="88"/>
    </row>
    <row r="34" spans="1:20" ht="14.4">
      <c r="B34" s="52"/>
      <c r="H34" s="84"/>
      <c r="N34" s="34"/>
      <c r="R34" s="34"/>
      <c r="S34" s="34"/>
      <c r="T34" s="88"/>
    </row>
    <row r="35" spans="1:20" ht="14.4">
      <c r="B35" s="52"/>
      <c r="C35" s="32" t="s">
        <v>129</v>
      </c>
      <c r="H35" s="84"/>
      <c r="N35" s="34"/>
      <c r="R35" s="34"/>
      <c r="S35" s="34"/>
      <c r="T35" s="88"/>
    </row>
    <row r="36" spans="1:20" ht="14.4">
      <c r="B36" s="52"/>
      <c r="C36" s="1378"/>
      <c r="D36" s="1379"/>
      <c r="E36" s="1379"/>
      <c r="F36" s="1380"/>
      <c r="H36" s="84"/>
      <c r="N36" s="34"/>
      <c r="R36" s="34"/>
      <c r="S36" s="34"/>
      <c r="T36" s="88"/>
    </row>
    <row r="37" spans="1:20" ht="14.4">
      <c r="B37" s="52"/>
      <c r="C37" s="1381"/>
      <c r="D37" s="1405"/>
      <c r="E37" s="1405"/>
      <c r="F37" s="1382"/>
      <c r="H37" s="84"/>
      <c r="N37" s="34"/>
      <c r="R37" s="34"/>
      <c r="S37" s="34"/>
      <c r="T37" s="88"/>
    </row>
    <row r="38" spans="1:20" ht="14.4">
      <c r="B38" s="52"/>
      <c r="C38" s="1381"/>
      <c r="D38" s="1405"/>
      <c r="E38" s="1405"/>
      <c r="F38" s="1382"/>
      <c r="H38" s="84"/>
      <c r="N38" s="34"/>
      <c r="R38" s="34"/>
      <c r="S38" s="34"/>
      <c r="T38" s="88"/>
    </row>
    <row r="39" spans="1:20" ht="14.4">
      <c r="B39" s="52"/>
      <c r="C39" s="1381"/>
      <c r="D39" s="1405"/>
      <c r="E39" s="1405"/>
      <c r="F39" s="1382"/>
      <c r="H39" s="84"/>
      <c r="N39" s="34"/>
      <c r="R39" s="34"/>
      <c r="S39" s="34"/>
      <c r="T39" s="88"/>
    </row>
    <row r="40" spans="1:20" ht="14.4">
      <c r="B40" s="52"/>
      <c r="C40" s="1383"/>
      <c r="D40" s="1384"/>
      <c r="E40" s="1384"/>
      <c r="F40" s="1385"/>
      <c r="H40" s="84"/>
      <c r="N40" s="34"/>
      <c r="R40" s="34"/>
      <c r="S40" s="34"/>
      <c r="T40" s="88"/>
    </row>
    <row r="41" spans="1:20" ht="14.4">
      <c r="B41" s="52"/>
      <c r="H41" s="84"/>
      <c r="N41" s="34"/>
      <c r="R41" s="34"/>
      <c r="S41" s="34"/>
      <c r="T41" s="88"/>
    </row>
    <row r="42" spans="1:20" ht="14.4">
      <c r="B42" s="52"/>
      <c r="D42" s="33"/>
      <c r="E42" s="33"/>
      <c r="F42" s="33"/>
      <c r="H42" s="84"/>
      <c r="T42" s="86"/>
    </row>
    <row r="43" spans="1:20" ht="14.4">
      <c r="B43" s="707" t="s">
        <v>130</v>
      </c>
      <c r="C43" s="386"/>
      <c r="D43" s="386"/>
      <c r="E43" s="386"/>
      <c r="F43" s="386"/>
      <c r="G43" s="386"/>
      <c r="H43" s="386"/>
      <c r="I43" s="386"/>
      <c r="J43" s="386"/>
      <c r="K43" s="386"/>
      <c r="L43" s="386"/>
      <c r="M43" s="386"/>
      <c r="N43" s="386"/>
      <c r="O43" s="386"/>
      <c r="P43" s="386"/>
      <c r="Q43" s="386"/>
      <c r="R43" s="386"/>
      <c r="S43" s="386"/>
      <c r="T43" s="387"/>
    </row>
    <row r="44" spans="1:20" ht="14.4" hidden="1">
      <c r="A44"/>
      <c r="B44"/>
      <c r="C44"/>
      <c r="D44"/>
      <c r="E44"/>
      <c r="F44"/>
      <c r="G44"/>
      <c r="H44"/>
      <c r="I44"/>
      <c r="J44"/>
      <c r="K44"/>
      <c r="L44"/>
      <c r="M44"/>
      <c r="N44"/>
      <c r="O44"/>
      <c r="P44"/>
      <c r="Q44"/>
      <c r="R44"/>
      <c r="S44"/>
      <c r="T44"/>
    </row>
    <row r="45" spans="1:20" ht="0" hidden="1" customHeight="1">
      <c r="A45"/>
      <c r="B45"/>
      <c r="C45"/>
      <c r="D45"/>
      <c r="E45"/>
      <c r="F45"/>
      <c r="G45"/>
      <c r="H45"/>
      <c r="I45"/>
      <c r="J45"/>
      <c r="K45"/>
      <c r="L45"/>
      <c r="M45"/>
      <c r="N45"/>
      <c r="O45"/>
      <c r="P45"/>
      <c r="Q45"/>
      <c r="R45"/>
      <c r="S45"/>
      <c r="T45"/>
    </row>
    <row r="46" spans="1:20" ht="14.4" hidden="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row r="68" spans="1:20" ht="15" hidden="1" customHeight="1">
      <c r="A68"/>
      <c r="B68"/>
      <c r="C68"/>
      <c r="D68"/>
      <c r="E68"/>
      <c r="F68"/>
      <c r="G68"/>
      <c r="H68"/>
      <c r="I68"/>
      <c r="J68"/>
      <c r="K68"/>
      <c r="L68"/>
      <c r="M68"/>
      <c r="N68"/>
      <c r="O68"/>
      <c r="P68"/>
      <c r="Q68"/>
      <c r="R68"/>
      <c r="S68"/>
      <c r="T68"/>
    </row>
    <row r="69" spans="1:20" ht="15" hidden="1" customHeight="1">
      <c r="A69"/>
      <c r="B69"/>
      <c r="C69"/>
      <c r="D69"/>
      <c r="E69"/>
      <c r="F69"/>
      <c r="G69"/>
      <c r="H69"/>
      <c r="I69"/>
      <c r="J69"/>
      <c r="K69"/>
      <c r="L69"/>
      <c r="M69"/>
      <c r="N69"/>
      <c r="O69"/>
      <c r="P69"/>
      <c r="Q69"/>
      <c r="R69"/>
      <c r="S69"/>
      <c r="T69"/>
    </row>
    <row r="70" spans="1:20" ht="15" hidden="1" customHeight="1">
      <c r="A70"/>
      <c r="B70"/>
      <c r="C70"/>
      <c r="D70"/>
      <c r="E70"/>
      <c r="F70"/>
      <c r="G70"/>
      <c r="H70"/>
      <c r="I70"/>
      <c r="J70"/>
      <c r="K70"/>
      <c r="L70"/>
      <c r="M70"/>
      <c r="N70"/>
      <c r="O70"/>
      <c r="P70"/>
      <c r="Q70"/>
      <c r="R70"/>
      <c r="S70"/>
      <c r="T70"/>
    </row>
    <row r="71" spans="1:20" ht="15" hidden="1" customHeight="1">
      <c r="A71"/>
      <c r="B71"/>
      <c r="C71"/>
      <c r="D71"/>
      <c r="E71"/>
      <c r="F71"/>
      <c r="G71"/>
      <c r="H71"/>
      <c r="I71"/>
      <c r="J71"/>
      <c r="K71"/>
      <c r="L71"/>
      <c r="M71"/>
      <c r="N71"/>
      <c r="O71"/>
      <c r="P71"/>
      <c r="Q71"/>
      <c r="R71"/>
      <c r="S71"/>
      <c r="T71"/>
    </row>
    <row r="72" spans="1:20" ht="15" hidden="1" customHeight="1">
      <c r="A72"/>
      <c r="B72"/>
      <c r="C72"/>
      <c r="D72"/>
      <c r="E72"/>
      <c r="F72"/>
      <c r="G72"/>
      <c r="H72"/>
      <c r="I72"/>
      <c r="J72"/>
      <c r="K72"/>
      <c r="L72"/>
      <c r="M72"/>
      <c r="N72"/>
      <c r="O72"/>
      <c r="P72"/>
      <c r="Q72"/>
      <c r="R72"/>
      <c r="S72"/>
      <c r="T72"/>
    </row>
    <row r="73" spans="1:20" ht="15" hidden="1" customHeight="1">
      <c r="A73"/>
      <c r="B73"/>
      <c r="C73"/>
      <c r="D73"/>
      <c r="E73"/>
      <c r="F73"/>
      <c r="G73"/>
      <c r="H73"/>
      <c r="I73"/>
      <c r="J73"/>
      <c r="K73"/>
      <c r="L73"/>
      <c r="M73"/>
      <c r="N73"/>
      <c r="O73"/>
      <c r="P73"/>
      <c r="Q73"/>
      <c r="R73"/>
      <c r="S73"/>
      <c r="T73"/>
    </row>
  </sheetData>
  <mergeCells count="7">
    <mergeCell ref="C36:F40"/>
    <mergeCell ref="R10:R12"/>
    <mergeCell ref="T10:T12"/>
    <mergeCell ref="H10:H12"/>
    <mergeCell ref="I10:J11"/>
    <mergeCell ref="L10:M11"/>
    <mergeCell ref="O10:P11"/>
  </mergeCells>
  <conditionalFormatting sqref="H3 H30:H32">
    <cfRule type="cellIs" dxfId="651" priority="77" stopIfTrue="1" operator="greaterThan">
      <formula>0</formula>
    </cfRule>
    <cfRule type="cellIs" dxfId="650" priority="78" stopIfTrue="1" operator="lessThan">
      <formula>1</formula>
    </cfRule>
  </conditionalFormatting>
  <conditionalFormatting sqref="H16:H27">
    <cfRule type="cellIs" dxfId="649" priority="57" stopIfTrue="1" operator="greaterThan">
      <formula>0</formula>
    </cfRule>
    <cfRule type="cellIs" dxfId="648" priority="58" stopIfTrue="1" operator="lessThan">
      <formula>1</formula>
    </cfRule>
  </conditionalFormatting>
  <conditionalFormatting sqref="H16:H27">
    <cfRule type="cellIs" dxfId="647" priority="59" stopIfTrue="1" operator="greaterThan">
      <formula>0</formula>
    </cfRule>
    <cfRule type="cellIs" dxfId="646" priority="60" stopIfTrue="1" operator="lessThan">
      <formula>1</formula>
    </cfRule>
  </conditionalFormatting>
  <conditionalFormatting sqref="H15:H27">
    <cfRule type="cellIs" dxfId="645" priority="41" stopIfTrue="1" operator="greaterThan">
      <formula>0</formula>
    </cfRule>
    <cfRule type="cellIs" dxfId="644" priority="42" stopIfTrue="1" operator="lessThan">
      <formula>1</formula>
    </cfRule>
  </conditionalFormatting>
  <conditionalFormatting sqref="H15:H27">
    <cfRule type="cellIs" dxfId="643" priority="43" stopIfTrue="1" operator="greaterThan">
      <formula>0</formula>
    </cfRule>
    <cfRule type="cellIs" dxfId="642" priority="44" stopIfTrue="1" operator="lessThan">
      <formula>1</formula>
    </cfRule>
  </conditionalFormatting>
  <conditionalFormatting sqref="H15:H27">
    <cfRule type="cellIs" dxfId="641" priority="37" stopIfTrue="1" operator="greaterThan">
      <formula>0</formula>
    </cfRule>
    <cfRule type="cellIs" dxfId="640" priority="38" stopIfTrue="1" operator="lessThan">
      <formula>1</formula>
    </cfRule>
  </conditionalFormatting>
  <conditionalFormatting sqref="H15:H27">
    <cfRule type="cellIs" dxfId="639" priority="39" stopIfTrue="1" operator="greaterThan">
      <formula>0</formula>
    </cfRule>
    <cfRule type="cellIs" dxfId="638" priority="40" stopIfTrue="1" operator="lessThan">
      <formula>1</formula>
    </cfRule>
  </conditionalFormatting>
  <conditionalFormatting sqref="H15:H27">
    <cfRule type="cellIs" dxfId="637" priority="33" stopIfTrue="1" operator="greaterThan">
      <formula>0</formula>
    </cfRule>
    <cfRule type="cellIs" dxfId="636" priority="34" stopIfTrue="1" operator="lessThan">
      <formula>1</formula>
    </cfRule>
  </conditionalFormatting>
  <conditionalFormatting sqref="H15:H27">
    <cfRule type="cellIs" dxfId="635" priority="35" stopIfTrue="1" operator="greaterThan">
      <formula>0</formula>
    </cfRule>
    <cfRule type="cellIs" dxfId="634" priority="36" stopIfTrue="1" operator="lessThan">
      <formula>1</formula>
    </cfRule>
  </conditionalFormatting>
  <dataValidations count="1">
    <dataValidation type="list" allowBlank="1" showInputMessage="1" showErrorMessage="1" sqref="P15:P27 M15:M27 J15:J27 J30:J32 M30:M32 P30:P32" xr:uid="{0FD01201-CF7D-4516-90F5-27044C7698F9}">
      <formula1>Confidence_grade</formula1>
    </dataValidation>
  </dataValidations>
  <pageMargins left="0.23622047244094491" right="0.23622047244094491"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4463-2CC8-4135-9188-2F9B355DA4E9}">
  <sheetPr>
    <tabColor rgb="FF55EBF7"/>
    <pageSetUpPr fitToPage="1"/>
  </sheetPr>
  <dimension ref="A1:XFA62"/>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5546875" style="32" customWidth="1"/>
    <col min="4" max="4" width="88.5546875" style="32" customWidth="1"/>
    <col min="5" max="5" width="9.44140625" style="32" customWidth="1"/>
    <col min="6" max="6" width="8.5546875" style="32" customWidth="1"/>
    <col min="7" max="7" width="8.5546875" style="34" customWidth="1"/>
    <col min="8" max="8" width="18"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5.5546875" style="32" customWidth="1"/>
    <col min="20" max="20" width="49.44140625" style="32" customWidth="1"/>
    <col min="21" max="21" width="3.5546875" hidden="1"/>
    <col min="22" max="22" width="4.44140625" hidden="1"/>
    <col min="23" max="16368" width="9.44140625" hidden="1"/>
    <col min="16382" max="16384" width="9.44140625" hidden="1"/>
  </cols>
  <sheetData>
    <row r="1" spans="1:20"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8"/>
    </row>
    <row r="2" spans="1:20" ht="20.399999999999999">
      <c r="B2" s="39"/>
      <c r="C2" s="40"/>
      <c r="D2" s="987"/>
      <c r="E2" s="35"/>
      <c r="F2" s="35"/>
      <c r="G2" s="32"/>
      <c r="H2" s="32"/>
      <c r="I2" s="35"/>
      <c r="J2" s="35"/>
      <c r="K2" s="35"/>
      <c r="L2" s="35"/>
      <c r="M2" s="35"/>
      <c r="N2" s="35"/>
      <c r="O2" s="35"/>
      <c r="P2" s="35"/>
      <c r="Q2" s="35"/>
      <c r="R2" s="35"/>
    </row>
    <row r="3" spans="1:20" ht="14.4">
      <c r="A3" s="41"/>
      <c r="B3" s="662" t="s">
        <v>1971</v>
      </c>
      <c r="C3" s="44"/>
      <c r="D3" s="663">
        <f>'Key information'!$E$8</f>
        <v>0</v>
      </c>
      <c r="E3" s="44"/>
      <c r="F3" s="41"/>
      <c r="G3" s="664" t="s">
        <v>100</v>
      </c>
      <c r="H3" s="665">
        <f>SUM(H15:H22)</f>
        <v>8</v>
      </c>
      <c r="I3" s="41"/>
      <c r="J3" s="41"/>
      <c r="K3" s="41"/>
      <c r="L3" s="41"/>
      <c r="M3" s="41"/>
      <c r="N3" s="41"/>
      <c r="P3" s="344"/>
      <c r="R3" s="344"/>
      <c r="T3" s="699"/>
    </row>
    <row r="4" spans="1:20" ht="14.4">
      <c r="B4" s="45"/>
      <c r="C4" s="327"/>
      <c r="D4" s="328"/>
      <c r="E4" s="329"/>
      <c r="F4" s="329"/>
      <c r="G4" s="329"/>
      <c r="H4" s="329"/>
      <c r="I4" s="329"/>
      <c r="J4" s="329"/>
      <c r="K4" s="329"/>
      <c r="L4" s="329"/>
      <c r="M4" s="329"/>
      <c r="N4" s="329"/>
      <c r="O4" s="47"/>
      <c r="P4" s="47"/>
      <c r="Q4" s="46"/>
      <c r="R4" s="47"/>
      <c r="S4" s="47"/>
      <c r="T4" s="700"/>
    </row>
    <row r="5" spans="1:20" ht="14.4">
      <c r="C5" s="33"/>
      <c r="H5" s="83"/>
    </row>
    <row r="6" spans="1:20" ht="15" thickBot="1">
      <c r="B6" s="48"/>
      <c r="C6" s="49"/>
      <c r="D6" s="50"/>
      <c r="E6" s="50"/>
      <c r="F6" s="50"/>
      <c r="G6" s="50"/>
      <c r="H6" s="50"/>
      <c r="I6" s="50"/>
      <c r="J6" s="50"/>
      <c r="K6" s="50"/>
      <c r="L6" s="50"/>
      <c r="M6" s="50"/>
      <c r="N6" s="50"/>
      <c r="O6" s="50"/>
      <c r="P6" s="50"/>
      <c r="Q6" s="51"/>
      <c r="R6" s="50"/>
      <c r="S6" s="50"/>
      <c r="T6" s="85"/>
    </row>
    <row r="7" spans="1:20" ht="14.4">
      <c r="B7" s="52"/>
      <c r="C7" s="1164" t="s">
        <v>511</v>
      </c>
      <c r="D7" s="1165"/>
      <c r="H7" s="84"/>
      <c r="T7" s="86"/>
    </row>
    <row r="8" spans="1:20" ht="15" thickBot="1">
      <c r="B8" s="52"/>
      <c r="C8" s="1049" t="s">
        <v>2822</v>
      </c>
      <c r="D8" s="1166"/>
      <c r="H8" s="84"/>
      <c r="T8" s="86"/>
    </row>
    <row r="9" spans="1:20" ht="15" thickBot="1">
      <c r="B9" s="52"/>
      <c r="C9" s="33"/>
      <c r="D9" s="33"/>
      <c r="H9" s="84"/>
      <c r="T9" s="86"/>
    </row>
    <row r="10" spans="1:20" ht="21" customHeight="1">
      <c r="B10" s="52"/>
      <c r="C10" s="1191" t="s">
        <v>103</v>
      </c>
      <c r="D10" s="1167" t="s">
        <v>32</v>
      </c>
      <c r="E10" s="137" t="s">
        <v>104</v>
      </c>
      <c r="F10" s="133" t="s">
        <v>105</v>
      </c>
      <c r="H10" s="1439" t="s">
        <v>106</v>
      </c>
      <c r="I10" s="1434">
        <f>'Key information'!$E$22</f>
        <v>43646</v>
      </c>
      <c r="J10" s="1414"/>
      <c r="K10" s="83"/>
      <c r="L10" s="1413">
        <f>'Key information'!$E$23</f>
        <v>44012</v>
      </c>
      <c r="M10" s="1414"/>
      <c r="N10" s="83"/>
      <c r="O10" s="1409" t="str">
        <f>'Key information'!$E$24</f>
        <v>30/06/2021 (Forecast)</v>
      </c>
      <c r="P10" s="1410"/>
      <c r="R10" s="1372" t="s">
        <v>108</v>
      </c>
      <c r="S10" s="53"/>
      <c r="T10" s="1375" t="s">
        <v>109</v>
      </c>
    </row>
    <row r="11" spans="1:20" ht="14.4">
      <c r="B11" s="52"/>
      <c r="C11" s="1168" t="s">
        <v>110</v>
      </c>
      <c r="D11" s="1169"/>
      <c r="E11" s="136"/>
      <c r="F11" s="134" t="s">
        <v>111</v>
      </c>
      <c r="H11" s="1440"/>
      <c r="I11" s="1435"/>
      <c r="J11" s="1416"/>
      <c r="K11" s="83"/>
      <c r="L11" s="1415"/>
      <c r="M11" s="1416"/>
      <c r="N11" s="83"/>
      <c r="O11" s="1411"/>
      <c r="P11" s="1412"/>
      <c r="R11" s="1373"/>
      <c r="S11" s="53"/>
      <c r="T11" s="1376"/>
    </row>
    <row r="12" spans="1:20" ht="15" thickBot="1">
      <c r="B12" s="52"/>
      <c r="C12" s="1049"/>
      <c r="D12" s="1170"/>
      <c r="E12" s="138"/>
      <c r="F12" s="135"/>
      <c r="H12" s="1441"/>
      <c r="I12" s="380"/>
      <c r="J12" s="902" t="s">
        <v>147</v>
      </c>
      <c r="K12" s="34"/>
      <c r="L12" s="267"/>
      <c r="M12" s="902" t="s">
        <v>147</v>
      </c>
      <c r="N12" s="34"/>
      <c r="O12" s="267"/>
      <c r="P12" s="902" t="s">
        <v>147</v>
      </c>
      <c r="R12" s="1374"/>
      <c r="S12" s="54"/>
      <c r="T12" s="1377"/>
    </row>
    <row r="13" spans="1:20" ht="14.4">
      <c r="B13" s="52"/>
      <c r="C13" s="33"/>
      <c r="D13" s="33"/>
      <c r="H13" s="84"/>
      <c r="T13" s="86"/>
    </row>
    <row r="14" spans="1:20" ht="14.4">
      <c r="B14" s="52"/>
      <c r="C14" s="162"/>
      <c r="D14" s="1158" t="s">
        <v>712</v>
      </c>
      <c r="E14" s="59"/>
      <c r="F14" s="59"/>
      <c r="H14" s="84"/>
      <c r="K14" s="34"/>
      <c r="L14" s="34"/>
      <c r="R14" s="34"/>
      <c r="S14" s="34"/>
      <c r="T14" s="88"/>
    </row>
    <row r="15" spans="1:20" ht="14.4">
      <c r="B15" s="203">
        <f>IF(C15="","",COUNTIF($C15:C$15,"&lt;&gt;""")-COUNTBLANK($C15:C$15))</f>
        <v>1</v>
      </c>
      <c r="C15" s="162" t="s">
        <v>713</v>
      </c>
      <c r="D15" s="1189" t="s">
        <v>1976</v>
      </c>
      <c r="E15" s="67" t="s">
        <v>350</v>
      </c>
      <c r="F15" s="67" t="s">
        <v>117</v>
      </c>
      <c r="H15" s="665">
        <f t="shared" ref="H15:H22" si="0">IF(AND(I15&lt;&gt;"",J15&lt;&gt;"",L15&lt;&gt;"",M15&lt;&gt;"",O15&lt;&gt;"",P15&lt;&gt;"",T15&lt;&gt;""),0,1)</f>
        <v>1</v>
      </c>
      <c r="I15" s="64"/>
      <c r="J15" s="184"/>
      <c r="K15" s="34"/>
      <c r="L15" s="64"/>
      <c r="M15" s="184"/>
      <c r="N15" s="34"/>
      <c r="O15" s="64"/>
      <c r="P15" s="184"/>
      <c r="R15" s="666"/>
      <c r="S15" s="34"/>
      <c r="T15" s="188"/>
    </row>
    <row r="16" spans="1:20" ht="14.4">
      <c r="B16" s="203">
        <f>IF(C16="","",COUNTIF($C$15:C16,"&lt;&gt;""")-COUNTBLANK($C$15:C16))</f>
        <v>2</v>
      </c>
      <c r="C16" s="162" t="s">
        <v>714</v>
      </c>
      <c r="D16" s="1189" t="s">
        <v>2823</v>
      </c>
      <c r="E16" s="67" t="s">
        <v>350</v>
      </c>
      <c r="F16" s="67" t="s">
        <v>117</v>
      </c>
      <c r="H16" s="665">
        <f t="shared" si="0"/>
        <v>1</v>
      </c>
      <c r="I16" s="64"/>
      <c r="J16" s="184"/>
      <c r="K16" s="34"/>
      <c r="L16" s="64"/>
      <c r="M16" s="184"/>
      <c r="N16" s="34"/>
      <c r="O16" s="64"/>
      <c r="P16" s="184"/>
      <c r="R16" s="666"/>
      <c r="S16" s="34"/>
      <c r="T16" s="188"/>
    </row>
    <row r="17" spans="2:20" ht="14.4">
      <c r="B17" s="203">
        <f>IF(C17="","",COUNTIF($C$15:C17,"&lt;&gt;""")-COUNTBLANK($C$15:C17))</f>
        <v>3</v>
      </c>
      <c r="C17" s="162" t="s">
        <v>715</v>
      </c>
      <c r="D17" s="1189" t="s">
        <v>2019</v>
      </c>
      <c r="E17" s="67" t="s">
        <v>676</v>
      </c>
      <c r="F17" s="67" t="s">
        <v>117</v>
      </c>
      <c r="H17" s="665">
        <f t="shared" si="0"/>
        <v>1</v>
      </c>
      <c r="I17" s="64"/>
      <c r="J17" s="184"/>
      <c r="K17" s="34"/>
      <c r="L17" s="64"/>
      <c r="M17" s="184"/>
      <c r="N17" s="34"/>
      <c r="O17" s="64"/>
      <c r="P17" s="184"/>
      <c r="R17" s="666"/>
      <c r="S17" s="34"/>
      <c r="T17" s="188"/>
    </row>
    <row r="18" spans="2:20" ht="14.4">
      <c r="B18" s="203">
        <f>IF(C18="","",COUNTIF($C$15:C18,"&lt;&gt;""")-COUNTBLANK($C$15:C18))</f>
        <v>4</v>
      </c>
      <c r="C18" s="162" t="s">
        <v>716</v>
      </c>
      <c r="D18" s="1189" t="s">
        <v>2020</v>
      </c>
      <c r="E18" s="67" t="s">
        <v>676</v>
      </c>
      <c r="F18" s="67" t="s">
        <v>117</v>
      </c>
      <c r="H18" s="665">
        <f t="shared" si="0"/>
        <v>1</v>
      </c>
      <c r="I18" s="64"/>
      <c r="J18" s="184"/>
      <c r="K18" s="34"/>
      <c r="L18" s="64"/>
      <c r="M18" s="184"/>
      <c r="N18" s="34"/>
      <c r="O18" s="64"/>
      <c r="P18" s="184"/>
      <c r="R18" s="666"/>
      <c r="S18" s="34"/>
      <c r="T18" s="188"/>
    </row>
    <row r="19" spans="2:20" ht="14.4">
      <c r="B19" s="203">
        <f>IF(C19="","",COUNTIF($C$15:C19,"&lt;&gt;""")-COUNTBLANK($C$15:C19))</f>
        <v>5</v>
      </c>
      <c r="C19" s="162" t="s">
        <v>717</v>
      </c>
      <c r="D19" s="1189" t="s">
        <v>718</v>
      </c>
      <c r="E19" s="67" t="s">
        <v>676</v>
      </c>
      <c r="F19" s="67" t="s">
        <v>117</v>
      </c>
      <c r="H19" s="665">
        <f t="shared" si="0"/>
        <v>1</v>
      </c>
      <c r="I19" s="64"/>
      <c r="J19" s="184"/>
      <c r="K19" s="34"/>
      <c r="L19" s="64"/>
      <c r="M19" s="184"/>
      <c r="N19" s="34"/>
      <c r="O19" s="64"/>
      <c r="P19" s="184"/>
      <c r="R19" s="666"/>
      <c r="S19" s="34"/>
      <c r="T19" s="188"/>
    </row>
    <row r="20" spans="2:20" ht="14.4">
      <c r="B20" s="203">
        <f>IF(C20="","",COUNTIF($C$15:C20,"&lt;&gt;""")-COUNTBLANK($C$15:C20))</f>
        <v>6</v>
      </c>
      <c r="C20" s="162" t="s">
        <v>719</v>
      </c>
      <c r="D20" s="1189" t="s">
        <v>2142</v>
      </c>
      <c r="E20" s="67" t="s">
        <v>676</v>
      </c>
      <c r="F20" s="67" t="s">
        <v>117</v>
      </c>
      <c r="H20" s="665">
        <f t="shared" si="0"/>
        <v>1</v>
      </c>
      <c r="I20" s="64"/>
      <c r="J20" s="184"/>
      <c r="K20" s="34"/>
      <c r="L20" s="64"/>
      <c r="M20" s="184"/>
      <c r="N20" s="34"/>
      <c r="O20" s="64"/>
      <c r="P20" s="184"/>
      <c r="R20" s="666"/>
      <c r="S20" s="34"/>
      <c r="T20" s="188"/>
    </row>
    <row r="21" spans="2:20" ht="14.4">
      <c r="B21" s="203">
        <f>IF(C21="","",COUNTIF($C$15:C21,"&lt;&gt;""")-COUNTBLANK($C$15:C21))</f>
        <v>7</v>
      </c>
      <c r="C21" s="162" t="s">
        <v>720</v>
      </c>
      <c r="D21" s="1189" t="s">
        <v>721</v>
      </c>
      <c r="E21" s="67" t="s">
        <v>676</v>
      </c>
      <c r="F21" s="67" t="s">
        <v>117</v>
      </c>
      <c r="H21" s="665">
        <f t="shared" si="0"/>
        <v>1</v>
      </c>
      <c r="I21" s="64"/>
      <c r="J21" s="184"/>
      <c r="K21" s="34"/>
      <c r="L21" s="64"/>
      <c r="M21" s="184"/>
      <c r="N21" s="34"/>
      <c r="O21" s="64"/>
      <c r="P21" s="184"/>
      <c r="R21" s="666"/>
      <c r="S21" s="34"/>
      <c r="T21" s="188"/>
    </row>
    <row r="22" spans="2:20" ht="14.4">
      <c r="B22" s="203">
        <f>IF(C22="","",COUNTIF($C$15:C22,"&lt;&gt;""")-COUNTBLANK($C$15:C22))</f>
        <v>8</v>
      </c>
      <c r="C22" s="162" t="s">
        <v>722</v>
      </c>
      <c r="D22" s="1189" t="s">
        <v>2501</v>
      </c>
      <c r="E22" s="67" t="s">
        <v>350</v>
      </c>
      <c r="F22" s="67" t="s">
        <v>117</v>
      </c>
      <c r="H22" s="665">
        <f t="shared" si="0"/>
        <v>1</v>
      </c>
      <c r="I22" s="64"/>
      <c r="J22" s="184"/>
      <c r="K22" s="34"/>
      <c r="L22" s="64"/>
      <c r="M22" s="184"/>
      <c r="N22" s="34"/>
      <c r="O22" s="64"/>
      <c r="P22" s="184"/>
      <c r="R22" s="666"/>
      <c r="S22" s="34"/>
      <c r="T22" s="188"/>
    </row>
    <row r="23" spans="2:20" ht="14.4">
      <c r="B23" s="52"/>
      <c r="H23" s="84"/>
      <c r="N23" s="34"/>
      <c r="R23" s="34"/>
      <c r="S23" s="34"/>
      <c r="T23" s="88"/>
    </row>
    <row r="24" spans="2:20" ht="14.4">
      <c r="B24" s="52"/>
      <c r="C24" s="32" t="s">
        <v>129</v>
      </c>
      <c r="H24" s="84"/>
      <c r="N24" s="34"/>
      <c r="R24" s="34"/>
      <c r="S24" s="34"/>
      <c r="T24" s="88"/>
    </row>
    <row r="25" spans="2:20" ht="14.4">
      <c r="B25" s="52"/>
      <c r="C25" s="1378"/>
      <c r="D25" s="1379"/>
      <c r="E25" s="1379"/>
      <c r="F25" s="1380"/>
      <c r="H25" s="84"/>
      <c r="N25" s="34"/>
      <c r="R25" s="34"/>
      <c r="S25" s="34"/>
      <c r="T25" s="88"/>
    </row>
    <row r="26" spans="2:20" ht="14.4">
      <c r="B26" s="52"/>
      <c r="C26" s="1381"/>
      <c r="D26" s="1405"/>
      <c r="E26" s="1405"/>
      <c r="F26" s="1382"/>
      <c r="H26" s="84"/>
      <c r="N26" s="34"/>
      <c r="R26" s="34"/>
      <c r="S26" s="34"/>
      <c r="T26" s="88"/>
    </row>
    <row r="27" spans="2:20" ht="14.4">
      <c r="B27" s="52"/>
      <c r="C27" s="1381"/>
      <c r="D27" s="1405"/>
      <c r="E27" s="1405"/>
      <c r="F27" s="1382"/>
      <c r="H27" s="84"/>
      <c r="N27" s="34"/>
      <c r="R27" s="34"/>
      <c r="S27" s="34"/>
      <c r="T27" s="88"/>
    </row>
    <row r="28" spans="2:20" ht="14.4">
      <c r="B28" s="52"/>
      <c r="C28" s="1381"/>
      <c r="D28" s="1405"/>
      <c r="E28" s="1405"/>
      <c r="F28" s="1382"/>
      <c r="H28" s="84"/>
      <c r="N28" s="34"/>
      <c r="R28" s="34"/>
      <c r="S28" s="34"/>
      <c r="T28" s="88"/>
    </row>
    <row r="29" spans="2:20" ht="14.4">
      <c r="B29" s="52"/>
      <c r="C29" s="1383"/>
      <c r="D29" s="1384"/>
      <c r="E29" s="1384"/>
      <c r="F29" s="1385"/>
      <c r="H29" s="84"/>
      <c r="N29" s="34"/>
      <c r="R29" s="34"/>
      <c r="S29" s="34"/>
      <c r="T29" s="88"/>
    </row>
    <row r="30" spans="2:20" ht="14.4">
      <c r="B30" s="52"/>
      <c r="H30" s="84"/>
      <c r="N30" s="34"/>
      <c r="R30" s="34"/>
      <c r="S30" s="34"/>
      <c r="T30" s="88"/>
    </row>
    <row r="31" spans="2:20" ht="14.4">
      <c r="B31" s="52"/>
      <c r="D31" s="33"/>
      <c r="E31" s="33"/>
      <c r="F31" s="33"/>
      <c r="H31" s="84"/>
      <c r="T31" s="86"/>
    </row>
    <row r="32" spans="2:20" ht="14.4">
      <c r="B32" s="335" t="s">
        <v>130</v>
      </c>
      <c r="C32" s="56"/>
      <c r="D32" s="56"/>
      <c r="E32" s="56"/>
      <c r="F32" s="56"/>
      <c r="G32" s="56"/>
      <c r="H32" s="312"/>
      <c r="I32" s="56"/>
      <c r="J32" s="56"/>
      <c r="K32" s="56"/>
      <c r="L32" s="56"/>
      <c r="M32" s="56"/>
      <c r="N32" s="56"/>
      <c r="O32" s="56"/>
      <c r="P32" s="56"/>
      <c r="Q32" s="56"/>
      <c r="R32" s="56"/>
      <c r="S32" s="56"/>
      <c r="T32" s="87"/>
    </row>
    <row r="33" spans="1:20" ht="14.4" hidden="1">
      <c r="A33"/>
      <c r="B33"/>
      <c r="C33"/>
      <c r="D33"/>
      <c r="E33"/>
      <c r="F33"/>
      <c r="G33"/>
      <c r="H33"/>
      <c r="I33"/>
      <c r="J33"/>
      <c r="K33"/>
      <c r="L33"/>
      <c r="M33"/>
      <c r="N33"/>
      <c r="O33"/>
      <c r="P33"/>
      <c r="Q33"/>
      <c r="R33"/>
      <c r="S33"/>
      <c r="T33"/>
    </row>
    <row r="34" spans="1:20" ht="0" hidden="1" customHeight="1">
      <c r="A34"/>
      <c r="B34"/>
      <c r="C34"/>
      <c r="D34"/>
      <c r="E34"/>
      <c r="F34"/>
      <c r="G34"/>
      <c r="H34"/>
      <c r="I34"/>
      <c r="J34"/>
      <c r="K34"/>
      <c r="L34"/>
      <c r="M34"/>
      <c r="N34"/>
      <c r="O34"/>
      <c r="P34"/>
      <c r="Q34"/>
      <c r="R34"/>
      <c r="S34"/>
      <c r="T34"/>
    </row>
    <row r="35" spans="1:20" ht="14.4" hidden="1">
      <c r="A35"/>
      <c r="B35"/>
      <c r="C35"/>
      <c r="D35"/>
      <c r="E35"/>
      <c r="F35"/>
      <c r="G35"/>
      <c r="H35"/>
      <c r="I35"/>
      <c r="J35"/>
      <c r="K35"/>
      <c r="L35"/>
      <c r="M35"/>
      <c r="N35"/>
      <c r="O35"/>
      <c r="P35"/>
      <c r="Q35"/>
      <c r="R35"/>
      <c r="S35"/>
      <c r="T35"/>
    </row>
    <row r="36" spans="1:20" ht="15" hidden="1" customHeight="1">
      <c r="A36"/>
      <c r="B36"/>
      <c r="C36"/>
      <c r="D36"/>
      <c r="E36"/>
      <c r="F36"/>
      <c r="G36"/>
      <c r="H36"/>
      <c r="I36"/>
      <c r="J36"/>
      <c r="K36"/>
      <c r="L36"/>
      <c r="M36"/>
      <c r="N36"/>
      <c r="O36"/>
      <c r="P36"/>
      <c r="Q36"/>
      <c r="R36"/>
      <c r="S36"/>
      <c r="T36"/>
    </row>
    <row r="37" spans="1:20" ht="15" hidden="1" customHeight="1">
      <c r="A37"/>
      <c r="B37"/>
      <c r="C37"/>
      <c r="D37"/>
      <c r="E37"/>
      <c r="F37"/>
      <c r="G37"/>
      <c r="H37"/>
      <c r="I37"/>
      <c r="J37"/>
      <c r="K37"/>
      <c r="L37"/>
      <c r="M37"/>
      <c r="N37"/>
      <c r="O37"/>
      <c r="P37"/>
      <c r="Q37"/>
      <c r="R37"/>
      <c r="S37"/>
      <c r="T37"/>
    </row>
    <row r="38" spans="1:20" ht="15" hidden="1" customHeight="1">
      <c r="A38"/>
      <c r="B38"/>
      <c r="C38"/>
      <c r="D38"/>
      <c r="E38"/>
      <c r="F38"/>
      <c r="G38"/>
      <c r="H38"/>
      <c r="I38"/>
      <c r="J38"/>
      <c r="K38"/>
      <c r="L38"/>
      <c r="M38"/>
      <c r="N38"/>
      <c r="O38"/>
      <c r="P38"/>
      <c r="Q38"/>
      <c r="R38"/>
      <c r="S38"/>
      <c r="T38"/>
    </row>
    <row r="39" spans="1:20" ht="15" hidden="1" customHeight="1">
      <c r="A39"/>
      <c r="B39"/>
      <c r="C39"/>
      <c r="D39"/>
      <c r="E39"/>
      <c r="F39"/>
      <c r="G39"/>
      <c r="H39"/>
      <c r="I39"/>
      <c r="J39"/>
      <c r="K39"/>
      <c r="L39"/>
      <c r="M39"/>
      <c r="N39"/>
      <c r="O39"/>
      <c r="P39"/>
      <c r="Q39"/>
      <c r="R39"/>
      <c r="S39"/>
      <c r="T39"/>
    </row>
    <row r="40" spans="1:20" ht="15" hidden="1" customHeight="1">
      <c r="A40"/>
      <c r="B40"/>
      <c r="C40"/>
      <c r="D40"/>
      <c r="E40"/>
      <c r="F40"/>
      <c r="G40"/>
      <c r="H40"/>
      <c r="I40"/>
      <c r="J40"/>
      <c r="K40"/>
      <c r="L40"/>
      <c r="M40"/>
      <c r="N40"/>
      <c r="O40"/>
      <c r="P40"/>
      <c r="Q40"/>
      <c r="R40"/>
      <c r="S40"/>
      <c r="T40"/>
    </row>
    <row r="41" spans="1:20" ht="15" hidden="1" customHeight="1">
      <c r="A41"/>
      <c r="B41"/>
      <c r="C41"/>
      <c r="D41"/>
      <c r="E41"/>
      <c r="F41"/>
      <c r="G41"/>
      <c r="H41"/>
      <c r="I41"/>
      <c r="J41"/>
      <c r="K41"/>
      <c r="L41"/>
      <c r="M41"/>
      <c r="N41"/>
      <c r="O41"/>
      <c r="P41"/>
      <c r="Q41"/>
      <c r="R41"/>
      <c r="S41"/>
      <c r="T41"/>
    </row>
    <row r="42" spans="1:20" ht="15" hidden="1" customHeight="1">
      <c r="A42"/>
      <c r="B42"/>
      <c r="C42"/>
      <c r="D42"/>
      <c r="E42"/>
      <c r="F42"/>
      <c r="G42"/>
      <c r="H42"/>
      <c r="I42"/>
      <c r="J42"/>
      <c r="K42"/>
      <c r="L42"/>
      <c r="M42"/>
      <c r="N42"/>
      <c r="O42"/>
      <c r="P42"/>
      <c r="Q42"/>
      <c r="R42"/>
      <c r="S42"/>
      <c r="T42"/>
    </row>
    <row r="43" spans="1:20" ht="15" hidden="1" customHeight="1">
      <c r="A43"/>
      <c r="B43"/>
      <c r="C43"/>
      <c r="D43"/>
      <c r="E43"/>
      <c r="F43"/>
      <c r="G43"/>
      <c r="H43"/>
      <c r="I43"/>
      <c r="J43"/>
      <c r="K43"/>
      <c r="L43"/>
      <c r="M43"/>
      <c r="N43"/>
      <c r="O43"/>
      <c r="P43"/>
      <c r="Q43"/>
      <c r="R43"/>
      <c r="S43"/>
      <c r="T43"/>
    </row>
    <row r="44" spans="1:20" ht="15" hidden="1" customHeight="1">
      <c r="A44"/>
      <c r="B44"/>
      <c r="C44"/>
      <c r="D44"/>
      <c r="E44"/>
      <c r="F44"/>
      <c r="G44"/>
      <c r="H44"/>
      <c r="I44"/>
      <c r="J44"/>
      <c r="K44"/>
      <c r="L44"/>
      <c r="M44"/>
      <c r="N44"/>
      <c r="O44"/>
      <c r="P44"/>
      <c r="Q44"/>
      <c r="R44"/>
      <c r="S44"/>
      <c r="T44"/>
    </row>
    <row r="45" spans="1:20" ht="15" hidden="1" customHeight="1">
      <c r="A45"/>
      <c r="B45"/>
      <c r="C45"/>
      <c r="D45"/>
      <c r="E45"/>
      <c r="F45"/>
      <c r="G45"/>
      <c r="H45"/>
      <c r="I45"/>
      <c r="J45"/>
      <c r="K45"/>
      <c r="L45"/>
      <c r="M45"/>
      <c r="N45"/>
      <c r="O45"/>
      <c r="P45"/>
      <c r="Q45"/>
      <c r="R45"/>
      <c r="S45"/>
      <c r="T45"/>
    </row>
    <row r="46" spans="1:20" ht="15" hidden="1" customHeight="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sheetData>
  <mergeCells count="7">
    <mergeCell ref="C25:F29"/>
    <mergeCell ref="R10:R12"/>
    <mergeCell ref="T10:T12"/>
    <mergeCell ref="H10:H12"/>
    <mergeCell ref="I10:J11"/>
    <mergeCell ref="L10:M11"/>
    <mergeCell ref="O10:P11"/>
  </mergeCells>
  <conditionalFormatting sqref="H3">
    <cfRule type="cellIs" dxfId="633" priority="49" stopIfTrue="1" operator="greaterThan">
      <formula>0</formula>
    </cfRule>
    <cfRule type="cellIs" dxfId="632" priority="50" stopIfTrue="1" operator="lessThan">
      <formula>1</formula>
    </cfRule>
  </conditionalFormatting>
  <conditionalFormatting sqref="H15:H22">
    <cfRule type="cellIs" dxfId="631" priority="13" stopIfTrue="1" operator="greaterThan">
      <formula>0</formula>
    </cfRule>
    <cfRule type="cellIs" dxfId="630" priority="14" stopIfTrue="1" operator="lessThan">
      <formula>1</formula>
    </cfRule>
  </conditionalFormatting>
  <conditionalFormatting sqref="H15:H22">
    <cfRule type="cellIs" dxfId="629" priority="15" stopIfTrue="1" operator="greaterThan">
      <formula>0</formula>
    </cfRule>
    <cfRule type="cellIs" dxfId="628" priority="16" stopIfTrue="1" operator="lessThan">
      <formula>1</formula>
    </cfRule>
  </conditionalFormatting>
  <conditionalFormatting sqref="H15:H22">
    <cfRule type="cellIs" dxfId="627" priority="9" stopIfTrue="1" operator="greaterThan">
      <formula>0</formula>
    </cfRule>
    <cfRule type="cellIs" dxfId="626" priority="10" stopIfTrue="1" operator="lessThan">
      <formula>1</formula>
    </cfRule>
  </conditionalFormatting>
  <conditionalFormatting sqref="H15:H22">
    <cfRule type="cellIs" dxfId="625" priority="11" stopIfTrue="1" operator="greaterThan">
      <formula>0</formula>
    </cfRule>
    <cfRule type="cellIs" dxfId="624" priority="12" stopIfTrue="1" operator="lessThan">
      <formula>1</formula>
    </cfRule>
  </conditionalFormatting>
  <conditionalFormatting sqref="H15:H22">
    <cfRule type="cellIs" dxfId="623" priority="5" stopIfTrue="1" operator="greaterThan">
      <formula>0</formula>
    </cfRule>
    <cfRule type="cellIs" dxfId="622" priority="6" stopIfTrue="1" operator="lessThan">
      <formula>1</formula>
    </cfRule>
  </conditionalFormatting>
  <conditionalFormatting sqref="H15:H22">
    <cfRule type="cellIs" dxfId="621" priority="7" stopIfTrue="1" operator="greaterThan">
      <formula>0</formula>
    </cfRule>
    <cfRule type="cellIs" dxfId="620" priority="8" stopIfTrue="1" operator="lessThan">
      <formula>1</formula>
    </cfRule>
  </conditionalFormatting>
  <conditionalFormatting sqref="H15:H22">
    <cfRule type="cellIs" dxfId="619" priority="1" stopIfTrue="1" operator="greaterThan">
      <formula>0</formula>
    </cfRule>
    <cfRule type="cellIs" dxfId="618" priority="2" stopIfTrue="1" operator="lessThan">
      <formula>1</formula>
    </cfRule>
  </conditionalFormatting>
  <conditionalFormatting sqref="H15:H22">
    <cfRule type="cellIs" dxfId="617" priority="3" stopIfTrue="1" operator="greaterThan">
      <formula>0</formula>
    </cfRule>
    <cfRule type="cellIs" dxfId="616" priority="4" stopIfTrue="1" operator="lessThan">
      <formula>1</formula>
    </cfRule>
  </conditionalFormatting>
  <dataValidations count="1">
    <dataValidation type="list" allowBlank="1" showInputMessage="1" showErrorMessage="1" sqref="P15:P22 M15:M22 J15:J22" xr:uid="{06CD683C-1F1B-4D11-8FC3-5804004154A1}">
      <formula1>Confidence_grade</formula1>
    </dataValidation>
  </dataValidations>
  <pageMargins left="0.23622047244094491" right="0.23622047244094491"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8179-D2E0-4B74-9346-9CE26442558A}">
  <sheetPr>
    <tabColor rgb="FF55EBF7"/>
    <pageSetUpPr fitToPage="1"/>
  </sheetPr>
  <dimension ref="A1:W61"/>
  <sheetViews>
    <sheetView showGridLines="0" zoomScale="80" zoomScaleNormal="80" workbookViewId="0">
      <pane xSplit="8" ySplit="16" topLeftCell="I17" activePane="bottomRight" state="frozen"/>
      <selection pane="topRight"/>
      <selection pane="bottomLeft"/>
      <selection pane="bottomRight"/>
    </sheetView>
  </sheetViews>
  <sheetFormatPr defaultColWidth="0" defaultRowHeight="0" customHeight="1" zeroHeight="1"/>
  <cols>
    <col min="1" max="1" width="2.44140625" style="486" customWidth="1"/>
    <col min="2" max="2" width="6.44140625" style="659" customWidth="1"/>
    <col min="3" max="3" width="14.5546875" style="659" customWidth="1"/>
    <col min="4" max="4" width="125.44140625" style="659" customWidth="1"/>
    <col min="5" max="6" width="9.44140625" style="657" bestFit="1" customWidth="1"/>
    <col min="7" max="7" width="11.44140625" style="658" customWidth="1"/>
    <col min="8" max="8" width="17.44140625" style="659" bestFit="1" customWidth="1"/>
    <col min="9" max="9" width="144.5546875" style="659" customWidth="1"/>
    <col min="10" max="10" width="5.5546875" style="658" customWidth="1"/>
    <col min="11" max="11" width="15.44140625" style="486" customWidth="1"/>
    <col min="12" max="12" width="4.5546875" style="486" customWidth="1"/>
    <col min="13" max="13" width="49.44140625" style="486" customWidth="1"/>
    <col min="14" max="14" width="17" hidden="1" customWidth="1"/>
    <col min="15" max="17" width="9.44140625" hidden="1" customWidth="1"/>
    <col min="18" max="18" width="8.88671875" hidden="1" customWidth="1"/>
    <col min="19" max="23" width="9.44140625" hidden="1" customWidth="1"/>
    <col min="24" max="16384" width="8.88671875" hidden="1"/>
  </cols>
  <sheetData>
    <row r="1" spans="1:13" ht="28.35" customHeight="1">
      <c r="A1" s="928"/>
      <c r="B1" s="929" t="str">
        <f>'Key information'!$B$6</f>
        <v>Three Waters Reform Programme: Request for Information Workbook I</v>
      </c>
      <c r="C1" s="930"/>
      <c r="D1" s="930"/>
      <c r="E1" s="930"/>
      <c r="F1" s="930"/>
      <c r="G1" s="930"/>
      <c r="H1" s="939"/>
      <c r="I1" s="939"/>
      <c r="J1" s="939"/>
      <c r="K1" s="930"/>
      <c r="L1" s="930"/>
      <c r="M1" s="930"/>
    </row>
    <row r="2" spans="1:13" ht="20.399999999999999">
      <c r="B2" s="487"/>
      <c r="C2" s="488"/>
      <c r="D2" s="485"/>
      <c r="E2" s="588"/>
      <c r="F2" s="588"/>
      <c r="G2" s="485"/>
      <c r="H2" s="485"/>
      <c r="I2" s="485"/>
      <c r="J2" s="485"/>
      <c r="K2" s="485"/>
      <c r="L2" s="485"/>
      <c r="M2" s="485"/>
    </row>
    <row r="3" spans="1:13" ht="14.4">
      <c r="B3" s="669" t="s">
        <v>1971</v>
      </c>
      <c r="C3" s="182"/>
      <c r="D3" s="670">
        <f>'Key information'!$E$8</f>
        <v>0</v>
      </c>
      <c r="E3" s="598"/>
      <c r="F3" s="531"/>
      <c r="G3" s="664" t="s">
        <v>100</v>
      </c>
      <c r="H3" s="671">
        <f>SUM(H19:H48)</f>
        <v>14</v>
      </c>
      <c r="I3" s="486"/>
      <c r="J3" s="182"/>
      <c r="K3" s="672"/>
      <c r="M3" s="673"/>
    </row>
    <row r="4" spans="1:13" ht="14.4">
      <c r="B4" s="489"/>
      <c r="C4" s="674"/>
      <c r="D4" s="675"/>
      <c r="E4" s="676"/>
      <c r="F4" s="676"/>
      <c r="G4" s="677"/>
      <c r="H4" s="678"/>
      <c r="I4" s="678"/>
      <c r="J4" s="491"/>
      <c r="K4" s="490"/>
      <c r="L4" s="490"/>
      <c r="M4" s="679"/>
    </row>
    <row r="5" spans="1:13" ht="14.4">
      <c r="B5" s="486"/>
      <c r="C5" s="492"/>
      <c r="D5" s="486"/>
      <c r="E5" s="531"/>
      <c r="F5" s="531"/>
      <c r="G5" s="182"/>
      <c r="H5" s="182"/>
      <c r="I5" s="486"/>
      <c r="J5" s="182"/>
    </row>
    <row r="6" spans="1:13" ht="15" thickBot="1">
      <c r="B6" s="493"/>
      <c r="C6" s="494"/>
      <c r="D6" s="495"/>
      <c r="E6" s="589"/>
      <c r="F6" s="589"/>
      <c r="G6" s="495"/>
      <c r="H6" s="495"/>
      <c r="I6" s="495"/>
      <c r="J6" s="496"/>
      <c r="K6" s="495"/>
      <c r="L6" s="495"/>
      <c r="M6" s="497"/>
    </row>
    <row r="7" spans="1:13" ht="14.4">
      <c r="B7" s="498"/>
      <c r="C7" s="178" t="s">
        <v>101</v>
      </c>
      <c r="D7" s="179"/>
      <c r="E7" s="531"/>
      <c r="F7" s="531"/>
      <c r="G7" s="182"/>
      <c r="H7" s="486"/>
      <c r="I7" s="486"/>
      <c r="J7" s="182"/>
      <c r="M7" s="499"/>
    </row>
    <row r="8" spans="1:13" ht="15" thickBot="1">
      <c r="B8" s="498"/>
      <c r="C8" s="180" t="s">
        <v>102</v>
      </c>
      <c r="D8" s="181"/>
      <c r="E8" s="531"/>
      <c r="F8" s="531"/>
      <c r="G8" s="182"/>
      <c r="H8" s="486"/>
      <c r="I8" s="486"/>
      <c r="J8" s="182"/>
      <c r="M8" s="499"/>
    </row>
    <row r="9" spans="1:13" ht="15" thickBot="1">
      <c r="B9" s="498"/>
      <c r="C9" s="486"/>
      <c r="D9" s="486"/>
      <c r="E9" s="531"/>
      <c r="F9" s="531"/>
      <c r="G9" s="182"/>
      <c r="H9" s="486"/>
      <c r="I9" s="486"/>
      <c r="J9" s="182"/>
      <c r="M9" s="499"/>
    </row>
    <row r="10" spans="1:13" ht="14.4">
      <c r="B10" s="498"/>
      <c r="C10" s="500" t="s">
        <v>103</v>
      </c>
      <c r="D10" s="1302" t="s">
        <v>32</v>
      </c>
      <c r="E10" s="1305" t="s">
        <v>104</v>
      </c>
      <c r="F10" s="590" t="s">
        <v>105</v>
      </c>
      <c r="G10" s="501"/>
      <c r="H10" s="1290" t="s">
        <v>106</v>
      </c>
      <c r="I10" s="1299" t="s">
        <v>107</v>
      </c>
      <c r="J10" s="501"/>
      <c r="K10" s="1293" t="s">
        <v>108</v>
      </c>
      <c r="L10" s="502"/>
      <c r="M10" s="1296" t="s">
        <v>109</v>
      </c>
    </row>
    <row r="11" spans="1:13" ht="14.4">
      <c r="B11" s="498"/>
      <c r="C11" s="503" t="s">
        <v>110</v>
      </c>
      <c r="D11" s="1303"/>
      <c r="E11" s="1306"/>
      <c r="F11" s="591" t="s">
        <v>111</v>
      </c>
      <c r="G11" s="501"/>
      <c r="H11" s="1291"/>
      <c r="I11" s="1300"/>
      <c r="J11" s="501"/>
      <c r="K11" s="1294"/>
      <c r="L11" s="502"/>
      <c r="M11" s="1297"/>
    </row>
    <row r="12" spans="1:13" ht="15" thickBot="1">
      <c r="B12" s="498"/>
      <c r="C12" s="504"/>
      <c r="D12" s="1304"/>
      <c r="E12" s="1307"/>
      <c r="F12" s="592"/>
      <c r="G12" s="501"/>
      <c r="H12" s="1292"/>
      <c r="I12" s="1301"/>
      <c r="J12" s="501"/>
      <c r="K12" s="1295"/>
      <c r="L12" s="505"/>
      <c r="M12" s="1298"/>
    </row>
    <row r="13" spans="1:13" ht="15" thickBot="1">
      <c r="B13" s="498"/>
      <c r="C13" s="486"/>
      <c r="D13" s="486"/>
      <c r="E13" s="531"/>
      <c r="F13" s="531"/>
      <c r="G13" s="182"/>
      <c r="H13" s="486"/>
      <c r="I13" s="486"/>
      <c r="J13" s="182"/>
      <c r="M13" s="499"/>
    </row>
    <row r="14" spans="1:13" ht="14.4">
      <c r="B14" s="498"/>
      <c r="C14" s="506" t="s">
        <v>112</v>
      </c>
      <c r="D14" s="507"/>
      <c r="E14" s="593"/>
      <c r="F14" s="594"/>
      <c r="G14" s="486"/>
      <c r="H14" s="486"/>
      <c r="I14" s="486"/>
      <c r="J14" s="486"/>
      <c r="M14" s="499"/>
    </row>
    <row r="15" spans="1:13" ht="14.4">
      <c r="B15" s="498"/>
      <c r="C15" s="508" t="s">
        <v>113</v>
      </c>
      <c r="D15" s="509"/>
      <c r="E15" s="537"/>
      <c r="F15" s="595"/>
      <c r="G15" s="486"/>
      <c r="H15" s="486"/>
      <c r="I15" s="486"/>
      <c r="J15" s="486"/>
      <c r="M15" s="499"/>
    </row>
    <row r="16" spans="1:13" ht="15" thickBot="1">
      <c r="B16" s="498"/>
      <c r="C16" s="510" t="s">
        <v>114</v>
      </c>
      <c r="D16" s="511"/>
      <c r="E16" s="596"/>
      <c r="F16" s="597"/>
      <c r="G16" s="486"/>
      <c r="H16" s="486"/>
      <c r="I16" s="486"/>
      <c r="J16" s="486"/>
      <c r="M16" s="499"/>
    </row>
    <row r="17" spans="1:13" ht="14.4">
      <c r="A17" s="512"/>
      <c r="B17" s="498"/>
      <c r="C17" s="486"/>
      <c r="D17" s="486"/>
      <c r="E17" s="531"/>
      <c r="F17" s="531"/>
      <c r="G17" s="486"/>
      <c r="H17" s="486"/>
      <c r="I17" s="486"/>
      <c r="J17" s="486"/>
      <c r="M17" s="499"/>
    </row>
    <row r="18" spans="1:13" ht="14.85" customHeight="1">
      <c r="B18" s="498"/>
      <c r="C18" s="513" t="s">
        <v>115</v>
      </c>
      <c r="D18" s="514" t="s">
        <v>2634</v>
      </c>
      <c r="E18" s="206"/>
      <c r="F18" s="206"/>
      <c r="G18" s="515" t="s">
        <v>115</v>
      </c>
      <c r="H18" s="515" t="s">
        <v>115</v>
      </c>
      <c r="I18" s="515" t="s">
        <v>115</v>
      </c>
      <c r="J18" s="515" t="s">
        <v>115</v>
      </c>
      <c r="K18" s="515" t="s">
        <v>115</v>
      </c>
      <c r="L18" s="515" t="s">
        <v>115</v>
      </c>
      <c r="M18" s="516" t="s">
        <v>115</v>
      </c>
    </row>
    <row r="19" spans="1:13" ht="98.4" customHeight="1">
      <c r="B19" s="1073">
        <f>IF(C19="","",COUNTIF($C19:C$19,"&lt;&gt;""")-COUNTBLANK($C19:C$19))</f>
        <v>1</v>
      </c>
      <c r="C19" s="517" t="s">
        <v>116</v>
      </c>
      <c r="D19" s="518" t="s">
        <v>2597</v>
      </c>
      <c r="E19" s="519" t="s">
        <v>88</v>
      </c>
      <c r="F19" s="519" t="s">
        <v>117</v>
      </c>
      <c r="G19" s="515" t="s">
        <v>115</v>
      </c>
      <c r="H19" s="680">
        <f>IF(AND(I19&lt;&gt;"",M19&lt;&gt;""),0,1)</f>
        <v>1</v>
      </c>
      <c r="I19" s="861"/>
      <c r="J19" s="515" t="s">
        <v>115</v>
      </c>
      <c r="K19" s="681" t="s">
        <v>115</v>
      </c>
      <c r="L19" s="515" t="s">
        <v>115</v>
      </c>
      <c r="M19" s="861"/>
    </row>
    <row r="20" spans="1:13" ht="14.4">
      <c r="B20" s="1073" t="str">
        <f>IF(C20="","",COUNTIF($C$19:C20,"&lt;&gt;""")-COUNTBLANK($C$19:C20))</f>
        <v/>
      </c>
      <c r="C20" s="32"/>
      <c r="D20" s="32"/>
      <c r="E20" s="168"/>
      <c r="F20" s="168"/>
      <c r="G20" s="520"/>
      <c r="H20" s="32"/>
      <c r="I20" s="305"/>
      <c r="J20" s="520"/>
      <c r="K20" s="515" t="s">
        <v>115</v>
      </c>
      <c r="L20" s="515" t="s">
        <v>115</v>
      </c>
      <c r="M20" s="863" t="s">
        <v>115</v>
      </c>
    </row>
    <row r="21" spans="1:13" ht="14.4">
      <c r="B21" s="1073" t="str">
        <f>IF(C21="","",COUNTIF($C$19:C21,"&lt;&gt;""")-COUNTBLANK($C$19:C21))</f>
        <v/>
      </c>
      <c r="C21" s="522"/>
      <c r="D21" s="523" t="s">
        <v>2635</v>
      </c>
      <c r="E21" s="519"/>
      <c r="F21" s="519"/>
      <c r="G21" s="520"/>
      <c r="H21" s="182"/>
      <c r="I21" s="862"/>
      <c r="J21" s="520"/>
      <c r="K21" s="520"/>
      <c r="L21" s="520"/>
      <c r="M21" s="863" t="s">
        <v>115</v>
      </c>
    </row>
    <row r="22" spans="1:13" ht="98.4" customHeight="1">
      <c r="B22" s="1073">
        <f>IF(C22="","",COUNTIF($C$19:C22,"&lt;&gt;""")-COUNTBLANK($C$19:C22))</f>
        <v>2</v>
      </c>
      <c r="C22" s="522" t="s">
        <v>118</v>
      </c>
      <c r="D22" s="518" t="s">
        <v>2843</v>
      </c>
      <c r="E22" s="519" t="s">
        <v>88</v>
      </c>
      <c r="F22" s="519" t="s">
        <v>117</v>
      </c>
      <c r="G22" s="515" t="s">
        <v>115</v>
      </c>
      <c r="H22" s="680">
        <f>IF(AND(I22&lt;&gt;"",M22&lt;&gt;""),0,1)</f>
        <v>1</v>
      </c>
      <c r="I22" s="861"/>
      <c r="J22" s="515" t="s">
        <v>115</v>
      </c>
      <c r="K22" s="681" t="s">
        <v>115</v>
      </c>
      <c r="L22" s="515"/>
      <c r="M22" s="861"/>
    </row>
    <row r="23" spans="1:13" ht="14.4">
      <c r="B23" s="1073" t="str">
        <f>IF(C23="","",COUNTIF($C$19:C23,"&lt;&gt;""")-COUNTBLANK($C$19:C23))</f>
        <v/>
      </c>
      <c r="C23" s="486"/>
      <c r="D23" s="486"/>
      <c r="E23" s="531"/>
      <c r="F23" s="531"/>
      <c r="G23" s="515" t="s">
        <v>115</v>
      </c>
      <c r="H23" s="486"/>
      <c r="I23" s="530"/>
      <c r="J23" s="515" t="s">
        <v>115</v>
      </c>
      <c r="K23" s="515" t="s">
        <v>115</v>
      </c>
      <c r="L23" s="515" t="s">
        <v>115</v>
      </c>
      <c r="M23" s="863" t="s">
        <v>115</v>
      </c>
    </row>
    <row r="24" spans="1:13" ht="31.35" customHeight="1">
      <c r="B24" s="1073" t="str">
        <f>IF(C24="","",COUNTIF($C$19:C24,"&lt;&gt;""")-COUNTBLANK($C$19:C24))</f>
        <v/>
      </c>
      <c r="C24" s="522"/>
      <c r="D24" s="524" t="s">
        <v>2589</v>
      </c>
      <c r="E24" s="519"/>
      <c r="F24" s="519"/>
      <c r="G24" s="515" t="s">
        <v>115</v>
      </c>
      <c r="H24" s="486"/>
      <c r="I24" s="530"/>
      <c r="J24" s="515" t="s">
        <v>115</v>
      </c>
      <c r="K24" s="515" t="s">
        <v>115</v>
      </c>
      <c r="L24" s="515" t="s">
        <v>115</v>
      </c>
      <c r="M24" s="863" t="s">
        <v>115</v>
      </c>
    </row>
    <row r="25" spans="1:13" ht="98.4" customHeight="1">
      <c r="B25" s="1073">
        <f>IF(C25="","",COUNTIF($C$19:C25,"&lt;&gt;""")-COUNTBLANK($C$19:C25))</f>
        <v>3</v>
      </c>
      <c r="C25" s="521" t="s">
        <v>119</v>
      </c>
      <c r="D25" s="525" t="s">
        <v>120</v>
      </c>
      <c r="E25" s="519" t="s">
        <v>88</v>
      </c>
      <c r="F25" s="519" t="s">
        <v>117</v>
      </c>
      <c r="G25" s="515" t="s">
        <v>115</v>
      </c>
      <c r="H25" s="680">
        <f>IF(AND(I25&lt;&gt;"",M25&lt;&gt;""),0,1)</f>
        <v>1</v>
      </c>
      <c r="I25" s="861"/>
      <c r="J25" s="515" t="s">
        <v>115</v>
      </c>
      <c r="K25" s="681" t="s">
        <v>115</v>
      </c>
      <c r="L25" s="515" t="s">
        <v>115</v>
      </c>
      <c r="M25" s="861"/>
    </row>
    <row r="26" spans="1:13" ht="14.4">
      <c r="B26" s="1073" t="str">
        <f>IF(C26="","",COUNTIF($C$19:C26,"&lt;&gt;""")-COUNTBLANK($C$19:C26))</f>
        <v/>
      </c>
      <c r="C26" s="486"/>
      <c r="D26" s="486"/>
      <c r="E26" s="531"/>
      <c r="F26" s="531"/>
      <c r="G26" s="526"/>
      <c r="H26" s="34"/>
      <c r="I26" s="374"/>
      <c r="J26" s="526"/>
      <c r="K26" s="526"/>
      <c r="L26" s="526"/>
      <c r="M26" s="863" t="s">
        <v>115</v>
      </c>
    </row>
    <row r="27" spans="1:13" ht="14.4">
      <c r="B27" s="1073" t="str">
        <f>IF(C27="","",COUNTIF($C$19:C27,"&lt;&gt;""")-COUNTBLANK($C$19:C27))</f>
        <v/>
      </c>
      <c r="C27" s="527"/>
      <c r="D27" s="524" t="s">
        <v>2636</v>
      </c>
      <c r="E27" s="528"/>
      <c r="F27" s="528"/>
      <c r="G27" s="526"/>
      <c r="H27" s="486"/>
      <c r="I27" s="530"/>
      <c r="J27" s="526"/>
      <c r="K27" s="526"/>
      <c r="L27" s="526"/>
      <c r="M27" s="863" t="s">
        <v>115</v>
      </c>
    </row>
    <row r="28" spans="1:13" ht="118.65" customHeight="1">
      <c r="B28" s="1073">
        <f>IF(C28="","",COUNTIF($C$19:C28,"&lt;&gt;""")-COUNTBLANK($C$19:C28))</f>
        <v>4</v>
      </c>
      <c r="C28" s="529" t="s">
        <v>121</v>
      </c>
      <c r="D28" s="518" t="s">
        <v>122</v>
      </c>
      <c r="E28" s="519" t="s">
        <v>88</v>
      </c>
      <c r="F28" s="519" t="s">
        <v>117</v>
      </c>
      <c r="G28" s="526"/>
      <c r="H28" s="680">
        <f>IF(AND(I28&lt;&gt;"",M28&lt;&gt;""),0,1)</f>
        <v>1</v>
      </c>
      <c r="I28" s="861"/>
      <c r="J28" s="526"/>
      <c r="K28" s="681" t="s">
        <v>115</v>
      </c>
      <c r="L28" s="526"/>
      <c r="M28" s="861" t="s">
        <v>115</v>
      </c>
    </row>
    <row r="29" spans="1:13" ht="98.4" customHeight="1">
      <c r="B29" s="1073">
        <f>IF(C29="","",COUNTIF($C$19:C29,"&lt;&gt;""")-COUNTBLANK($C$19:C29))</f>
        <v>5</v>
      </c>
      <c r="C29" s="529" t="s">
        <v>123</v>
      </c>
      <c r="D29" s="525" t="s">
        <v>124</v>
      </c>
      <c r="E29" s="519" t="s">
        <v>88</v>
      </c>
      <c r="F29" s="519" t="s">
        <v>117</v>
      </c>
      <c r="G29" s="526"/>
      <c r="H29" s="680">
        <f>IF(AND(I29&lt;&gt;"",M29&lt;&gt;""),0,1)</f>
        <v>1</v>
      </c>
      <c r="I29" s="861"/>
      <c r="J29" s="526"/>
      <c r="K29" s="681" t="s">
        <v>115</v>
      </c>
      <c r="L29" s="526"/>
      <c r="M29" s="861" t="s">
        <v>115</v>
      </c>
    </row>
    <row r="30" spans="1:13" ht="14.4">
      <c r="B30" s="1073" t="str">
        <f>IF(C30="","",COUNTIF($C$19:C30,"&lt;&gt;""")-COUNTBLANK($C$19:C30))</f>
        <v/>
      </c>
      <c r="C30" s="486"/>
      <c r="D30" s="486"/>
      <c r="E30" s="531"/>
      <c r="F30" s="531"/>
      <c r="G30" s="526"/>
      <c r="H30" s="486"/>
      <c r="I30" s="530"/>
      <c r="J30" s="526"/>
      <c r="K30" s="526"/>
      <c r="L30" s="526"/>
      <c r="M30" s="863" t="s">
        <v>115</v>
      </c>
    </row>
    <row r="31" spans="1:13" ht="14.4">
      <c r="B31" s="1073" t="str">
        <f>IF(C31="","",COUNTIF($C$19:C31,"&lt;&gt;""")-COUNTBLANK($C$19:C31))</f>
        <v/>
      </c>
      <c r="C31" s="527"/>
      <c r="D31" s="524" t="s">
        <v>2637</v>
      </c>
      <c r="E31" s="528"/>
      <c r="F31" s="528"/>
      <c r="G31" s="520"/>
      <c r="H31" s="486"/>
      <c r="I31" s="530"/>
      <c r="J31" s="520"/>
      <c r="K31" s="526"/>
      <c r="L31" s="520"/>
      <c r="M31" s="863" t="s">
        <v>115</v>
      </c>
    </row>
    <row r="32" spans="1:13" ht="98.4" customHeight="1">
      <c r="B32" s="1073">
        <f>IF(C32="","",COUNTIF($C$19:C32,"&lt;&gt;""")-COUNTBLANK($C$19:C32))</f>
        <v>6</v>
      </c>
      <c r="C32" s="529" t="s">
        <v>125</v>
      </c>
      <c r="D32" s="518" t="s">
        <v>2599</v>
      </c>
      <c r="E32" s="519" t="s">
        <v>88</v>
      </c>
      <c r="F32" s="519" t="s">
        <v>117</v>
      </c>
      <c r="G32" s="515" t="s">
        <v>115</v>
      </c>
      <c r="H32" s="680">
        <f>IF(AND(I32&lt;&gt;"",M32&lt;&gt;""),0,1)</f>
        <v>1</v>
      </c>
      <c r="I32" s="861"/>
      <c r="J32" s="515" t="s">
        <v>115</v>
      </c>
      <c r="K32" s="681" t="s">
        <v>115</v>
      </c>
      <c r="L32" s="515" t="s">
        <v>115</v>
      </c>
      <c r="M32" s="861" t="s">
        <v>115</v>
      </c>
    </row>
    <row r="33" spans="2:13" ht="14.4">
      <c r="B33" s="1073" t="str">
        <f>IF(C33="","",COUNTIF($C$19:C33,"&lt;&gt;""")-COUNTBLANK($C$19:C33))</f>
        <v/>
      </c>
      <c r="C33" s="486"/>
      <c r="D33" s="486"/>
      <c r="E33" s="531"/>
      <c r="F33" s="531"/>
      <c r="G33" s="515" t="s">
        <v>115</v>
      </c>
      <c r="H33" s="486"/>
      <c r="I33" s="530"/>
      <c r="J33" s="515" t="s">
        <v>115</v>
      </c>
      <c r="K33" s="526"/>
      <c r="L33" s="515" t="s">
        <v>115</v>
      </c>
      <c r="M33" s="863" t="s">
        <v>115</v>
      </c>
    </row>
    <row r="34" spans="2:13" ht="14.4">
      <c r="B34" s="1073" t="str">
        <f>IF(C34="","",COUNTIF($C$19:C34,"&lt;&gt;""")-COUNTBLANK($C$19:C34))</f>
        <v/>
      </c>
      <c r="C34" s="527"/>
      <c r="D34" s="524" t="s">
        <v>2783</v>
      </c>
      <c r="E34" s="528"/>
      <c r="F34" s="528"/>
      <c r="G34" s="515" t="s">
        <v>115</v>
      </c>
      <c r="H34" s="486"/>
      <c r="I34" s="530"/>
      <c r="J34" s="515" t="s">
        <v>115</v>
      </c>
      <c r="K34" s="526"/>
      <c r="L34" s="515" t="s">
        <v>115</v>
      </c>
      <c r="M34" s="863" t="s">
        <v>115</v>
      </c>
    </row>
    <row r="35" spans="2:13" ht="98.4" customHeight="1">
      <c r="B35" s="1073">
        <f>IF(C35="","",COUNTIF($C$19:C35,"&lt;&gt;""")-COUNTBLANK($C$19:C35))</f>
        <v>7</v>
      </c>
      <c r="C35" s="525" t="s">
        <v>2662</v>
      </c>
      <c r="D35" s="518" t="s">
        <v>2600</v>
      </c>
      <c r="E35" s="519" t="s">
        <v>88</v>
      </c>
      <c r="F35" s="519" t="s">
        <v>117</v>
      </c>
      <c r="G35" s="526"/>
      <c r="H35" s="680">
        <f>IF(AND(I35&lt;&gt;"",M35&lt;&gt;""),0,1)</f>
        <v>1</v>
      </c>
      <c r="I35" s="861"/>
      <c r="J35" s="526"/>
      <c r="K35" s="681" t="s">
        <v>115</v>
      </c>
      <c r="L35" s="526"/>
      <c r="M35" s="861" t="s">
        <v>115</v>
      </c>
    </row>
    <row r="36" spans="2:13" ht="14.4">
      <c r="B36" s="1073" t="str">
        <f>IF(C36="","",COUNTIF($C$19:C36,"&lt;&gt;""")-COUNTBLANK($C$19:C36))</f>
        <v/>
      </c>
      <c r="C36" s="486"/>
      <c r="D36" s="486"/>
      <c r="E36" s="531"/>
      <c r="F36" s="531"/>
      <c r="G36" s="526"/>
      <c r="H36" s="486"/>
      <c r="I36" s="530"/>
      <c r="J36" s="526"/>
      <c r="K36" s="526"/>
      <c r="L36" s="526"/>
      <c r="M36" s="863" t="s">
        <v>115</v>
      </c>
    </row>
    <row r="37" spans="2:13" ht="14.4">
      <c r="B37" s="1073" t="str">
        <f>IF(C37="","",COUNTIF($C$19:C37,"&lt;&gt;""")-COUNTBLANK($C$19:C37))</f>
        <v/>
      </c>
      <c r="C37" s="529"/>
      <c r="D37" s="524" t="s">
        <v>2638</v>
      </c>
      <c r="E37" s="528"/>
      <c r="F37" s="528"/>
      <c r="G37" s="526"/>
      <c r="H37" s="486"/>
      <c r="I37" s="530"/>
      <c r="J37" s="526"/>
      <c r="K37" s="526"/>
      <c r="L37" s="526"/>
      <c r="M37" s="863" t="s">
        <v>115</v>
      </c>
    </row>
    <row r="38" spans="2:13" ht="98.4" customHeight="1">
      <c r="B38" s="1073">
        <f>IF(C38="","",COUNTIF($C$19:C38,"&lt;&gt;""")-COUNTBLANK($C$19:C38))</f>
        <v>8</v>
      </c>
      <c r="C38" s="529" t="s">
        <v>126</v>
      </c>
      <c r="D38" s="518" t="s">
        <v>2601</v>
      </c>
      <c r="E38" s="519" t="s">
        <v>88</v>
      </c>
      <c r="F38" s="519" t="s">
        <v>117</v>
      </c>
      <c r="G38" s="526"/>
      <c r="H38" s="680">
        <f>IF(AND(I38&lt;&gt;"",M38&lt;&gt;""),0,1)</f>
        <v>1</v>
      </c>
      <c r="I38" s="861"/>
      <c r="J38" s="526"/>
      <c r="K38" s="681" t="s">
        <v>115</v>
      </c>
      <c r="L38" s="526"/>
      <c r="M38" s="861" t="s">
        <v>115</v>
      </c>
    </row>
    <row r="39" spans="2:13" ht="98.4" customHeight="1">
      <c r="B39" s="1073">
        <f>IF(C39="","",COUNTIF($C$19:C39,"&lt;&gt;""")-COUNTBLANK($C$19:C39))</f>
        <v>9</v>
      </c>
      <c r="C39" s="529" t="s">
        <v>127</v>
      </c>
      <c r="D39" s="518" t="s">
        <v>2602</v>
      </c>
      <c r="E39" s="519" t="s">
        <v>88</v>
      </c>
      <c r="F39" s="519" t="s">
        <v>117</v>
      </c>
      <c r="G39" s="526"/>
      <c r="H39" s="680">
        <f>IF(AND(I39&lt;&gt;"",M39&lt;&gt;""),0,1)</f>
        <v>1</v>
      </c>
      <c r="I39" s="861"/>
      <c r="J39" s="526"/>
      <c r="K39" s="681" t="s">
        <v>115</v>
      </c>
      <c r="L39" s="526"/>
      <c r="M39" s="861" t="s">
        <v>115</v>
      </c>
    </row>
    <row r="40" spans="2:13" ht="98.4" customHeight="1">
      <c r="B40" s="1073">
        <f>IF(C40="","",COUNTIF($C$19:C40,"&lt;&gt;""")-COUNTBLANK($C$19:C40))</f>
        <v>10</v>
      </c>
      <c r="C40" s="529" t="s">
        <v>128</v>
      </c>
      <c r="D40" s="518" t="s">
        <v>2603</v>
      </c>
      <c r="E40" s="519" t="s">
        <v>88</v>
      </c>
      <c r="F40" s="519" t="s">
        <v>117</v>
      </c>
      <c r="G40" s="526"/>
      <c r="H40" s="680">
        <f>IF(AND(I40&lt;&gt;"",M40&lt;&gt;""),0,1)</f>
        <v>1</v>
      </c>
      <c r="I40" s="861"/>
      <c r="J40" s="526"/>
      <c r="K40" s="681" t="s">
        <v>115</v>
      </c>
      <c r="L40" s="526"/>
      <c r="M40" s="861" t="s">
        <v>115</v>
      </c>
    </row>
    <row r="41" spans="2:13" ht="98.4" customHeight="1">
      <c r="B41" s="1073">
        <f>IF(C41="","",COUNTIF($C$19:C41,"&lt;&gt;""")-COUNTBLANK($C$19:C41))</f>
        <v>11</v>
      </c>
      <c r="C41" s="529" t="s">
        <v>1967</v>
      </c>
      <c r="D41" s="518" t="s">
        <v>2604</v>
      </c>
      <c r="E41" s="519" t="s">
        <v>88</v>
      </c>
      <c r="F41" s="519" t="s">
        <v>117</v>
      </c>
      <c r="G41" s="526"/>
      <c r="H41" s="680">
        <f>IF(AND(I41&lt;&gt;"",M41&lt;&gt;""),0,1)</f>
        <v>1</v>
      </c>
      <c r="I41" s="861"/>
      <c r="J41" s="526"/>
      <c r="K41" s="681" t="s">
        <v>115</v>
      </c>
      <c r="L41" s="526"/>
      <c r="M41" s="861" t="s">
        <v>115</v>
      </c>
    </row>
    <row r="42" spans="2:13" ht="14.4">
      <c r="B42" s="1073" t="str">
        <f>IF(C42="","",COUNTIF($C$19:C42,"&lt;&gt;""")-COUNTBLANK($C$19:C42))</f>
        <v/>
      </c>
      <c r="C42" s="182"/>
      <c r="D42" s="530"/>
      <c r="E42" s="531"/>
      <c r="F42" s="531"/>
      <c r="G42" s="526"/>
      <c r="H42" s="486"/>
      <c r="I42" s="486"/>
      <c r="J42" s="526"/>
      <c r="K42" s="526"/>
      <c r="L42" s="526"/>
      <c r="M42" s="863" t="s">
        <v>115</v>
      </c>
    </row>
    <row r="43" spans="2:13" ht="14.4">
      <c r="B43" s="1073" t="str">
        <f>IF(C43="","",COUNTIF($C$19:C43,"&lt;&gt;""")-COUNTBLANK($C$19:C43))</f>
        <v/>
      </c>
      <c r="C43" s="529"/>
      <c r="D43" s="532" t="s">
        <v>2639</v>
      </c>
      <c r="E43" s="519"/>
      <c r="F43" s="519"/>
      <c r="G43" s="526"/>
      <c r="H43" s="486"/>
      <c r="I43" s="486"/>
      <c r="J43" s="526"/>
      <c r="K43" s="526"/>
      <c r="L43" s="526"/>
      <c r="M43" s="863" t="s">
        <v>115</v>
      </c>
    </row>
    <row r="44" spans="2:13" ht="27.6">
      <c r="B44" s="1073">
        <f>IF(C44="","",COUNTIF($C$19:C44,"&lt;&gt;""")-COUNTBLANK($C$19:C44))</f>
        <v>12</v>
      </c>
      <c r="C44" s="529" t="s">
        <v>1968</v>
      </c>
      <c r="D44" s="534" t="s">
        <v>2841</v>
      </c>
      <c r="E44" s="519" t="s">
        <v>88</v>
      </c>
      <c r="F44" s="519" t="s">
        <v>117</v>
      </c>
      <c r="G44" s="515" t="s">
        <v>115</v>
      </c>
      <c r="H44" s="680">
        <f>IF(AND(I44&lt;&gt;"",M44&lt;&gt;""),0,1)</f>
        <v>1</v>
      </c>
      <c r="I44" s="533"/>
      <c r="J44" s="515" t="s">
        <v>115</v>
      </c>
      <c r="K44" s="681" t="s">
        <v>115</v>
      </c>
      <c r="L44" s="515" t="s">
        <v>115</v>
      </c>
      <c r="M44" s="861" t="s">
        <v>115</v>
      </c>
    </row>
    <row r="45" spans="2:13" ht="98.4" customHeight="1">
      <c r="B45" s="1073">
        <f>IF(C45="","",COUNTIF($C$19:C45,"&lt;&gt;""")-COUNTBLANK($C$19:C45))</f>
        <v>13</v>
      </c>
      <c r="C45" s="529" t="s">
        <v>1969</v>
      </c>
      <c r="D45" s="534" t="s">
        <v>2598</v>
      </c>
      <c r="E45" s="519" t="s">
        <v>88</v>
      </c>
      <c r="F45" s="519" t="s">
        <v>117</v>
      </c>
      <c r="G45" s="515" t="s">
        <v>115</v>
      </c>
      <c r="H45" s="680">
        <f>IF(AND(I45&lt;&gt;"",M45&lt;&gt;""),0,1)</f>
        <v>1</v>
      </c>
      <c r="I45" s="861"/>
      <c r="J45" s="515" t="s">
        <v>115</v>
      </c>
      <c r="K45" s="681" t="s">
        <v>115</v>
      </c>
      <c r="L45" s="515" t="s">
        <v>115</v>
      </c>
      <c r="M45" s="861" t="s">
        <v>115</v>
      </c>
    </row>
    <row r="46" spans="2:13" ht="14.4">
      <c r="B46" s="1073" t="str">
        <f>IF(C46="","",COUNTIF($C$19:C46,"&lt;&gt;""")-COUNTBLANK($C$19:C46))</f>
        <v/>
      </c>
      <c r="C46" s="535"/>
      <c r="D46" s="536"/>
      <c r="E46" s="537"/>
      <c r="F46" s="537"/>
      <c r="G46" s="515"/>
      <c r="H46" s="515"/>
      <c r="I46" s="515"/>
      <c r="J46" s="515"/>
      <c r="K46" s="526"/>
      <c r="L46" s="515"/>
      <c r="M46" s="516"/>
    </row>
    <row r="47" spans="2:13" ht="14.4">
      <c r="B47" s="1073"/>
      <c r="C47" s="529"/>
      <c r="D47" s="532" t="s">
        <v>2655</v>
      </c>
      <c r="E47" s="519"/>
      <c r="F47" s="519"/>
      <c r="G47" s="515"/>
      <c r="H47" s="515"/>
      <c r="I47" s="515"/>
      <c r="J47" s="515"/>
      <c r="K47" s="526"/>
      <c r="L47" s="515"/>
      <c r="M47" s="516"/>
    </row>
    <row r="48" spans="2:13" ht="27.6">
      <c r="B48" s="1073">
        <f>IF(C48="","",COUNTIF($C$19:C48,"&lt;&gt;""")-COUNTBLANK($C$19:C48))</f>
        <v>14</v>
      </c>
      <c r="C48" s="529" t="s">
        <v>2590</v>
      </c>
      <c r="D48" s="534" t="s">
        <v>2842</v>
      </c>
      <c r="E48" s="519" t="s">
        <v>88</v>
      </c>
      <c r="F48" s="519" t="s">
        <v>117</v>
      </c>
      <c r="G48" s="515"/>
      <c r="H48" s="680">
        <f>IF(AND(I48&lt;&gt;"",M48&lt;&gt;""),0,1)</f>
        <v>1</v>
      </c>
      <c r="I48" s="1002"/>
      <c r="J48" s="515"/>
      <c r="K48" s="681" t="s">
        <v>115</v>
      </c>
      <c r="L48" s="515" t="s">
        <v>115</v>
      </c>
      <c r="M48" s="861" t="s">
        <v>115</v>
      </c>
    </row>
    <row r="49" spans="1:13" ht="14.4">
      <c r="B49" s="498"/>
      <c r="C49" s="535"/>
      <c r="D49" s="536"/>
      <c r="E49" s="537"/>
      <c r="F49" s="537"/>
      <c r="G49" s="515"/>
      <c r="H49" s="515"/>
      <c r="I49" s="515"/>
      <c r="J49" s="515"/>
      <c r="K49" s="526"/>
      <c r="L49" s="515"/>
      <c r="M49" s="516"/>
    </row>
    <row r="50" spans="1:13" ht="14.4">
      <c r="B50" s="498"/>
      <c r="C50" s="535"/>
      <c r="D50" s="536"/>
      <c r="E50" s="537"/>
      <c r="F50" s="537"/>
      <c r="G50" s="515"/>
      <c r="H50" s="515"/>
      <c r="I50" s="515"/>
      <c r="J50" s="515"/>
      <c r="K50" s="526"/>
      <c r="L50" s="515"/>
      <c r="M50" s="516"/>
    </row>
    <row r="51" spans="1:13" ht="14.4">
      <c r="B51" s="498"/>
      <c r="C51" s="486" t="s">
        <v>129</v>
      </c>
      <c r="D51" s="486"/>
      <c r="E51" s="531"/>
      <c r="F51" s="531"/>
      <c r="G51" s="182"/>
      <c r="H51" s="486"/>
      <c r="I51" s="486"/>
      <c r="J51" s="182"/>
      <c r="K51" s="526"/>
      <c r="M51" s="538"/>
    </row>
    <row r="52" spans="1:13" ht="14.4">
      <c r="B52" s="498"/>
      <c r="C52" s="1281"/>
      <c r="D52" s="1282"/>
      <c r="E52" s="1282"/>
      <c r="F52" s="1283"/>
      <c r="G52" s="182"/>
      <c r="H52" s="486"/>
      <c r="I52" s="486"/>
      <c r="J52" s="182"/>
      <c r="K52" s="526"/>
      <c r="L52" s="182"/>
      <c r="M52" s="538"/>
    </row>
    <row r="53" spans="1:13" ht="14.4">
      <c r="B53" s="498"/>
      <c r="C53" s="1284"/>
      <c r="D53" s="1285"/>
      <c r="E53" s="1285"/>
      <c r="F53" s="1286"/>
      <c r="G53" s="182"/>
      <c r="H53" s="486"/>
      <c r="I53" s="486"/>
      <c r="J53" s="182"/>
      <c r="K53" s="526"/>
      <c r="L53" s="182"/>
      <c r="M53" s="538"/>
    </row>
    <row r="54" spans="1:13" ht="14.4">
      <c r="B54" s="498"/>
      <c r="C54" s="1284"/>
      <c r="D54" s="1285"/>
      <c r="E54" s="1285"/>
      <c r="F54" s="1286"/>
      <c r="G54" s="182"/>
      <c r="H54" s="486"/>
      <c r="I54" s="486"/>
      <c r="J54" s="182"/>
      <c r="K54" s="526"/>
      <c r="L54" s="182"/>
      <c r="M54" s="538"/>
    </row>
    <row r="55" spans="1:13" ht="14.4">
      <c r="B55" s="498"/>
      <c r="C55" s="1284"/>
      <c r="D55" s="1285"/>
      <c r="E55" s="1285"/>
      <c r="F55" s="1286"/>
      <c r="G55" s="182"/>
      <c r="H55" s="486"/>
      <c r="I55" s="486"/>
      <c r="J55" s="182"/>
      <c r="K55" s="182"/>
      <c r="L55" s="182"/>
      <c r="M55" s="538"/>
    </row>
    <row r="56" spans="1:13" ht="14.4">
      <c r="B56" s="498"/>
      <c r="C56" s="1287"/>
      <c r="D56" s="1288"/>
      <c r="E56" s="1288"/>
      <c r="F56" s="1289"/>
      <c r="G56" s="182"/>
      <c r="H56" s="486"/>
      <c r="I56" s="486"/>
      <c r="J56" s="182"/>
      <c r="K56" s="182"/>
      <c r="L56" s="182"/>
      <c r="M56" s="538"/>
    </row>
    <row r="57" spans="1:13" ht="14.4">
      <c r="B57" s="498"/>
      <c r="C57" s="486"/>
      <c r="D57" s="486"/>
      <c r="E57" s="531"/>
      <c r="F57" s="531"/>
      <c r="G57" s="182"/>
      <c r="H57" s="486"/>
      <c r="I57" s="486"/>
      <c r="J57" s="182"/>
      <c r="K57" s="182"/>
      <c r="L57" s="182"/>
      <c r="M57" s="538"/>
    </row>
    <row r="58" spans="1:13" ht="14.4">
      <c r="B58" s="498"/>
      <c r="C58" s="486"/>
      <c r="D58" s="492"/>
      <c r="E58" s="599"/>
      <c r="F58" s="599"/>
      <c r="G58" s="182"/>
      <c r="H58" s="486"/>
      <c r="I58" s="486"/>
      <c r="J58" s="182"/>
      <c r="M58" s="499"/>
    </row>
    <row r="59" spans="1:13" ht="14.4">
      <c r="B59" s="682" t="s">
        <v>130</v>
      </c>
      <c r="C59" s="539"/>
      <c r="D59" s="539"/>
      <c r="E59" s="600"/>
      <c r="F59" s="600"/>
      <c r="G59" s="539"/>
      <c r="H59" s="539"/>
      <c r="I59" s="539"/>
      <c r="J59" s="539"/>
      <c r="K59" s="539"/>
      <c r="L59" s="539"/>
      <c r="M59" s="540"/>
    </row>
    <row r="60" spans="1:13" ht="14.4">
      <c r="A60" s="182"/>
      <c r="B60" s="658"/>
      <c r="C60" s="658"/>
      <c r="D60" s="658"/>
      <c r="E60" s="660"/>
      <c r="F60" s="660"/>
      <c r="H60" s="658"/>
      <c r="I60" s="658"/>
      <c r="K60" s="182"/>
      <c r="L60" s="182"/>
      <c r="M60" s="182"/>
    </row>
    <row r="61" spans="1:13" ht="14.4">
      <c r="M61" s="182"/>
    </row>
  </sheetData>
  <mergeCells count="7">
    <mergeCell ref="C52:F56"/>
    <mergeCell ref="H10:H12"/>
    <mergeCell ref="K10:K12"/>
    <mergeCell ref="M10:M12"/>
    <mergeCell ref="I10:I12"/>
    <mergeCell ref="D10:D12"/>
    <mergeCell ref="E10:E12"/>
  </mergeCells>
  <phoneticPr fontId="17" type="noConversion"/>
  <conditionalFormatting sqref="H19">
    <cfRule type="cellIs" dxfId="1493" priority="189" stopIfTrue="1" operator="greaterThan">
      <formula>0</formula>
    </cfRule>
    <cfRule type="cellIs" dxfId="1492" priority="190" stopIfTrue="1" operator="lessThan">
      <formula>1</formula>
    </cfRule>
  </conditionalFormatting>
  <conditionalFormatting sqref="H19">
    <cfRule type="cellIs" dxfId="1491" priority="187" stopIfTrue="1" operator="greaterThan">
      <formula>0</formula>
    </cfRule>
    <cfRule type="cellIs" dxfId="1490" priority="188" stopIfTrue="1" operator="lessThan">
      <formula>1</formula>
    </cfRule>
  </conditionalFormatting>
  <conditionalFormatting sqref="H3">
    <cfRule type="cellIs" dxfId="1489" priority="117" stopIfTrue="1" operator="greaterThan">
      <formula>0</formula>
    </cfRule>
    <cfRule type="cellIs" dxfId="1488" priority="118" stopIfTrue="1" operator="lessThan">
      <formula>1</formula>
    </cfRule>
  </conditionalFormatting>
  <conditionalFormatting sqref="H44">
    <cfRule type="cellIs" dxfId="1487" priority="7" stopIfTrue="1" operator="greaterThan">
      <formula>0</formula>
    </cfRule>
    <cfRule type="cellIs" dxfId="1486" priority="8" stopIfTrue="1" operator="lessThan">
      <formula>1</formula>
    </cfRule>
  </conditionalFormatting>
  <conditionalFormatting sqref="H44">
    <cfRule type="cellIs" dxfId="1485" priority="5" stopIfTrue="1" operator="greaterThan">
      <formula>0</formula>
    </cfRule>
    <cfRule type="cellIs" dxfId="1484" priority="6" stopIfTrue="1" operator="lessThan">
      <formula>1</formula>
    </cfRule>
  </conditionalFormatting>
  <conditionalFormatting sqref="H22">
    <cfRule type="cellIs" dxfId="1483" priority="51" stopIfTrue="1" operator="greaterThan">
      <formula>0</formula>
    </cfRule>
    <cfRule type="cellIs" dxfId="1482" priority="52" stopIfTrue="1" operator="lessThan">
      <formula>1</formula>
    </cfRule>
  </conditionalFormatting>
  <conditionalFormatting sqref="H22">
    <cfRule type="cellIs" dxfId="1481" priority="49" stopIfTrue="1" operator="greaterThan">
      <formula>0</formula>
    </cfRule>
    <cfRule type="cellIs" dxfId="1480" priority="50" stopIfTrue="1" operator="lessThan">
      <formula>1</formula>
    </cfRule>
  </conditionalFormatting>
  <conditionalFormatting sqref="H25">
    <cfRule type="cellIs" dxfId="1479" priority="47" stopIfTrue="1" operator="greaterThan">
      <formula>0</formula>
    </cfRule>
    <cfRule type="cellIs" dxfId="1478" priority="48" stopIfTrue="1" operator="lessThan">
      <formula>1</formula>
    </cfRule>
  </conditionalFormatting>
  <conditionalFormatting sqref="H25">
    <cfRule type="cellIs" dxfId="1477" priority="45" stopIfTrue="1" operator="greaterThan">
      <formula>0</formula>
    </cfRule>
    <cfRule type="cellIs" dxfId="1476" priority="46" stopIfTrue="1" operator="lessThan">
      <formula>1</formula>
    </cfRule>
  </conditionalFormatting>
  <conditionalFormatting sqref="H28">
    <cfRule type="cellIs" dxfId="1475" priority="43" stopIfTrue="1" operator="greaterThan">
      <formula>0</formula>
    </cfRule>
    <cfRule type="cellIs" dxfId="1474" priority="44" stopIfTrue="1" operator="lessThan">
      <formula>1</formula>
    </cfRule>
  </conditionalFormatting>
  <conditionalFormatting sqref="H28">
    <cfRule type="cellIs" dxfId="1473" priority="41" stopIfTrue="1" operator="greaterThan">
      <formula>0</formula>
    </cfRule>
    <cfRule type="cellIs" dxfId="1472" priority="42" stopIfTrue="1" operator="lessThan">
      <formula>1</formula>
    </cfRule>
  </conditionalFormatting>
  <conditionalFormatting sqref="H29">
    <cfRule type="cellIs" dxfId="1471" priority="39" stopIfTrue="1" operator="greaterThan">
      <formula>0</formula>
    </cfRule>
    <cfRule type="cellIs" dxfId="1470" priority="40" stopIfTrue="1" operator="lessThan">
      <formula>1</formula>
    </cfRule>
  </conditionalFormatting>
  <conditionalFormatting sqref="H29">
    <cfRule type="cellIs" dxfId="1469" priority="37" stopIfTrue="1" operator="greaterThan">
      <formula>0</formula>
    </cfRule>
    <cfRule type="cellIs" dxfId="1468" priority="38" stopIfTrue="1" operator="lessThan">
      <formula>1</formula>
    </cfRule>
  </conditionalFormatting>
  <conditionalFormatting sqref="H32">
    <cfRule type="cellIs" dxfId="1467" priority="35" stopIfTrue="1" operator="greaterThan">
      <formula>0</formula>
    </cfRule>
    <cfRule type="cellIs" dxfId="1466" priority="36" stopIfTrue="1" operator="lessThan">
      <formula>1</formula>
    </cfRule>
  </conditionalFormatting>
  <conditionalFormatting sqref="H32">
    <cfRule type="cellIs" dxfId="1465" priority="33" stopIfTrue="1" operator="greaterThan">
      <formula>0</formula>
    </cfRule>
    <cfRule type="cellIs" dxfId="1464" priority="34" stopIfTrue="1" operator="lessThan">
      <formula>1</formula>
    </cfRule>
  </conditionalFormatting>
  <conditionalFormatting sqref="H35">
    <cfRule type="cellIs" dxfId="1463" priority="31" stopIfTrue="1" operator="greaterThan">
      <formula>0</formula>
    </cfRule>
    <cfRule type="cellIs" dxfId="1462" priority="32" stopIfTrue="1" operator="lessThan">
      <formula>1</formula>
    </cfRule>
  </conditionalFormatting>
  <conditionalFormatting sqref="H35">
    <cfRule type="cellIs" dxfId="1461" priority="29" stopIfTrue="1" operator="greaterThan">
      <formula>0</formula>
    </cfRule>
    <cfRule type="cellIs" dxfId="1460" priority="30" stopIfTrue="1" operator="lessThan">
      <formula>1</formula>
    </cfRule>
  </conditionalFormatting>
  <conditionalFormatting sqref="H38">
    <cfRule type="cellIs" dxfId="1459" priority="27" stopIfTrue="1" operator="greaterThan">
      <formula>0</formula>
    </cfRule>
    <cfRule type="cellIs" dxfId="1458" priority="28" stopIfTrue="1" operator="lessThan">
      <formula>1</formula>
    </cfRule>
  </conditionalFormatting>
  <conditionalFormatting sqref="H38">
    <cfRule type="cellIs" dxfId="1457" priority="25" stopIfTrue="1" operator="greaterThan">
      <formula>0</formula>
    </cfRule>
    <cfRule type="cellIs" dxfId="1456" priority="26" stopIfTrue="1" operator="lessThan">
      <formula>1</formula>
    </cfRule>
  </conditionalFormatting>
  <conditionalFormatting sqref="H39">
    <cfRule type="cellIs" dxfId="1455" priority="23" stopIfTrue="1" operator="greaterThan">
      <formula>0</formula>
    </cfRule>
    <cfRule type="cellIs" dxfId="1454" priority="24" stopIfTrue="1" operator="lessThan">
      <formula>1</formula>
    </cfRule>
  </conditionalFormatting>
  <conditionalFormatting sqref="H39">
    <cfRule type="cellIs" dxfId="1453" priority="21" stopIfTrue="1" operator="greaterThan">
      <formula>0</formula>
    </cfRule>
    <cfRule type="cellIs" dxfId="1452" priority="22" stopIfTrue="1" operator="lessThan">
      <formula>1</formula>
    </cfRule>
  </conditionalFormatting>
  <conditionalFormatting sqref="H40">
    <cfRule type="cellIs" dxfId="1451" priority="19" stopIfTrue="1" operator="greaterThan">
      <formula>0</formula>
    </cfRule>
    <cfRule type="cellIs" dxfId="1450" priority="20" stopIfTrue="1" operator="lessThan">
      <formula>1</formula>
    </cfRule>
  </conditionalFormatting>
  <conditionalFormatting sqref="H40">
    <cfRule type="cellIs" dxfId="1449" priority="17" stopIfTrue="1" operator="greaterThan">
      <formula>0</formula>
    </cfRule>
    <cfRule type="cellIs" dxfId="1448" priority="18" stopIfTrue="1" operator="lessThan">
      <formula>1</formula>
    </cfRule>
  </conditionalFormatting>
  <conditionalFormatting sqref="H41">
    <cfRule type="cellIs" dxfId="1447" priority="15" stopIfTrue="1" operator="greaterThan">
      <formula>0</formula>
    </cfRule>
    <cfRule type="cellIs" dxfId="1446" priority="16" stopIfTrue="1" operator="lessThan">
      <formula>1</formula>
    </cfRule>
  </conditionalFormatting>
  <conditionalFormatting sqref="H41">
    <cfRule type="cellIs" dxfId="1445" priority="13" stopIfTrue="1" operator="greaterThan">
      <formula>0</formula>
    </cfRule>
    <cfRule type="cellIs" dxfId="1444" priority="14" stopIfTrue="1" operator="lessThan">
      <formula>1</formula>
    </cfRule>
  </conditionalFormatting>
  <conditionalFormatting sqref="H45">
    <cfRule type="cellIs" dxfId="1443" priority="11" stopIfTrue="1" operator="greaterThan">
      <formula>0</formula>
    </cfRule>
    <cfRule type="cellIs" dxfId="1442" priority="12" stopIfTrue="1" operator="lessThan">
      <formula>1</formula>
    </cfRule>
  </conditionalFormatting>
  <conditionalFormatting sqref="H45">
    <cfRule type="cellIs" dxfId="1441" priority="9" stopIfTrue="1" operator="greaterThan">
      <formula>0</formula>
    </cfRule>
    <cfRule type="cellIs" dxfId="1440" priority="10" stopIfTrue="1" operator="lessThan">
      <formula>1</formula>
    </cfRule>
  </conditionalFormatting>
  <conditionalFormatting sqref="H48">
    <cfRule type="cellIs" dxfId="1439" priority="3" stopIfTrue="1" operator="greaterThan">
      <formula>0</formula>
    </cfRule>
    <cfRule type="cellIs" dxfId="1438" priority="4" stopIfTrue="1" operator="lessThan">
      <formula>1</formula>
    </cfRule>
  </conditionalFormatting>
  <conditionalFormatting sqref="H48">
    <cfRule type="cellIs" dxfId="1437" priority="1" stopIfTrue="1" operator="greaterThan">
      <formula>0</formula>
    </cfRule>
    <cfRule type="cellIs" dxfId="1436" priority="2" stopIfTrue="1" operator="lessThan">
      <formula>1</formula>
    </cfRule>
  </conditionalFormatting>
  <dataValidations count="2">
    <dataValidation type="list" allowBlank="1" showInputMessage="1" showErrorMessage="1" sqref="I44" xr:uid="{1F7FEE9B-DCD4-4CD4-A785-D4188348B5DD}">
      <formula1>"Roading,Stormwater,Other"</formula1>
    </dataValidation>
    <dataValidation type="list" allowBlank="1" showInputMessage="1" showErrorMessage="1" sqref="I48" xr:uid="{1621A3BB-D531-432D-A0C4-DE5DD73C9551}">
      <formula1>"Yes,No"</formula1>
    </dataValidation>
  </dataValidations>
  <pageMargins left="0.70866141732283472" right="0.70866141732283472" top="0.74803149606299213" bottom="0.74803149606299213" header="0.31496062992125984" footer="0.31496062992125984"/>
  <pageSetup scale="28" fitToHeight="0" orientation="landscape" r:id="rId1"/>
  <headerFooter>
    <oddHeader>&amp;LDepartment of Internal Affairs - Three Waters Reform Programme - Request for Information Template Workbook I</oddHeader>
    <oddFooter>&amp;LPage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2141-ECD9-4167-8E06-8C1A5644821B}">
  <sheetPr>
    <tabColor rgb="FF55EBF7"/>
    <pageSetUpPr fitToPage="1"/>
  </sheetPr>
  <dimension ref="A1:DR107"/>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8.109375" style="32" customWidth="1"/>
    <col min="4" max="4" width="67.5546875" style="32" bestFit="1" customWidth="1"/>
    <col min="5" max="5" width="9.44140625" style="32" customWidth="1"/>
    <col min="6" max="6" width="8.5546875" style="32" customWidth="1"/>
    <col min="7" max="7" width="8.5546875" style="34" customWidth="1"/>
    <col min="8" max="8" width="17.44140625" style="89" bestFit="1" customWidth="1"/>
    <col min="9" max="15" width="13.5546875" style="32" customWidth="1"/>
    <col min="16" max="16" width="1.5546875" style="32" customWidth="1"/>
    <col min="17" max="23" width="13.5546875" style="32" customWidth="1"/>
    <col min="24" max="24" width="1.5546875" style="32" customWidth="1"/>
    <col min="25" max="25" width="13.5546875" style="32" customWidth="1"/>
    <col min="26" max="27" width="5.5546875" style="32" customWidth="1"/>
    <col min="28" max="34" width="13.5546875" style="32" customWidth="1"/>
    <col min="35" max="35" width="1.5546875" style="32" customWidth="1"/>
    <col min="36" max="42" width="13.5546875" style="32" customWidth="1"/>
    <col min="43" max="43" width="1.5546875" style="32" customWidth="1"/>
    <col min="44" max="44" width="13.5546875" style="32" customWidth="1"/>
    <col min="45" max="46" width="5.5546875" style="32" customWidth="1"/>
    <col min="47" max="47" width="13.5546875" style="32" customWidth="1"/>
    <col min="48" max="48" width="2.5546875" style="32" customWidth="1"/>
    <col min="49" max="49" width="13.5546875" style="32" customWidth="1"/>
    <col min="50" max="50" width="2.5546875" style="32" customWidth="1"/>
    <col min="51" max="51" width="13.5546875" style="32" customWidth="1"/>
    <col min="52" max="53" width="5.5546875" style="32" customWidth="1"/>
    <col min="54" max="54" width="13.5546875" style="32" customWidth="1"/>
    <col min="55" max="55" width="2.5546875" style="32" customWidth="1"/>
    <col min="56" max="56" width="13.5546875" style="32" customWidth="1"/>
    <col min="57" max="57" width="2.5546875" style="32" customWidth="1"/>
    <col min="58" max="58" width="13.5546875" style="32" customWidth="1"/>
    <col min="59" max="59" width="5.5546875" style="32" customWidth="1"/>
    <col min="60" max="60" width="13.5546875" style="32" customWidth="1"/>
    <col min="61" max="61" width="2.5546875" style="32" customWidth="1"/>
    <col min="62" max="62" width="13.5546875" style="32" customWidth="1"/>
    <col min="63" max="63" width="2.5546875" style="32" customWidth="1"/>
    <col min="64" max="64" width="13.5546875" style="32" customWidth="1"/>
    <col min="65" max="65" width="5.5546875" style="32" customWidth="1"/>
    <col min="66" max="66" width="13.5546875" style="32" customWidth="1"/>
    <col min="67" max="67" width="2.5546875" style="32" customWidth="1"/>
    <col min="68" max="68" width="13.5546875" style="32" customWidth="1"/>
    <col min="69" max="69" width="2.5546875" style="32" customWidth="1"/>
    <col min="70" max="70" width="13.5546875" style="32" customWidth="1"/>
    <col min="71" max="71" width="5.5546875" style="32" customWidth="1"/>
    <col min="72" max="72" width="13.5546875" style="32" customWidth="1"/>
    <col min="73" max="73" width="2.5546875" style="32" customWidth="1"/>
    <col min="74" max="74" width="13.5546875" style="32" customWidth="1"/>
    <col min="75" max="75" width="2.5546875" style="32" customWidth="1"/>
    <col min="76" max="76" width="13.5546875" style="32" customWidth="1"/>
    <col min="77" max="77" width="5.5546875" style="32" customWidth="1"/>
    <col min="78" max="78" width="13.5546875" style="32" customWidth="1"/>
    <col min="79" max="79" width="2.5546875" style="32" customWidth="1"/>
    <col min="80" max="80" width="13.5546875" style="32" customWidth="1"/>
    <col min="81" max="81" width="2.5546875" style="32" customWidth="1"/>
    <col min="82" max="82" width="13.5546875" style="32" customWidth="1"/>
    <col min="83" max="83" width="5.5546875" style="32" customWidth="1"/>
    <col min="84" max="84" width="13.5546875" style="32" customWidth="1"/>
    <col min="85" max="85" width="2.5546875" style="32" customWidth="1"/>
    <col min="86" max="86" width="13.5546875" style="32" customWidth="1"/>
    <col min="87" max="87" width="2.5546875" style="32" customWidth="1"/>
    <col min="88" max="88" width="13.5546875" style="32" customWidth="1"/>
    <col min="89" max="89" width="5.5546875" style="32" customWidth="1"/>
    <col min="90" max="90" width="13.5546875" style="32" customWidth="1"/>
    <col min="91" max="91" width="2.5546875" style="32" customWidth="1"/>
    <col min="92" max="92" width="13.5546875" style="32" customWidth="1"/>
    <col min="93" max="93" width="2.5546875" style="32" customWidth="1"/>
    <col min="94" max="94" width="13.5546875" style="32" customWidth="1"/>
    <col min="95" max="95" width="5.5546875" style="32" customWidth="1"/>
    <col min="96" max="96" width="13.5546875" style="32" customWidth="1"/>
    <col min="97" max="97" width="2.5546875" style="32" customWidth="1"/>
    <col min="98" max="98" width="13.5546875" style="32" customWidth="1"/>
    <col min="99" max="99" width="2.5546875" style="32" customWidth="1"/>
    <col min="100" max="100" width="13.5546875" style="32" customWidth="1"/>
    <col min="101" max="101" width="5.5546875" style="32" customWidth="1"/>
    <col min="102" max="102" width="13.5546875" style="32" customWidth="1"/>
    <col min="103" max="103" width="2.5546875" style="32" customWidth="1"/>
    <col min="104" max="104" width="13.5546875" style="32" customWidth="1"/>
    <col min="105" max="105" width="2.5546875" style="32" customWidth="1"/>
    <col min="106" max="106" width="13.5546875" style="32" customWidth="1"/>
    <col min="107" max="107" width="5.5546875" style="985" customWidth="1"/>
    <col min="108" max="108" width="13.5546875" style="985" customWidth="1"/>
    <col min="109" max="109" width="2.5546875" style="985" customWidth="1"/>
    <col min="110" max="110" width="13.5546875" style="985" customWidth="1"/>
    <col min="111" max="111" width="2.5546875" style="985" customWidth="1"/>
    <col min="112" max="112" width="13.5546875" style="985" customWidth="1"/>
    <col min="113" max="114" width="5.5546875" style="32" customWidth="1"/>
    <col min="115" max="115" width="5.5546875" style="34" customWidth="1"/>
    <col min="116" max="116" width="15.44140625" style="32" customWidth="1"/>
    <col min="117" max="117" width="5.5546875" style="32" customWidth="1"/>
    <col min="118" max="118" width="49.44140625" style="32" customWidth="1"/>
    <col min="119" max="119" width="3.5546875" hidden="1" customWidth="1"/>
    <col min="120" max="120" width="4.44140625" hidden="1" customWidth="1"/>
    <col min="121" max="121" width="9.44140625" hidden="1" customWidth="1"/>
    <col min="122" max="122" width="39.44140625" hidden="1" customWidth="1"/>
    <col min="123" max="16384" width="3.109375" hidden="1"/>
  </cols>
  <sheetData>
    <row r="1" spans="1:118"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988"/>
      <c r="DD1" s="988"/>
      <c r="DE1" s="988"/>
      <c r="DF1" s="988"/>
      <c r="DG1" s="988"/>
      <c r="DH1" s="988"/>
      <c r="DI1" s="37"/>
      <c r="DJ1" s="37"/>
      <c r="DK1" s="37"/>
      <c r="DL1" s="37"/>
      <c r="DM1" s="37"/>
      <c r="DN1" s="37"/>
    </row>
    <row r="2" spans="1:118" ht="20.399999999999999">
      <c r="B2" s="39"/>
      <c r="C2" s="40"/>
      <c r="D2" s="987"/>
      <c r="E2" s="35"/>
      <c r="F2" s="35"/>
      <c r="G2" s="42"/>
      <c r="H2" s="42"/>
      <c r="I2" s="42"/>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987"/>
      <c r="DD2" s="987"/>
      <c r="DE2" s="987"/>
      <c r="DF2" s="987"/>
      <c r="DG2" s="987"/>
      <c r="DH2" s="987"/>
      <c r="DI2" s="35"/>
      <c r="DJ2" s="35"/>
      <c r="DK2" s="35"/>
      <c r="DL2" s="35"/>
    </row>
    <row r="3" spans="1:118" ht="14.4">
      <c r="A3" s="41"/>
      <c r="B3" s="662" t="s">
        <v>1971</v>
      </c>
      <c r="C3" s="44"/>
      <c r="D3" s="948">
        <f>'Key information'!$E$8</f>
        <v>0</v>
      </c>
      <c r="E3" s="44"/>
      <c r="F3" s="41"/>
      <c r="G3" s="664" t="s">
        <v>100</v>
      </c>
      <c r="H3" s="665">
        <f>SUM(H16:H66)</f>
        <v>36</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989"/>
      <c r="DD3" s="989"/>
      <c r="DE3" s="989"/>
      <c r="DF3" s="989"/>
      <c r="DG3" s="989"/>
      <c r="DH3" s="989"/>
      <c r="DI3" s="41"/>
      <c r="DJ3" s="41"/>
      <c r="DL3" s="344"/>
      <c r="DN3" s="344"/>
    </row>
    <row r="4" spans="1:118" ht="14.4">
      <c r="B4" s="45"/>
      <c r="C4" s="327"/>
      <c r="D4" s="328"/>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1008"/>
      <c r="DD4" s="1008"/>
      <c r="DE4" s="1008"/>
      <c r="DF4" s="1008"/>
      <c r="DG4" s="1008"/>
      <c r="DH4" s="1008"/>
      <c r="DI4" s="329"/>
      <c r="DJ4" s="329"/>
      <c r="DK4" s="46"/>
      <c r="DL4" s="47"/>
      <c r="DM4" s="47"/>
      <c r="DN4" s="367"/>
    </row>
    <row r="5" spans="1:118" ht="14.4">
      <c r="C5" s="33"/>
      <c r="H5" s="83"/>
      <c r="BB5" s="985"/>
    </row>
    <row r="6" spans="1:118" ht="1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991"/>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991"/>
      <c r="DD6" s="991"/>
      <c r="DE6" s="991"/>
      <c r="DF6" s="991"/>
      <c r="DG6" s="991"/>
      <c r="DH6" s="991"/>
      <c r="DI6" s="50"/>
      <c r="DJ6" s="50"/>
      <c r="DK6" s="51"/>
      <c r="DL6" s="50"/>
      <c r="DM6" s="50"/>
      <c r="DN6" s="85"/>
    </row>
    <row r="7" spans="1:118" ht="15" thickBot="1">
      <c r="B7" s="52"/>
      <c r="C7" s="122" t="s">
        <v>723</v>
      </c>
      <c r="D7" s="123"/>
      <c r="H7" s="84"/>
      <c r="AU7" s="926"/>
      <c r="AV7" s="926"/>
      <c r="AW7" s="926"/>
      <c r="AX7" s="926"/>
      <c r="AY7" s="926"/>
      <c r="AZ7" s="926"/>
      <c r="BA7" s="926"/>
      <c r="BB7" s="926"/>
      <c r="BC7" s="926"/>
      <c r="BD7" s="926"/>
      <c r="BE7" s="926"/>
      <c r="BF7" s="926"/>
      <c r="BG7" s="926"/>
      <c r="BH7" s="926"/>
      <c r="BI7" s="926"/>
      <c r="BJ7" s="926"/>
      <c r="BK7" s="926"/>
      <c r="BL7" s="926"/>
      <c r="BM7" s="926"/>
      <c r="BN7" s="926"/>
      <c r="BO7" s="926"/>
      <c r="BP7" s="926"/>
      <c r="BQ7" s="926"/>
      <c r="BR7" s="926"/>
      <c r="BS7" s="926"/>
      <c r="BT7" s="926"/>
      <c r="BU7" s="926"/>
      <c r="BV7" s="926"/>
      <c r="BW7" s="926"/>
      <c r="BX7" s="926"/>
      <c r="BY7" s="926"/>
      <c r="BZ7" s="926"/>
      <c r="CA7" s="926"/>
      <c r="CB7" s="926"/>
      <c r="CC7" s="926"/>
      <c r="CD7" s="926"/>
      <c r="CE7" s="926"/>
      <c r="CF7" s="926"/>
      <c r="CG7" s="926"/>
      <c r="CH7" s="926"/>
      <c r="CI7" s="926"/>
      <c r="CJ7" s="926"/>
      <c r="CK7" s="926"/>
      <c r="CL7" s="926"/>
      <c r="CM7" s="926"/>
      <c r="CN7" s="926"/>
      <c r="CO7" s="926"/>
      <c r="CP7" s="926"/>
      <c r="CQ7" s="926"/>
      <c r="CR7" s="926"/>
      <c r="CS7" s="926"/>
      <c r="CT7" s="926"/>
      <c r="CU7" s="926"/>
      <c r="CV7" s="926"/>
      <c r="CW7" s="926"/>
      <c r="CX7" s="926"/>
      <c r="CY7" s="926"/>
      <c r="CZ7" s="926"/>
      <c r="DN7" s="86"/>
    </row>
    <row r="8" spans="1:118" ht="17.399999999999999" thickBot="1">
      <c r="B8" s="52"/>
      <c r="C8" s="124" t="s">
        <v>724</v>
      </c>
      <c r="D8" s="125"/>
      <c r="H8" s="84"/>
      <c r="I8" s="1442">
        <v>43646</v>
      </c>
      <c r="J8" s="1465"/>
      <c r="K8" s="1465"/>
      <c r="L8" s="1465"/>
      <c r="M8" s="1465"/>
      <c r="N8" s="1465"/>
      <c r="O8" s="1465"/>
      <c r="P8" s="1465"/>
      <c r="Q8" s="1465"/>
      <c r="R8" s="1465"/>
      <c r="S8" s="1465"/>
      <c r="T8" s="1465"/>
      <c r="U8" s="1465"/>
      <c r="V8" s="1465"/>
      <c r="W8" s="1465"/>
      <c r="X8" s="1465"/>
      <c r="Y8" s="1465"/>
      <c r="Z8" s="1466"/>
      <c r="AA8" s="34"/>
      <c r="AB8" s="1442">
        <v>44012</v>
      </c>
      <c r="AC8" s="1465"/>
      <c r="AD8" s="1465"/>
      <c r="AE8" s="1465"/>
      <c r="AF8" s="1465"/>
      <c r="AG8" s="1465"/>
      <c r="AH8" s="1465"/>
      <c r="AI8" s="1465"/>
      <c r="AJ8" s="1465"/>
      <c r="AK8" s="1465"/>
      <c r="AL8" s="1465"/>
      <c r="AM8" s="1465"/>
      <c r="AN8" s="1465"/>
      <c r="AO8" s="1465"/>
      <c r="AP8" s="1465"/>
      <c r="AQ8" s="1465"/>
      <c r="AR8" s="1465"/>
      <c r="AS8" s="1466"/>
      <c r="AT8" s="34"/>
      <c r="AU8" s="1442" t="s">
        <v>8</v>
      </c>
      <c r="AV8" s="1443"/>
      <c r="AW8" s="1443"/>
      <c r="AX8" s="1443"/>
      <c r="AY8" s="1443"/>
      <c r="AZ8" s="1444"/>
      <c r="BA8" s="34"/>
      <c r="BB8" s="1442" t="s">
        <v>725</v>
      </c>
      <c r="BC8" s="1443"/>
      <c r="BD8" s="1443"/>
      <c r="BE8" s="1443"/>
      <c r="BF8" s="1444"/>
      <c r="BG8" s="34"/>
      <c r="BH8" s="1442" t="s">
        <v>726</v>
      </c>
      <c r="BI8" s="1443"/>
      <c r="BJ8" s="1443"/>
      <c r="BK8" s="1443"/>
      <c r="BL8" s="1444"/>
      <c r="BM8" s="34"/>
      <c r="BN8" s="1442" t="s">
        <v>727</v>
      </c>
      <c r="BO8" s="1443"/>
      <c r="BP8" s="1443"/>
      <c r="BQ8" s="1443"/>
      <c r="BR8" s="1444"/>
      <c r="BS8" s="34"/>
      <c r="BT8" s="1442" t="s">
        <v>728</v>
      </c>
      <c r="BU8" s="1443"/>
      <c r="BV8" s="1443"/>
      <c r="BW8" s="1443"/>
      <c r="BX8" s="1444"/>
      <c r="BY8" s="34"/>
      <c r="BZ8" s="1442" t="s">
        <v>729</v>
      </c>
      <c r="CA8" s="1443"/>
      <c r="CB8" s="1443"/>
      <c r="CC8" s="1443"/>
      <c r="CD8" s="1444"/>
      <c r="CE8" s="34"/>
      <c r="CF8" s="1442" t="s">
        <v>730</v>
      </c>
      <c r="CG8" s="1443"/>
      <c r="CH8" s="1443"/>
      <c r="CI8" s="1443"/>
      <c r="CJ8" s="1444"/>
      <c r="CK8" s="34"/>
      <c r="CL8" s="1442" t="s">
        <v>731</v>
      </c>
      <c r="CM8" s="1443"/>
      <c r="CN8" s="1443"/>
      <c r="CO8" s="1443"/>
      <c r="CP8" s="1444"/>
      <c r="CQ8" s="34"/>
      <c r="CR8" s="1442" t="s">
        <v>732</v>
      </c>
      <c r="CS8" s="1443"/>
      <c r="CT8" s="1443"/>
      <c r="CU8" s="1443"/>
      <c r="CV8" s="1444"/>
      <c r="CW8" s="34"/>
      <c r="CX8" s="1442" t="s">
        <v>733</v>
      </c>
      <c r="CY8" s="1443"/>
      <c r="CZ8" s="1443"/>
      <c r="DA8" s="1443"/>
      <c r="DB8" s="1444"/>
      <c r="DC8" s="986"/>
      <c r="DD8" s="1442" t="s">
        <v>2878</v>
      </c>
      <c r="DE8" s="1443"/>
      <c r="DF8" s="1443"/>
      <c r="DG8" s="1443"/>
      <c r="DH8" s="1444"/>
      <c r="DJ8" s="1462" t="s">
        <v>147</v>
      </c>
      <c r="DK8" s="708" t="s">
        <v>2894</v>
      </c>
      <c r="DN8" s="86"/>
    </row>
    <row r="9" spans="1:118" ht="15" thickBot="1">
      <c r="B9" s="52"/>
      <c r="H9" s="84"/>
      <c r="I9" s="146"/>
      <c r="J9" s="147"/>
      <c r="K9" s="147"/>
      <c r="L9" s="147"/>
      <c r="M9" s="147"/>
      <c r="N9" s="147"/>
      <c r="O9" s="147"/>
      <c r="P9" s="147"/>
      <c r="Q9" s="147"/>
      <c r="R9" s="147"/>
      <c r="S9" s="147"/>
      <c r="T9" s="147"/>
      <c r="U9" s="147"/>
      <c r="V9" s="147"/>
      <c r="W9" s="147"/>
      <c r="X9" s="147"/>
      <c r="Y9" s="147"/>
      <c r="Z9" s="148"/>
      <c r="AA9" s="34"/>
      <c r="AB9" s="146"/>
      <c r="AC9" s="147"/>
      <c r="AD9" s="147"/>
      <c r="AE9" s="147"/>
      <c r="AF9" s="147"/>
      <c r="AG9" s="147"/>
      <c r="AH9" s="147"/>
      <c r="AI9" s="147"/>
      <c r="AJ9" s="147"/>
      <c r="AK9" s="147"/>
      <c r="AL9" s="147"/>
      <c r="AM9" s="147"/>
      <c r="AN9" s="147"/>
      <c r="AO9" s="147"/>
      <c r="AP9" s="147"/>
      <c r="AQ9" s="147"/>
      <c r="AR9" s="147"/>
      <c r="AS9" s="148"/>
      <c r="AT9" s="34"/>
      <c r="AU9" s="141"/>
      <c r="AV9" s="83"/>
      <c r="AW9" s="83"/>
      <c r="AX9" s="83"/>
      <c r="AY9" s="83"/>
      <c r="AZ9" s="142"/>
      <c r="BA9" s="34"/>
      <c r="BB9" s="141"/>
      <c r="BC9" s="83"/>
      <c r="BD9" s="83"/>
      <c r="BE9" s="83"/>
      <c r="BF9" s="142"/>
      <c r="BG9" s="34"/>
      <c r="BH9" s="141"/>
      <c r="BI9" s="83"/>
      <c r="BJ9" s="83"/>
      <c r="BK9" s="83"/>
      <c r="BL9" s="142"/>
      <c r="BM9" s="34"/>
      <c r="BN9" s="141"/>
      <c r="BO9" s="83"/>
      <c r="BP9" s="83"/>
      <c r="BQ9" s="83"/>
      <c r="BR9" s="142"/>
      <c r="BS9" s="34"/>
      <c r="BT9" s="141"/>
      <c r="BU9" s="83"/>
      <c r="BV9" s="83"/>
      <c r="BW9" s="83"/>
      <c r="BX9" s="142"/>
      <c r="BY9" s="34"/>
      <c r="BZ9" s="141"/>
      <c r="CA9" s="83"/>
      <c r="CB9" s="83"/>
      <c r="CC9" s="83"/>
      <c r="CD9" s="142"/>
      <c r="CE9" s="34"/>
      <c r="CF9" s="141"/>
      <c r="CG9" s="83"/>
      <c r="CH9" s="83"/>
      <c r="CI9" s="83"/>
      <c r="CJ9" s="142"/>
      <c r="CK9" s="34"/>
      <c r="CL9" s="141"/>
      <c r="CM9" s="83"/>
      <c r="CN9" s="83"/>
      <c r="CO9" s="83"/>
      <c r="CP9" s="142"/>
      <c r="CQ9" s="34"/>
      <c r="CR9" s="141"/>
      <c r="CS9" s="83"/>
      <c r="CT9" s="83"/>
      <c r="CU9" s="83"/>
      <c r="CV9" s="142"/>
      <c r="CW9" s="34"/>
      <c r="CX9" s="146"/>
      <c r="CY9" s="147"/>
      <c r="CZ9" s="147"/>
      <c r="DA9" s="147"/>
      <c r="DB9" s="148"/>
      <c r="DC9" s="986"/>
      <c r="DD9" s="146"/>
      <c r="DE9" s="147"/>
      <c r="DF9" s="147"/>
      <c r="DG9" s="147"/>
      <c r="DH9" s="148"/>
      <c r="DJ9" s="1463"/>
      <c r="DN9" s="86"/>
    </row>
    <row r="10" spans="1:118" ht="21" customHeight="1">
      <c r="B10" s="52"/>
      <c r="C10" s="261" t="s">
        <v>103</v>
      </c>
      <c r="D10" s="137" t="s">
        <v>32</v>
      </c>
      <c r="E10" s="137" t="s">
        <v>104</v>
      </c>
      <c r="F10" s="133" t="s">
        <v>105</v>
      </c>
      <c r="H10" s="1455" t="s">
        <v>106</v>
      </c>
      <c r="I10" s="1394" t="s">
        <v>734</v>
      </c>
      <c r="J10" s="1391"/>
      <c r="K10" s="1391"/>
      <c r="L10" s="1391"/>
      <c r="M10" s="1391"/>
      <c r="N10" s="1391"/>
      <c r="O10" s="1391"/>
      <c r="P10" s="147"/>
      <c r="Q10" s="1391" t="s">
        <v>735</v>
      </c>
      <c r="R10" s="1391"/>
      <c r="S10" s="1391"/>
      <c r="T10" s="1391"/>
      <c r="U10" s="1391"/>
      <c r="V10" s="1391"/>
      <c r="W10" s="1391"/>
      <c r="X10" s="147"/>
      <c r="Y10" s="1458" t="s">
        <v>736</v>
      </c>
      <c r="Z10" s="1459"/>
      <c r="AA10" s="34"/>
      <c r="AB10" s="1394" t="s">
        <v>734</v>
      </c>
      <c r="AC10" s="1391"/>
      <c r="AD10" s="1391"/>
      <c r="AE10" s="1391"/>
      <c r="AF10" s="1391"/>
      <c r="AG10" s="1391"/>
      <c r="AH10" s="1391"/>
      <c r="AI10" s="147"/>
      <c r="AJ10" s="1391" t="s">
        <v>735</v>
      </c>
      <c r="AK10" s="1391"/>
      <c r="AL10" s="1391"/>
      <c r="AM10" s="1391"/>
      <c r="AN10" s="1391"/>
      <c r="AO10" s="1391"/>
      <c r="AP10" s="1391"/>
      <c r="AQ10" s="147"/>
      <c r="AR10" s="1458" t="s">
        <v>736</v>
      </c>
      <c r="AS10" s="1459"/>
      <c r="AT10" s="34"/>
      <c r="AU10" s="1445" t="s">
        <v>734</v>
      </c>
      <c r="AV10" s="114"/>
      <c r="AW10" s="1448" t="s">
        <v>735</v>
      </c>
      <c r="AX10" s="114"/>
      <c r="AY10" s="1458" t="s">
        <v>736</v>
      </c>
      <c r="AZ10" s="1459"/>
      <c r="BA10" s="34"/>
      <c r="BB10" s="1445" t="s">
        <v>734</v>
      </c>
      <c r="BC10" s="114"/>
      <c r="BD10" s="1448" t="s">
        <v>735</v>
      </c>
      <c r="BE10" s="114"/>
      <c r="BF10" s="1453" t="s">
        <v>736</v>
      </c>
      <c r="BG10" s="34"/>
      <c r="BH10" s="1445" t="s">
        <v>734</v>
      </c>
      <c r="BI10" s="114"/>
      <c r="BJ10" s="1448" t="s">
        <v>735</v>
      </c>
      <c r="BK10" s="114"/>
      <c r="BL10" s="1453" t="s">
        <v>736</v>
      </c>
      <c r="BM10" s="34"/>
      <c r="BN10" s="1445" t="s">
        <v>734</v>
      </c>
      <c r="BO10" s="114"/>
      <c r="BP10" s="1448" t="s">
        <v>735</v>
      </c>
      <c r="BQ10" s="114"/>
      <c r="BR10" s="1453" t="s">
        <v>736</v>
      </c>
      <c r="BS10" s="34"/>
      <c r="BT10" s="1445" t="s">
        <v>734</v>
      </c>
      <c r="BU10" s="114"/>
      <c r="BV10" s="1448" t="s">
        <v>735</v>
      </c>
      <c r="BW10" s="114"/>
      <c r="BX10" s="1453" t="s">
        <v>736</v>
      </c>
      <c r="BY10" s="34"/>
      <c r="BZ10" s="1445" t="s">
        <v>734</v>
      </c>
      <c r="CA10" s="114"/>
      <c r="CB10" s="1448" t="s">
        <v>735</v>
      </c>
      <c r="CC10" s="114"/>
      <c r="CD10" s="1453" t="s">
        <v>736</v>
      </c>
      <c r="CE10" s="34"/>
      <c r="CF10" s="1445" t="s">
        <v>734</v>
      </c>
      <c r="CG10" s="114"/>
      <c r="CH10" s="1448" t="s">
        <v>735</v>
      </c>
      <c r="CI10" s="114"/>
      <c r="CJ10" s="1453" t="s">
        <v>736</v>
      </c>
      <c r="CK10" s="34"/>
      <c r="CL10" s="1445" t="s">
        <v>734</v>
      </c>
      <c r="CM10" s="114"/>
      <c r="CN10" s="1448" t="s">
        <v>735</v>
      </c>
      <c r="CO10" s="114"/>
      <c r="CP10" s="1453" t="s">
        <v>736</v>
      </c>
      <c r="CQ10" s="34"/>
      <c r="CR10" s="1445" t="s">
        <v>734</v>
      </c>
      <c r="CS10" s="114"/>
      <c r="CT10" s="1448" t="s">
        <v>735</v>
      </c>
      <c r="CU10" s="114"/>
      <c r="CV10" s="1453" t="s">
        <v>736</v>
      </c>
      <c r="CW10" s="34"/>
      <c r="CX10" s="1445" t="s">
        <v>734</v>
      </c>
      <c r="CY10" s="147"/>
      <c r="CZ10" s="1448" t="s">
        <v>735</v>
      </c>
      <c r="DA10" s="147"/>
      <c r="DB10" s="1451" t="s">
        <v>736</v>
      </c>
      <c r="DC10" s="986"/>
      <c r="DD10" s="1445" t="s">
        <v>734</v>
      </c>
      <c r="DE10" s="147"/>
      <c r="DF10" s="1448" t="s">
        <v>735</v>
      </c>
      <c r="DG10" s="147"/>
      <c r="DH10" s="1451" t="s">
        <v>736</v>
      </c>
      <c r="DJ10" s="1463"/>
      <c r="DL10" s="1338" t="s">
        <v>108</v>
      </c>
      <c r="DM10" s="53"/>
      <c r="DN10" s="1332" t="s">
        <v>109</v>
      </c>
    </row>
    <row r="11" spans="1:118" ht="14.4">
      <c r="B11" s="52"/>
      <c r="C11" s="223" t="s">
        <v>110</v>
      </c>
      <c r="D11" s="136"/>
      <c r="E11" s="136"/>
      <c r="F11" s="134" t="s">
        <v>111</v>
      </c>
      <c r="H11" s="1456"/>
      <c r="I11" s="1394"/>
      <c r="J11" s="1391"/>
      <c r="K11" s="1391"/>
      <c r="L11" s="1391"/>
      <c r="M11" s="1391"/>
      <c r="N11" s="1391"/>
      <c r="O11" s="1391"/>
      <c r="P11" s="147"/>
      <c r="Q11" s="1391"/>
      <c r="R11" s="1391"/>
      <c r="S11" s="1391"/>
      <c r="T11" s="1391"/>
      <c r="U11" s="1391"/>
      <c r="V11" s="1391"/>
      <c r="W11" s="1391"/>
      <c r="X11" s="147"/>
      <c r="Y11" s="1460"/>
      <c r="Z11" s="1461"/>
      <c r="AA11" s="34"/>
      <c r="AB11" s="1394"/>
      <c r="AC11" s="1391"/>
      <c r="AD11" s="1391"/>
      <c r="AE11" s="1391"/>
      <c r="AF11" s="1391"/>
      <c r="AG11" s="1391"/>
      <c r="AH11" s="1391"/>
      <c r="AI11" s="147"/>
      <c r="AJ11" s="1391"/>
      <c r="AK11" s="1391"/>
      <c r="AL11" s="1391"/>
      <c r="AM11" s="1391"/>
      <c r="AN11" s="1391"/>
      <c r="AO11" s="1391"/>
      <c r="AP11" s="1391"/>
      <c r="AQ11" s="147"/>
      <c r="AR11" s="1460"/>
      <c r="AS11" s="1461"/>
      <c r="AT11" s="34"/>
      <c r="AU11" s="1446"/>
      <c r="AV11" s="114"/>
      <c r="AW11" s="1449"/>
      <c r="AX11" s="114"/>
      <c r="AY11" s="1460"/>
      <c r="AZ11" s="1461"/>
      <c r="BA11" s="34"/>
      <c r="BB11" s="1446"/>
      <c r="BC11" s="114"/>
      <c r="BD11" s="1449"/>
      <c r="BE11" s="114"/>
      <c r="BF11" s="1454"/>
      <c r="BG11" s="34"/>
      <c r="BH11" s="1446"/>
      <c r="BI11" s="114"/>
      <c r="BJ11" s="1449"/>
      <c r="BK11" s="114"/>
      <c r="BL11" s="1454"/>
      <c r="BM11" s="34"/>
      <c r="BN11" s="1446"/>
      <c r="BO11" s="114"/>
      <c r="BP11" s="1449"/>
      <c r="BQ11" s="114"/>
      <c r="BR11" s="1454"/>
      <c r="BS11" s="34"/>
      <c r="BT11" s="1446"/>
      <c r="BU11" s="114"/>
      <c r="BV11" s="1449"/>
      <c r="BW11" s="114"/>
      <c r="BX11" s="1454"/>
      <c r="BY11" s="34"/>
      <c r="BZ11" s="1446"/>
      <c r="CA11" s="114"/>
      <c r="CB11" s="1449"/>
      <c r="CC11" s="114"/>
      <c r="CD11" s="1454"/>
      <c r="CE11" s="34"/>
      <c r="CF11" s="1446"/>
      <c r="CG11" s="114"/>
      <c r="CH11" s="1449"/>
      <c r="CI11" s="114"/>
      <c r="CJ11" s="1454"/>
      <c r="CK11" s="34"/>
      <c r="CL11" s="1446"/>
      <c r="CM11" s="114"/>
      <c r="CN11" s="1449"/>
      <c r="CO11" s="114"/>
      <c r="CP11" s="1454"/>
      <c r="CQ11" s="34"/>
      <c r="CR11" s="1446"/>
      <c r="CS11" s="114"/>
      <c r="CT11" s="1449"/>
      <c r="CU11" s="114"/>
      <c r="CV11" s="1454"/>
      <c r="CW11" s="34"/>
      <c r="CX11" s="1446"/>
      <c r="CY11" s="147"/>
      <c r="CZ11" s="1449"/>
      <c r="DA11" s="147"/>
      <c r="DB11" s="1452"/>
      <c r="DC11" s="986"/>
      <c r="DD11" s="1446"/>
      <c r="DE11" s="147"/>
      <c r="DF11" s="1449"/>
      <c r="DG11" s="147"/>
      <c r="DH11" s="1452"/>
      <c r="DJ11" s="1463"/>
      <c r="DL11" s="1339"/>
      <c r="DM11" s="53"/>
      <c r="DN11" s="1333"/>
    </row>
    <row r="12" spans="1:118" ht="15" thickBot="1">
      <c r="B12" s="52"/>
      <c r="C12" s="124"/>
      <c r="D12" s="138"/>
      <c r="E12" s="138"/>
      <c r="F12" s="135"/>
      <c r="H12" s="1457"/>
      <c r="I12" s="139" t="s">
        <v>737</v>
      </c>
      <c r="J12" s="140" t="s">
        <v>738</v>
      </c>
      <c r="K12" s="140" t="s">
        <v>739</v>
      </c>
      <c r="L12" s="140" t="s">
        <v>740</v>
      </c>
      <c r="M12" s="140" t="s">
        <v>741</v>
      </c>
      <c r="N12" s="140" t="s">
        <v>742</v>
      </c>
      <c r="O12" s="140" t="s">
        <v>743</v>
      </c>
      <c r="P12" s="149"/>
      <c r="Q12" s="140" t="s">
        <v>737</v>
      </c>
      <c r="R12" s="140" t="s">
        <v>738</v>
      </c>
      <c r="S12" s="140" t="s">
        <v>739</v>
      </c>
      <c r="T12" s="140" t="s">
        <v>740</v>
      </c>
      <c r="U12" s="140" t="s">
        <v>741</v>
      </c>
      <c r="V12" s="140" t="s">
        <v>742</v>
      </c>
      <c r="W12" s="140" t="s">
        <v>743</v>
      </c>
      <c r="X12" s="149"/>
      <c r="Y12" s="144" t="s">
        <v>163</v>
      </c>
      <c r="Z12" s="145" t="s">
        <v>147</v>
      </c>
      <c r="AA12" s="34"/>
      <c r="AB12" s="139" t="s">
        <v>737</v>
      </c>
      <c r="AC12" s="140" t="s">
        <v>738</v>
      </c>
      <c r="AD12" s="140" t="s">
        <v>739</v>
      </c>
      <c r="AE12" s="140" t="s">
        <v>740</v>
      </c>
      <c r="AF12" s="140" t="s">
        <v>741</v>
      </c>
      <c r="AG12" s="140" t="s">
        <v>742</v>
      </c>
      <c r="AH12" s="140" t="s">
        <v>743</v>
      </c>
      <c r="AI12" s="149"/>
      <c r="AJ12" s="140" t="s">
        <v>737</v>
      </c>
      <c r="AK12" s="140" t="s">
        <v>738</v>
      </c>
      <c r="AL12" s="140" t="s">
        <v>739</v>
      </c>
      <c r="AM12" s="140" t="s">
        <v>740</v>
      </c>
      <c r="AN12" s="140" t="s">
        <v>741</v>
      </c>
      <c r="AO12" s="140" t="s">
        <v>742</v>
      </c>
      <c r="AP12" s="140" t="s">
        <v>743</v>
      </c>
      <c r="AQ12" s="149"/>
      <c r="AR12" s="144" t="s">
        <v>163</v>
      </c>
      <c r="AS12" s="145" t="s">
        <v>147</v>
      </c>
      <c r="AT12" s="34"/>
      <c r="AU12" s="1447"/>
      <c r="AV12" s="143"/>
      <c r="AW12" s="1450"/>
      <c r="AX12" s="143"/>
      <c r="AY12" s="144" t="s">
        <v>163</v>
      </c>
      <c r="AZ12" s="145" t="s">
        <v>147</v>
      </c>
      <c r="BA12" s="34"/>
      <c r="BB12" s="1447"/>
      <c r="BC12" s="143"/>
      <c r="BD12" s="1450"/>
      <c r="BE12" s="143"/>
      <c r="BF12" s="150" t="s">
        <v>163</v>
      </c>
      <c r="BG12" s="34"/>
      <c r="BH12" s="1447"/>
      <c r="BI12" s="143"/>
      <c r="BJ12" s="1450"/>
      <c r="BK12" s="143"/>
      <c r="BL12" s="150" t="s">
        <v>163</v>
      </c>
      <c r="BM12" s="34"/>
      <c r="BN12" s="1447"/>
      <c r="BO12" s="143"/>
      <c r="BP12" s="1450"/>
      <c r="BQ12" s="143"/>
      <c r="BR12" s="150" t="s">
        <v>163</v>
      </c>
      <c r="BS12" s="34"/>
      <c r="BT12" s="1447"/>
      <c r="BU12" s="143"/>
      <c r="BV12" s="1450"/>
      <c r="BW12" s="143"/>
      <c r="BX12" s="150" t="s">
        <v>163</v>
      </c>
      <c r="BY12" s="34"/>
      <c r="BZ12" s="1447"/>
      <c r="CA12" s="143"/>
      <c r="CB12" s="1450"/>
      <c r="CC12" s="143"/>
      <c r="CD12" s="150" t="s">
        <v>163</v>
      </c>
      <c r="CE12" s="34"/>
      <c r="CF12" s="1447"/>
      <c r="CG12" s="143"/>
      <c r="CH12" s="1450"/>
      <c r="CI12" s="143"/>
      <c r="CJ12" s="150" t="s">
        <v>163</v>
      </c>
      <c r="CK12" s="34"/>
      <c r="CL12" s="1447"/>
      <c r="CM12" s="143"/>
      <c r="CN12" s="1450"/>
      <c r="CO12" s="143"/>
      <c r="CP12" s="150" t="s">
        <v>163</v>
      </c>
      <c r="CQ12" s="34"/>
      <c r="CR12" s="1447"/>
      <c r="CS12" s="143"/>
      <c r="CT12" s="1450"/>
      <c r="CU12" s="143"/>
      <c r="CV12" s="150" t="s">
        <v>163</v>
      </c>
      <c r="CW12" s="34"/>
      <c r="CX12" s="1447"/>
      <c r="CY12" s="149"/>
      <c r="CZ12" s="1450"/>
      <c r="DA12" s="149"/>
      <c r="DB12" s="150" t="s">
        <v>163</v>
      </c>
      <c r="DC12" s="986"/>
      <c r="DD12" s="1447"/>
      <c r="DE12" s="149"/>
      <c r="DF12" s="1450"/>
      <c r="DG12" s="149"/>
      <c r="DH12" s="150" t="s">
        <v>163</v>
      </c>
      <c r="DJ12" s="1464"/>
      <c r="DL12" s="1340"/>
      <c r="DM12" s="54"/>
      <c r="DN12" s="1334"/>
    </row>
    <row r="13" spans="1:118" ht="14.4">
      <c r="B13" s="52"/>
      <c r="H13" s="84"/>
      <c r="DN13" s="86"/>
    </row>
    <row r="14" spans="1:118" ht="14.4">
      <c r="B14" s="203" t="str">
        <f>IF(C14="","",COUNTIF($C$14:C14,"&lt;&gt;""")-COUNTBLANK($C$14:C14))</f>
        <v/>
      </c>
      <c r="G14" s="32"/>
      <c r="H14" s="84"/>
      <c r="DK14" s="32"/>
      <c r="DN14" s="86"/>
    </row>
    <row r="15" spans="1:118" ht="14.4">
      <c r="B15" s="203" t="str">
        <f>IF(C15="","",COUNTIF($C$14:C15,"&lt;&gt;""")-COUNTBLANK($C$14:C15))</f>
        <v/>
      </c>
      <c r="C15" s="60"/>
      <c r="D15" s="63" t="s">
        <v>744</v>
      </c>
      <c r="E15" s="60"/>
      <c r="F15" s="60"/>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986"/>
      <c r="DD15" s="986"/>
      <c r="DE15" s="986"/>
      <c r="DF15" s="986"/>
      <c r="DG15" s="986"/>
      <c r="DH15" s="986"/>
      <c r="DJ15" s="34"/>
      <c r="DL15" s="34"/>
      <c r="DM15" s="34"/>
      <c r="DN15" s="88"/>
    </row>
    <row r="16" spans="1:118" ht="14.4">
      <c r="B16" s="203">
        <f>IF(C16="","",COUNTIF($C$14:C16,"&lt;&gt;""")-COUNTBLANK($C$14:C16))</f>
        <v>1</v>
      </c>
      <c r="C16" s="57" t="s">
        <v>745</v>
      </c>
      <c r="D16" s="66" t="s">
        <v>746</v>
      </c>
      <c r="E16" s="67" t="s">
        <v>747</v>
      </c>
      <c r="F16" s="67" t="s">
        <v>117</v>
      </c>
      <c r="H16" s="665">
        <f>IF(AND(I16&lt;&gt;"",J16&lt;&gt;"",K16&lt;&gt;"",L16&lt;&gt;"",M16&lt;&gt;"",N16&lt;&gt;"",Q16&lt;&gt;"",R16&lt;&gt;"",S16&lt;&gt;"",T16&lt;&gt;"",U16&lt;&gt;"",V16&lt;&gt;"",AB16&lt;&gt;"",AC16&lt;&gt;"",AD16&lt;&gt;"",AE16&lt;&gt;"",AF16&lt;&gt;"",AG16&lt;&gt;"",AJ16&lt;&gt;"",AL16&lt;&gt;"",AK16&lt;&gt;"",AM16&lt;&gt;"",AN16&lt;&gt;"",AO16&lt;&gt;"",DN16&lt;&gt;""),0,1)</f>
        <v>1</v>
      </c>
      <c r="I16" s="76"/>
      <c r="J16" s="76"/>
      <c r="K16" s="76"/>
      <c r="L16" s="76"/>
      <c r="M16" s="76"/>
      <c r="N16" s="76"/>
      <c r="O16" s="75"/>
      <c r="P16" s="75"/>
      <c r="Q16" s="76"/>
      <c r="R16" s="76"/>
      <c r="S16" s="76"/>
      <c r="T16" s="76"/>
      <c r="U16" s="76"/>
      <c r="V16" s="76"/>
      <c r="W16" s="75"/>
      <c r="X16" s="75"/>
      <c r="Y16" s="75"/>
      <c r="AB16" s="64"/>
      <c r="AC16" s="64"/>
      <c r="AD16" s="64"/>
      <c r="AE16" s="64"/>
      <c r="AF16" s="64"/>
      <c r="AG16" s="64"/>
      <c r="AJ16" s="64"/>
      <c r="AK16" s="64"/>
      <c r="AL16" s="64"/>
      <c r="AM16" s="64"/>
      <c r="AN16" s="64"/>
      <c r="AO16" s="64"/>
      <c r="AS16" s="34"/>
      <c r="AZ16" s="34"/>
      <c r="DL16" s="912"/>
      <c r="DM16" s="34"/>
      <c r="DN16" s="188"/>
    </row>
    <row r="17" spans="1:118" ht="14.4">
      <c r="B17" s="203">
        <f>IF(C17="","",COUNTIF($C$14:C17,"&lt;&gt;""")-COUNTBLANK($C$14:C17))</f>
        <v>2</v>
      </c>
      <c r="C17" s="57" t="s">
        <v>748</v>
      </c>
      <c r="D17" s="60" t="s">
        <v>749</v>
      </c>
      <c r="E17" s="61" t="s">
        <v>750</v>
      </c>
      <c r="F17" s="61" t="s">
        <v>751</v>
      </c>
      <c r="H17" s="665">
        <f>IF(AND(I17&lt;&gt;"",J17&lt;&gt;"",K17&lt;&gt;"",L17&lt;&gt;"",M17&lt;&gt;"",N17&lt;&gt;"",O17&lt;&gt;"",Q17&lt;&gt;"",R17&lt;&gt;"",S17&lt;&gt;"",T17&lt;&gt;"",U17&lt;&gt;"",V17&lt;&gt;"",W17&lt;&gt;"",Y17&lt;&gt;"",Z17&lt;&gt;"",AB17&lt;&gt;"",AC17&lt;&gt;"",AD17&lt;&gt;"",AE17&lt;&gt;"",AF17&lt;&gt;"",AG17&lt;&gt;"",AH17&lt;&gt;"",AJ17&lt;&gt;"",AK17&lt;&gt;"",AL17&lt;&gt;"",AM17&lt;&gt;"",AN17&lt;&gt;"",AO17&lt;&gt;"",AP17&lt;&gt;"",AR17&lt;&gt;"",AS17&lt;&gt;"",AU17&lt;&gt;"",AW17&lt;&gt;"",AY17&lt;&gt;"",AZ17&lt;&gt;"",BB17&lt;&gt;"",BD17&lt;&gt;"",BF17&lt;&gt;"",BH17&lt;&gt;"",BJ17&lt;&gt;"",BL17&lt;&gt;"",BN17&lt;&gt;"",BP17&lt;&gt;"",BR17&lt;&gt;"",BT17&lt;&gt;"",BV17&lt;&gt;"",BX17&lt;&gt;"",BZ17&lt;&gt;"",CB17&lt;&gt;"",CD17&lt;&gt;"",CF17&lt;&gt;"",CH17&lt;&gt;"",CJ17&lt;&gt;"",CL17&lt;&gt;"",CN17&lt;&gt;"",CP17&lt;&gt;"",CR17&lt;&gt;"",CT17&lt;&gt;"",CV17&lt;&gt;"",CX17&lt;&gt;"",CZ17&lt;&gt;"",DB17&lt;&gt;"",DJ17&lt;&gt;"",DD17&lt;&gt;"",DF17&lt;&gt;"",DH17&lt;&gt;"",DN17&lt;&gt;""),0,1)</f>
        <v>1</v>
      </c>
      <c r="I17" s="76"/>
      <c r="J17" s="76"/>
      <c r="K17" s="76"/>
      <c r="L17" s="76"/>
      <c r="M17" s="76"/>
      <c r="N17" s="76"/>
      <c r="O17" s="62">
        <f t="shared" ref="O17:O25" si="0">SUM(I17:N17)</f>
        <v>0</v>
      </c>
      <c r="P17" s="75"/>
      <c r="Q17" s="76"/>
      <c r="R17" s="76"/>
      <c r="S17" s="76"/>
      <c r="T17" s="76"/>
      <c r="U17" s="76"/>
      <c r="V17" s="76"/>
      <c r="W17" s="62">
        <f t="shared" ref="W17:W25" si="1">SUM(Q17:V17)</f>
        <v>0</v>
      </c>
      <c r="X17" s="75"/>
      <c r="Y17" s="62">
        <f t="shared" ref="Y17:Y25" si="2">O17+W17</f>
        <v>0</v>
      </c>
      <c r="Z17" s="184"/>
      <c r="AB17" s="64"/>
      <c r="AC17" s="64"/>
      <c r="AD17" s="64"/>
      <c r="AE17" s="64"/>
      <c r="AF17" s="64"/>
      <c r="AG17" s="64"/>
      <c r="AH17" s="62">
        <f>SUM(AB17:AG17)</f>
        <v>0</v>
      </c>
      <c r="AJ17" s="64"/>
      <c r="AK17" s="64"/>
      <c r="AL17" s="64"/>
      <c r="AM17" s="64"/>
      <c r="AN17" s="64"/>
      <c r="AO17" s="64"/>
      <c r="AP17" s="62">
        <f t="shared" ref="AP17:AP24" si="3">SUM(AJ17:AO17)</f>
        <v>0</v>
      </c>
      <c r="AR17" s="62">
        <f t="shared" ref="AR17:AR25" si="4">AH17+AP17</f>
        <v>0</v>
      </c>
      <c r="AS17" s="184"/>
      <c r="AU17" s="64"/>
      <c r="AW17" s="64"/>
      <c r="AY17" s="62">
        <f>AU17+AW17</f>
        <v>0</v>
      </c>
      <c r="AZ17" s="184"/>
      <c r="BB17" s="64"/>
      <c r="BD17" s="64"/>
      <c r="BF17" s="62">
        <f>BB17+BD17</f>
        <v>0</v>
      </c>
      <c r="BH17" s="64"/>
      <c r="BJ17" s="64"/>
      <c r="BL17" s="62">
        <f>BH17+BJ17</f>
        <v>0</v>
      </c>
      <c r="BN17" s="64"/>
      <c r="BP17" s="64"/>
      <c r="BR17" s="62">
        <f>BN17+BP17</f>
        <v>0</v>
      </c>
      <c r="BT17" s="64"/>
      <c r="BV17" s="64"/>
      <c r="BX17" s="62">
        <f>BT17+BV17</f>
        <v>0</v>
      </c>
      <c r="BZ17" s="64"/>
      <c r="CB17" s="64"/>
      <c r="CD17" s="62">
        <f>BZ17+CB17</f>
        <v>0</v>
      </c>
      <c r="CF17" s="64"/>
      <c r="CH17" s="64"/>
      <c r="CJ17" s="62">
        <f>CF17+CH17</f>
        <v>0</v>
      </c>
      <c r="CL17" s="64"/>
      <c r="CN17" s="64"/>
      <c r="CP17" s="62">
        <f>CL17+CN17</f>
        <v>0</v>
      </c>
      <c r="CR17" s="64"/>
      <c r="CT17" s="64"/>
      <c r="CV17" s="62">
        <f>CR17+CT17</f>
        <v>0</v>
      </c>
      <c r="CX17" s="64"/>
      <c r="CZ17" s="64"/>
      <c r="DB17" s="62">
        <f>CX17+CZ17</f>
        <v>0</v>
      </c>
      <c r="DD17" s="936"/>
      <c r="DF17" s="936"/>
      <c r="DH17" s="934">
        <f>DD17+DF17</f>
        <v>0</v>
      </c>
      <c r="DJ17" s="184"/>
      <c r="DL17" s="912"/>
      <c r="DM17" s="34"/>
      <c r="DN17" s="188"/>
    </row>
    <row r="18" spans="1:118" ht="14.4">
      <c r="B18" s="203">
        <f>IF(C18="","",COUNTIF($C$14:C18,"&lt;&gt;""")-COUNTBLANK($C$14:C18))</f>
        <v>3</v>
      </c>
      <c r="C18" s="57" t="s">
        <v>752</v>
      </c>
      <c r="D18" s="66" t="s">
        <v>753</v>
      </c>
      <c r="E18" s="67" t="s">
        <v>750</v>
      </c>
      <c r="F18" s="67" t="s">
        <v>751</v>
      </c>
      <c r="H18" s="1011">
        <f t="shared" ref="H18:H30" si="5">IF(AND(I18&lt;&gt;"",J18&lt;&gt;"",K18&lt;&gt;"",L18&lt;&gt;"",M18&lt;&gt;"",N18&lt;&gt;"",O18&lt;&gt;"",Q18&lt;&gt;"",R18&lt;&gt;"",S18&lt;&gt;"",T18&lt;&gt;"",U18&lt;&gt;"",V18&lt;&gt;"",W18&lt;&gt;"",Y18&lt;&gt;"",Z18&lt;&gt;"",AB18&lt;&gt;"",AC18&lt;&gt;"",AD18&lt;&gt;"",AE18&lt;&gt;"",AF18&lt;&gt;"",AG18&lt;&gt;"",AH18&lt;&gt;"",AJ18&lt;&gt;"",AK18&lt;&gt;"",AL18&lt;&gt;"",AM18&lt;&gt;"",AN18&lt;&gt;"",AO18&lt;&gt;"",AP18&lt;&gt;"",AR18&lt;&gt;"",AS18&lt;&gt;"",AU18&lt;&gt;"",AW18&lt;&gt;"",AY18&lt;&gt;"",AZ18&lt;&gt;"",BB18&lt;&gt;"",BD18&lt;&gt;"",BF18&lt;&gt;"",BH18&lt;&gt;"",BJ18&lt;&gt;"",BL18&lt;&gt;"",BN18&lt;&gt;"",BP18&lt;&gt;"",BR18&lt;&gt;"",BT18&lt;&gt;"",BV18&lt;&gt;"",BX18&lt;&gt;"",BZ18&lt;&gt;"",CB18&lt;&gt;"",CD18&lt;&gt;"",CF18&lt;&gt;"",CH18&lt;&gt;"",CJ18&lt;&gt;"",CL18&lt;&gt;"",CN18&lt;&gt;"",CP18&lt;&gt;"",CR18&lt;&gt;"",CT18&lt;&gt;"",CV18&lt;&gt;"",CX18&lt;&gt;"",CZ18&lt;&gt;"",DB18&lt;&gt;"",DJ18&lt;&gt;"",DD18&lt;&gt;"",DF18&lt;&gt;"",DH18&lt;&gt;"",DN18&lt;&gt;""),0,1)</f>
        <v>1</v>
      </c>
      <c r="I18" s="76"/>
      <c r="J18" s="76"/>
      <c r="K18" s="76"/>
      <c r="L18" s="76"/>
      <c r="M18" s="76"/>
      <c r="N18" s="76"/>
      <c r="O18" s="62">
        <f t="shared" si="0"/>
        <v>0</v>
      </c>
      <c r="P18" s="75"/>
      <c r="Q18" s="76"/>
      <c r="R18" s="76"/>
      <c r="S18" s="76"/>
      <c r="T18" s="76"/>
      <c r="U18" s="76"/>
      <c r="V18" s="76"/>
      <c r="W18" s="62">
        <f t="shared" si="1"/>
        <v>0</v>
      </c>
      <c r="X18" s="75"/>
      <c r="Y18" s="62">
        <f t="shared" si="2"/>
        <v>0</v>
      </c>
      <c r="Z18" s="184"/>
      <c r="AB18" s="64"/>
      <c r="AC18" s="64"/>
      <c r="AD18" s="64"/>
      <c r="AE18" s="64"/>
      <c r="AF18" s="64"/>
      <c r="AG18" s="64"/>
      <c r="AH18" s="62">
        <f t="shared" ref="AH18:AH24" si="6">SUM(AB18:AG18)</f>
        <v>0</v>
      </c>
      <c r="AJ18" s="64"/>
      <c r="AK18" s="64"/>
      <c r="AL18" s="64"/>
      <c r="AM18" s="64"/>
      <c r="AN18" s="64"/>
      <c r="AO18" s="64"/>
      <c r="AP18" s="62">
        <f t="shared" si="3"/>
        <v>0</v>
      </c>
      <c r="AR18" s="62">
        <f t="shared" si="4"/>
        <v>0</v>
      </c>
      <c r="AS18" s="184"/>
      <c r="AU18" s="64"/>
      <c r="AW18" s="64"/>
      <c r="AY18" s="62">
        <f t="shared" ref="AY18:AY24" si="7">AU18+AW18</f>
        <v>0</v>
      </c>
      <c r="AZ18" s="184"/>
      <c r="BB18" s="64"/>
      <c r="BD18" s="64"/>
      <c r="BF18" s="62">
        <f t="shared" ref="BF18:BF24" si="8">BB18+BD18</f>
        <v>0</v>
      </c>
      <c r="BH18" s="64"/>
      <c r="BJ18" s="64"/>
      <c r="BL18" s="62">
        <f t="shared" ref="BL18:BL24" si="9">BH18+BJ18</f>
        <v>0</v>
      </c>
      <c r="BN18" s="64"/>
      <c r="BP18" s="64"/>
      <c r="BR18" s="62">
        <f t="shared" ref="BR18:BR24" si="10">BN18+BP18</f>
        <v>0</v>
      </c>
      <c r="BT18" s="64"/>
      <c r="BV18" s="64"/>
      <c r="BX18" s="62">
        <f t="shared" ref="BX18:BX24" si="11">BT18+BV18</f>
        <v>0</v>
      </c>
      <c r="BZ18" s="64"/>
      <c r="CB18" s="64"/>
      <c r="CD18" s="62">
        <f t="shared" ref="CD18:CD24" si="12">BZ18+CB18</f>
        <v>0</v>
      </c>
      <c r="CF18" s="64"/>
      <c r="CH18" s="64"/>
      <c r="CJ18" s="62">
        <f t="shared" ref="CJ18:CJ24" si="13">CF18+CH18</f>
        <v>0</v>
      </c>
      <c r="CL18" s="64"/>
      <c r="CN18" s="64"/>
      <c r="CP18" s="62">
        <f t="shared" ref="CP18:CP24" si="14">CL18+CN18</f>
        <v>0</v>
      </c>
      <c r="CR18" s="64"/>
      <c r="CT18" s="64"/>
      <c r="CV18" s="62">
        <f t="shared" ref="CV18:CV24" si="15">CR18+CT18</f>
        <v>0</v>
      </c>
      <c r="CX18" s="64"/>
      <c r="CZ18" s="64"/>
      <c r="DB18" s="62">
        <f t="shared" ref="DB18:DB24" si="16">CX18+CZ18</f>
        <v>0</v>
      </c>
      <c r="DD18" s="936"/>
      <c r="DF18" s="936"/>
      <c r="DH18" s="934">
        <f t="shared" ref="DH18:DH24" si="17">DD18+DF18</f>
        <v>0</v>
      </c>
      <c r="DJ18" s="184"/>
      <c r="DL18" s="912"/>
      <c r="DM18" s="34"/>
      <c r="DN18" s="188"/>
    </row>
    <row r="19" spans="1:118" ht="14.4">
      <c r="B19" s="203">
        <f>IF(C19="","",COUNTIF($C$14:C19,"&lt;&gt;""")-COUNTBLANK($C$14:C19))</f>
        <v>4</v>
      </c>
      <c r="C19" s="57" t="s">
        <v>754</v>
      </c>
      <c r="D19" s="937" t="s">
        <v>755</v>
      </c>
      <c r="E19" s="67" t="s">
        <v>750</v>
      </c>
      <c r="F19" s="67" t="s">
        <v>751</v>
      </c>
      <c r="H19" s="1011">
        <f t="shared" si="5"/>
        <v>1</v>
      </c>
      <c r="I19" s="76"/>
      <c r="J19" s="76"/>
      <c r="K19" s="76"/>
      <c r="L19" s="76"/>
      <c r="M19" s="76"/>
      <c r="N19" s="76"/>
      <c r="O19" s="62">
        <f t="shared" si="0"/>
        <v>0</v>
      </c>
      <c r="P19" s="75"/>
      <c r="Q19" s="76"/>
      <c r="R19" s="76"/>
      <c r="S19" s="76"/>
      <c r="T19" s="76"/>
      <c r="U19" s="76"/>
      <c r="V19" s="76"/>
      <c r="W19" s="62">
        <f t="shared" si="1"/>
        <v>0</v>
      </c>
      <c r="X19" s="75"/>
      <c r="Y19" s="62">
        <f t="shared" si="2"/>
        <v>0</v>
      </c>
      <c r="Z19" s="184"/>
      <c r="AB19" s="64"/>
      <c r="AC19" s="64"/>
      <c r="AD19" s="64"/>
      <c r="AE19" s="64"/>
      <c r="AF19" s="64"/>
      <c r="AG19" s="64"/>
      <c r="AH19" s="62">
        <f t="shared" si="6"/>
        <v>0</v>
      </c>
      <c r="AJ19" s="64"/>
      <c r="AK19" s="64"/>
      <c r="AL19" s="64"/>
      <c r="AM19" s="64"/>
      <c r="AN19" s="64"/>
      <c r="AO19" s="64"/>
      <c r="AP19" s="62">
        <f t="shared" si="3"/>
        <v>0</v>
      </c>
      <c r="AR19" s="62">
        <f t="shared" si="4"/>
        <v>0</v>
      </c>
      <c r="AS19" s="184"/>
      <c r="AU19" s="64"/>
      <c r="AW19" s="64"/>
      <c r="AY19" s="62">
        <f t="shared" si="7"/>
        <v>0</v>
      </c>
      <c r="AZ19" s="184"/>
      <c r="BB19" s="64"/>
      <c r="BD19" s="64"/>
      <c r="BF19" s="62">
        <f t="shared" si="8"/>
        <v>0</v>
      </c>
      <c r="BH19" s="64"/>
      <c r="BJ19" s="64"/>
      <c r="BL19" s="62">
        <f t="shared" si="9"/>
        <v>0</v>
      </c>
      <c r="BN19" s="64"/>
      <c r="BP19" s="64"/>
      <c r="BR19" s="62">
        <f t="shared" si="10"/>
        <v>0</v>
      </c>
      <c r="BT19" s="64"/>
      <c r="BV19" s="64"/>
      <c r="BX19" s="62">
        <f t="shared" si="11"/>
        <v>0</v>
      </c>
      <c r="BZ19" s="64"/>
      <c r="CB19" s="64"/>
      <c r="CD19" s="62">
        <f t="shared" si="12"/>
        <v>0</v>
      </c>
      <c r="CF19" s="64"/>
      <c r="CH19" s="64"/>
      <c r="CJ19" s="62">
        <f t="shared" si="13"/>
        <v>0</v>
      </c>
      <c r="CL19" s="64"/>
      <c r="CN19" s="64"/>
      <c r="CP19" s="62">
        <f t="shared" si="14"/>
        <v>0</v>
      </c>
      <c r="CR19" s="64"/>
      <c r="CT19" s="64"/>
      <c r="CV19" s="62">
        <f t="shared" si="15"/>
        <v>0</v>
      </c>
      <c r="CX19" s="64"/>
      <c r="CZ19" s="64"/>
      <c r="DB19" s="62">
        <f t="shared" si="16"/>
        <v>0</v>
      </c>
      <c r="DD19" s="936"/>
      <c r="DF19" s="936"/>
      <c r="DH19" s="934">
        <f t="shared" si="17"/>
        <v>0</v>
      </c>
      <c r="DJ19" s="184"/>
      <c r="DL19" s="912"/>
      <c r="DM19" s="34"/>
      <c r="DN19" s="188"/>
    </row>
    <row r="20" spans="1:118" ht="14.4">
      <c r="B20" s="203">
        <f>IF(C20="","",COUNTIF($C$14:C20,"&lt;&gt;""")-COUNTBLANK($C$14:C20))</f>
        <v>5</v>
      </c>
      <c r="C20" s="57" t="s">
        <v>756</v>
      </c>
      <c r="D20" s="995" t="s">
        <v>829</v>
      </c>
      <c r="E20" s="61" t="s">
        <v>750</v>
      </c>
      <c r="F20" s="61" t="s">
        <v>751</v>
      </c>
      <c r="H20" s="1011">
        <f t="shared" si="5"/>
        <v>1</v>
      </c>
      <c r="I20" s="188"/>
      <c r="J20" s="188"/>
      <c r="K20" s="188"/>
      <c r="L20" s="188"/>
      <c r="M20" s="188"/>
      <c r="N20" s="188"/>
      <c r="O20" s="62">
        <f t="shared" si="0"/>
        <v>0</v>
      </c>
      <c r="P20" s="75"/>
      <c r="Q20" s="188"/>
      <c r="R20" s="188"/>
      <c r="S20" s="188"/>
      <c r="T20" s="188"/>
      <c r="U20" s="188"/>
      <c r="V20" s="188"/>
      <c r="W20" s="62">
        <f t="shared" si="1"/>
        <v>0</v>
      </c>
      <c r="X20" s="75"/>
      <c r="Y20" s="62">
        <f t="shared" si="2"/>
        <v>0</v>
      </c>
      <c r="Z20" s="184"/>
      <c r="AB20" s="188"/>
      <c r="AC20" s="188"/>
      <c r="AD20" s="188"/>
      <c r="AE20" s="188"/>
      <c r="AF20" s="188"/>
      <c r="AG20" s="188"/>
      <c r="AH20" s="62">
        <f t="shared" si="6"/>
        <v>0</v>
      </c>
      <c r="AI20" s="75"/>
      <c r="AJ20" s="188"/>
      <c r="AK20" s="188"/>
      <c r="AL20" s="188"/>
      <c r="AM20" s="188"/>
      <c r="AN20" s="188"/>
      <c r="AO20" s="188"/>
      <c r="AP20" s="62">
        <f t="shared" si="3"/>
        <v>0</v>
      </c>
      <c r="AQ20" s="75"/>
      <c r="AR20" s="62">
        <f t="shared" si="4"/>
        <v>0</v>
      </c>
      <c r="AS20" s="184"/>
      <c r="AU20" s="188"/>
      <c r="AV20" s="77"/>
      <c r="AW20" s="188"/>
      <c r="AX20" s="75"/>
      <c r="AY20" s="62">
        <f>AU20+AW20</f>
        <v>0</v>
      </c>
      <c r="AZ20" s="184"/>
      <c r="BB20" s="188"/>
      <c r="BC20" s="77"/>
      <c r="BD20" s="188"/>
      <c r="BE20" s="75"/>
      <c r="BF20" s="62">
        <f t="shared" si="8"/>
        <v>0</v>
      </c>
      <c r="BH20" s="188"/>
      <c r="BI20" s="77"/>
      <c r="BJ20" s="188"/>
      <c r="BK20" s="75"/>
      <c r="BL20" s="62">
        <f t="shared" si="9"/>
        <v>0</v>
      </c>
      <c r="BN20" s="188"/>
      <c r="BO20" s="77"/>
      <c r="BP20" s="188"/>
      <c r="BQ20" s="75"/>
      <c r="BR20" s="62">
        <f t="shared" si="10"/>
        <v>0</v>
      </c>
      <c r="BT20" s="188"/>
      <c r="BU20" s="77"/>
      <c r="BV20" s="188"/>
      <c r="BW20" s="75"/>
      <c r="BX20" s="62">
        <f t="shared" si="11"/>
        <v>0</v>
      </c>
      <c r="BZ20" s="188"/>
      <c r="CA20" s="77"/>
      <c r="CB20" s="188"/>
      <c r="CC20" s="75"/>
      <c r="CD20" s="62">
        <f t="shared" si="12"/>
        <v>0</v>
      </c>
      <c r="CF20" s="188"/>
      <c r="CG20" s="77"/>
      <c r="CH20" s="188"/>
      <c r="CI20" s="75"/>
      <c r="CJ20" s="62">
        <f t="shared" si="13"/>
        <v>0</v>
      </c>
      <c r="CL20" s="188"/>
      <c r="CM20" s="77"/>
      <c r="CN20" s="188"/>
      <c r="CO20" s="75"/>
      <c r="CP20" s="62">
        <f t="shared" si="14"/>
        <v>0</v>
      </c>
      <c r="CR20" s="188"/>
      <c r="CS20" s="77"/>
      <c r="CT20" s="188"/>
      <c r="CU20" s="75"/>
      <c r="CV20" s="62">
        <f t="shared" si="15"/>
        <v>0</v>
      </c>
      <c r="CX20" s="188"/>
      <c r="CY20" s="77"/>
      <c r="CZ20" s="188"/>
      <c r="DA20" s="75"/>
      <c r="DB20" s="62">
        <f t="shared" si="16"/>
        <v>0</v>
      </c>
      <c r="DD20" s="1003"/>
      <c r="DE20" s="77"/>
      <c r="DF20" s="1003"/>
      <c r="DG20" s="75"/>
      <c r="DH20" s="934">
        <f t="shared" si="17"/>
        <v>0</v>
      </c>
      <c r="DJ20" s="184"/>
      <c r="DL20" s="912"/>
      <c r="DM20" s="34"/>
      <c r="DN20" s="188"/>
    </row>
    <row r="21" spans="1:118" ht="14.4">
      <c r="B21" s="203">
        <f>IF(C21="","",COUNTIF($C$14:C21,"&lt;&gt;""")-COUNTBLANK($C$14:C21))</f>
        <v>6</v>
      </c>
      <c r="C21" s="57" t="s">
        <v>757</v>
      </c>
      <c r="D21" s="932" t="s">
        <v>758</v>
      </c>
      <c r="E21" s="61" t="s">
        <v>750</v>
      </c>
      <c r="F21" s="61" t="s">
        <v>751</v>
      </c>
      <c r="H21" s="1011">
        <f t="shared" si="5"/>
        <v>1</v>
      </c>
      <c r="I21" s="76"/>
      <c r="J21" s="76"/>
      <c r="K21" s="76"/>
      <c r="L21" s="76"/>
      <c r="M21" s="76"/>
      <c r="N21" s="76"/>
      <c r="O21" s="62">
        <f t="shared" si="0"/>
        <v>0</v>
      </c>
      <c r="P21" s="75"/>
      <c r="Q21" s="76"/>
      <c r="R21" s="76"/>
      <c r="S21" s="76"/>
      <c r="T21" s="76"/>
      <c r="U21" s="76"/>
      <c r="V21" s="76"/>
      <c r="W21" s="62">
        <f t="shared" si="1"/>
        <v>0</v>
      </c>
      <c r="X21" s="75"/>
      <c r="Y21" s="62">
        <f t="shared" si="2"/>
        <v>0</v>
      </c>
      <c r="Z21" s="184"/>
      <c r="AB21" s="64"/>
      <c r="AC21" s="64"/>
      <c r="AD21" s="64"/>
      <c r="AE21" s="64"/>
      <c r="AF21" s="64"/>
      <c r="AG21" s="64"/>
      <c r="AH21" s="62">
        <f t="shared" si="6"/>
        <v>0</v>
      </c>
      <c r="AJ21" s="64"/>
      <c r="AK21" s="64"/>
      <c r="AL21" s="64"/>
      <c r="AM21" s="64"/>
      <c r="AN21" s="64"/>
      <c r="AO21" s="64"/>
      <c r="AP21" s="62">
        <f t="shared" si="3"/>
        <v>0</v>
      </c>
      <c r="AR21" s="62">
        <f t="shared" si="4"/>
        <v>0</v>
      </c>
      <c r="AS21" s="184"/>
      <c r="AU21" s="64"/>
      <c r="AW21" s="64"/>
      <c r="AY21" s="62">
        <f t="shared" si="7"/>
        <v>0</v>
      </c>
      <c r="AZ21" s="184"/>
      <c r="BB21" s="64"/>
      <c r="BD21" s="64"/>
      <c r="BF21" s="62">
        <f t="shared" si="8"/>
        <v>0</v>
      </c>
      <c r="BH21" s="64"/>
      <c r="BJ21" s="64"/>
      <c r="BL21" s="62">
        <f t="shared" si="9"/>
        <v>0</v>
      </c>
      <c r="BN21" s="64"/>
      <c r="BP21" s="64"/>
      <c r="BR21" s="62">
        <f t="shared" si="10"/>
        <v>0</v>
      </c>
      <c r="BT21" s="64"/>
      <c r="BV21" s="64"/>
      <c r="BX21" s="62">
        <f t="shared" si="11"/>
        <v>0</v>
      </c>
      <c r="BZ21" s="64"/>
      <c r="CB21" s="64"/>
      <c r="CD21" s="62">
        <f t="shared" si="12"/>
        <v>0</v>
      </c>
      <c r="CF21" s="64"/>
      <c r="CH21" s="64"/>
      <c r="CJ21" s="62">
        <f t="shared" si="13"/>
        <v>0</v>
      </c>
      <c r="CL21" s="64"/>
      <c r="CN21" s="64"/>
      <c r="CP21" s="62">
        <f t="shared" si="14"/>
        <v>0</v>
      </c>
      <c r="CR21" s="64"/>
      <c r="CT21" s="64"/>
      <c r="CV21" s="62">
        <f t="shared" si="15"/>
        <v>0</v>
      </c>
      <c r="CX21" s="64"/>
      <c r="CZ21" s="64"/>
      <c r="DB21" s="62">
        <f t="shared" si="16"/>
        <v>0</v>
      </c>
      <c r="DD21" s="936"/>
      <c r="DF21" s="936"/>
      <c r="DH21" s="934">
        <f t="shared" si="17"/>
        <v>0</v>
      </c>
      <c r="DJ21" s="184"/>
      <c r="DL21" s="912"/>
      <c r="DM21" s="34"/>
      <c r="DN21" s="188"/>
    </row>
    <row r="22" spans="1:118" ht="14.4">
      <c r="B22" s="203">
        <f>IF(C22="","",COUNTIF($C$14:C22,"&lt;&gt;""")-COUNTBLANK($C$14:C22))</f>
        <v>7</v>
      </c>
      <c r="C22" s="57" t="s">
        <v>759</v>
      </c>
      <c r="D22" s="932" t="s">
        <v>760</v>
      </c>
      <c r="E22" s="61" t="s">
        <v>750</v>
      </c>
      <c r="F22" s="61" t="s">
        <v>751</v>
      </c>
      <c r="H22" s="1011">
        <f t="shared" si="5"/>
        <v>1</v>
      </c>
      <c r="I22" s="76"/>
      <c r="J22" s="76"/>
      <c r="K22" s="76"/>
      <c r="L22" s="76"/>
      <c r="M22" s="76"/>
      <c r="N22" s="76"/>
      <c r="O22" s="62">
        <f t="shared" si="0"/>
        <v>0</v>
      </c>
      <c r="P22" s="75"/>
      <c r="Q22" s="76"/>
      <c r="R22" s="76"/>
      <c r="S22" s="76"/>
      <c r="T22" s="76"/>
      <c r="U22" s="76"/>
      <c r="V22" s="76"/>
      <c r="W22" s="62">
        <f t="shared" si="1"/>
        <v>0</v>
      </c>
      <c r="X22" s="75"/>
      <c r="Y22" s="62">
        <f t="shared" si="2"/>
        <v>0</v>
      </c>
      <c r="Z22" s="184"/>
      <c r="AB22" s="64"/>
      <c r="AC22" s="64"/>
      <c r="AD22" s="64"/>
      <c r="AE22" s="64"/>
      <c r="AF22" s="64"/>
      <c r="AG22" s="64"/>
      <c r="AH22" s="62">
        <f t="shared" si="6"/>
        <v>0</v>
      </c>
      <c r="AJ22" s="64"/>
      <c r="AK22" s="64"/>
      <c r="AL22" s="64"/>
      <c r="AM22" s="64"/>
      <c r="AN22" s="64"/>
      <c r="AO22" s="64"/>
      <c r="AP22" s="62">
        <f t="shared" si="3"/>
        <v>0</v>
      </c>
      <c r="AR22" s="62">
        <f t="shared" si="4"/>
        <v>0</v>
      </c>
      <c r="AS22" s="184"/>
      <c r="AU22" s="64"/>
      <c r="AW22" s="64"/>
      <c r="AY22" s="62">
        <f t="shared" si="7"/>
        <v>0</v>
      </c>
      <c r="AZ22" s="184"/>
      <c r="BB22" s="64"/>
      <c r="BD22" s="64"/>
      <c r="BF22" s="62">
        <f t="shared" si="8"/>
        <v>0</v>
      </c>
      <c r="BH22" s="64"/>
      <c r="BJ22" s="64"/>
      <c r="BL22" s="62">
        <f t="shared" si="9"/>
        <v>0</v>
      </c>
      <c r="BN22" s="64"/>
      <c r="BP22" s="64"/>
      <c r="BR22" s="62">
        <f t="shared" si="10"/>
        <v>0</v>
      </c>
      <c r="BT22" s="64"/>
      <c r="BV22" s="64"/>
      <c r="BX22" s="62">
        <f t="shared" si="11"/>
        <v>0</v>
      </c>
      <c r="BZ22" s="64"/>
      <c r="CB22" s="64"/>
      <c r="CD22" s="62">
        <f t="shared" si="12"/>
        <v>0</v>
      </c>
      <c r="CF22" s="64"/>
      <c r="CH22" s="64"/>
      <c r="CJ22" s="62">
        <f t="shared" si="13"/>
        <v>0</v>
      </c>
      <c r="CL22" s="64"/>
      <c r="CN22" s="64"/>
      <c r="CP22" s="62">
        <f t="shared" si="14"/>
        <v>0</v>
      </c>
      <c r="CR22" s="64"/>
      <c r="CT22" s="64"/>
      <c r="CV22" s="62">
        <f t="shared" si="15"/>
        <v>0</v>
      </c>
      <c r="CX22" s="64"/>
      <c r="CZ22" s="64"/>
      <c r="DB22" s="62">
        <f t="shared" si="16"/>
        <v>0</v>
      </c>
      <c r="DD22" s="936"/>
      <c r="DF22" s="936"/>
      <c r="DH22" s="934">
        <f t="shared" si="17"/>
        <v>0</v>
      </c>
      <c r="DJ22" s="184"/>
      <c r="DL22" s="912"/>
      <c r="DM22" s="34"/>
      <c r="DN22" s="188"/>
    </row>
    <row r="23" spans="1:118" ht="14.4">
      <c r="B23" s="203">
        <f>IF(C23="","",COUNTIF($C$14:C23,"&lt;&gt;""")-COUNTBLANK($C$14:C23))</f>
        <v>8</v>
      </c>
      <c r="C23" s="57" t="s">
        <v>761</v>
      </c>
      <c r="D23" s="932" t="s">
        <v>234</v>
      </c>
      <c r="E23" s="61" t="s">
        <v>750</v>
      </c>
      <c r="F23" s="61" t="s">
        <v>751</v>
      </c>
      <c r="H23" s="1011">
        <f t="shared" si="5"/>
        <v>1</v>
      </c>
      <c r="I23" s="76"/>
      <c r="J23" s="76"/>
      <c r="K23" s="76"/>
      <c r="L23" s="76"/>
      <c r="M23" s="76"/>
      <c r="N23" s="76"/>
      <c r="O23" s="62">
        <f t="shared" si="0"/>
        <v>0</v>
      </c>
      <c r="P23" s="75"/>
      <c r="Q23" s="76"/>
      <c r="R23" s="76"/>
      <c r="S23" s="76"/>
      <c r="T23" s="76"/>
      <c r="U23" s="76"/>
      <c r="V23" s="76"/>
      <c r="W23" s="62">
        <f t="shared" si="1"/>
        <v>0</v>
      </c>
      <c r="X23" s="75"/>
      <c r="Y23" s="62">
        <f t="shared" si="2"/>
        <v>0</v>
      </c>
      <c r="Z23" s="184"/>
      <c r="AB23" s="64"/>
      <c r="AC23" s="64"/>
      <c r="AD23" s="64"/>
      <c r="AE23" s="64"/>
      <c r="AF23" s="64"/>
      <c r="AG23" s="64"/>
      <c r="AH23" s="62">
        <f t="shared" si="6"/>
        <v>0</v>
      </c>
      <c r="AJ23" s="64"/>
      <c r="AK23" s="64"/>
      <c r="AL23" s="64"/>
      <c r="AM23" s="64"/>
      <c r="AN23" s="64"/>
      <c r="AO23" s="64"/>
      <c r="AP23" s="62">
        <f t="shared" si="3"/>
        <v>0</v>
      </c>
      <c r="AR23" s="62">
        <f t="shared" si="4"/>
        <v>0</v>
      </c>
      <c r="AS23" s="184"/>
      <c r="AU23" s="64"/>
      <c r="AW23" s="64"/>
      <c r="AY23" s="62">
        <f t="shared" si="7"/>
        <v>0</v>
      </c>
      <c r="AZ23" s="184"/>
      <c r="BB23" s="64"/>
      <c r="BD23" s="64"/>
      <c r="BF23" s="62">
        <f t="shared" si="8"/>
        <v>0</v>
      </c>
      <c r="BH23" s="64"/>
      <c r="BJ23" s="64"/>
      <c r="BL23" s="62">
        <f t="shared" si="9"/>
        <v>0</v>
      </c>
      <c r="BN23" s="64"/>
      <c r="BP23" s="64"/>
      <c r="BR23" s="62">
        <f t="shared" si="10"/>
        <v>0</v>
      </c>
      <c r="BT23" s="64"/>
      <c r="BV23" s="64"/>
      <c r="BX23" s="62">
        <f t="shared" si="11"/>
        <v>0</v>
      </c>
      <c r="BZ23" s="64"/>
      <c r="CB23" s="64"/>
      <c r="CD23" s="62">
        <f t="shared" si="12"/>
        <v>0</v>
      </c>
      <c r="CF23" s="64"/>
      <c r="CH23" s="64"/>
      <c r="CJ23" s="62">
        <f t="shared" si="13"/>
        <v>0</v>
      </c>
      <c r="CL23" s="64"/>
      <c r="CN23" s="64"/>
      <c r="CP23" s="62">
        <f t="shared" si="14"/>
        <v>0</v>
      </c>
      <c r="CR23" s="64"/>
      <c r="CT23" s="64"/>
      <c r="CV23" s="62">
        <f t="shared" si="15"/>
        <v>0</v>
      </c>
      <c r="CX23" s="64"/>
      <c r="CZ23" s="64"/>
      <c r="DB23" s="62">
        <f t="shared" si="16"/>
        <v>0</v>
      </c>
      <c r="DD23" s="936"/>
      <c r="DF23" s="936"/>
      <c r="DH23" s="934">
        <f t="shared" si="17"/>
        <v>0</v>
      </c>
      <c r="DJ23" s="184"/>
      <c r="DL23" s="912"/>
      <c r="DM23" s="34"/>
      <c r="DN23" s="188"/>
    </row>
    <row r="24" spans="1:118" ht="14.4">
      <c r="B24" s="203">
        <f>IF(C24="","",COUNTIF($C$14:C24,"&lt;&gt;""")-COUNTBLANK($C$14:C24))</f>
        <v>9</v>
      </c>
      <c r="C24" s="57" t="s">
        <v>762</v>
      </c>
      <c r="D24" s="932" t="s">
        <v>763</v>
      </c>
      <c r="E24" s="61" t="s">
        <v>750</v>
      </c>
      <c r="F24" s="61" t="s">
        <v>751</v>
      </c>
      <c r="H24" s="1011">
        <f t="shared" si="5"/>
        <v>1</v>
      </c>
      <c r="I24" s="76"/>
      <c r="J24" s="76"/>
      <c r="K24" s="76"/>
      <c r="L24" s="76"/>
      <c r="M24" s="76"/>
      <c r="N24" s="76"/>
      <c r="O24" s="62">
        <f t="shared" si="0"/>
        <v>0</v>
      </c>
      <c r="P24" s="75"/>
      <c r="Q24" s="76"/>
      <c r="R24" s="76"/>
      <c r="S24" s="76"/>
      <c r="T24" s="76"/>
      <c r="U24" s="76"/>
      <c r="V24" s="76"/>
      <c r="W24" s="62">
        <f t="shared" si="1"/>
        <v>0</v>
      </c>
      <c r="X24" s="75"/>
      <c r="Y24" s="62">
        <f t="shared" si="2"/>
        <v>0</v>
      </c>
      <c r="Z24" s="184"/>
      <c r="AB24" s="64"/>
      <c r="AC24" s="64"/>
      <c r="AD24" s="64"/>
      <c r="AE24" s="64"/>
      <c r="AF24" s="64"/>
      <c r="AG24" s="64"/>
      <c r="AH24" s="62">
        <f t="shared" si="6"/>
        <v>0</v>
      </c>
      <c r="AJ24" s="64"/>
      <c r="AK24" s="64"/>
      <c r="AL24" s="64"/>
      <c r="AM24" s="64"/>
      <c r="AN24" s="64"/>
      <c r="AO24" s="64"/>
      <c r="AP24" s="62">
        <f t="shared" si="3"/>
        <v>0</v>
      </c>
      <c r="AR24" s="62">
        <f t="shared" si="4"/>
        <v>0</v>
      </c>
      <c r="AS24" s="184"/>
      <c r="AU24" s="64"/>
      <c r="AW24" s="64"/>
      <c r="AY24" s="62">
        <f t="shared" si="7"/>
        <v>0</v>
      </c>
      <c r="AZ24" s="184"/>
      <c r="BB24" s="64"/>
      <c r="BD24" s="64"/>
      <c r="BF24" s="62">
        <f t="shared" si="8"/>
        <v>0</v>
      </c>
      <c r="BH24" s="64"/>
      <c r="BJ24" s="64"/>
      <c r="BL24" s="62">
        <f t="shared" si="9"/>
        <v>0</v>
      </c>
      <c r="BN24" s="64"/>
      <c r="BP24" s="64"/>
      <c r="BR24" s="62">
        <f t="shared" si="10"/>
        <v>0</v>
      </c>
      <c r="BT24" s="64"/>
      <c r="BV24" s="64"/>
      <c r="BX24" s="62">
        <f t="shared" si="11"/>
        <v>0</v>
      </c>
      <c r="BZ24" s="64"/>
      <c r="CB24" s="64"/>
      <c r="CD24" s="62">
        <f t="shared" si="12"/>
        <v>0</v>
      </c>
      <c r="CF24" s="64"/>
      <c r="CH24" s="64"/>
      <c r="CJ24" s="62">
        <f t="shared" si="13"/>
        <v>0</v>
      </c>
      <c r="CL24" s="64"/>
      <c r="CN24" s="64"/>
      <c r="CP24" s="62">
        <f t="shared" si="14"/>
        <v>0</v>
      </c>
      <c r="CR24" s="64"/>
      <c r="CT24" s="64"/>
      <c r="CV24" s="62">
        <f t="shared" si="15"/>
        <v>0</v>
      </c>
      <c r="CX24" s="64"/>
      <c r="CZ24" s="64"/>
      <c r="DB24" s="62">
        <f t="shared" si="16"/>
        <v>0</v>
      </c>
      <c r="DD24" s="936"/>
      <c r="DF24" s="936"/>
      <c r="DH24" s="934">
        <f t="shared" si="17"/>
        <v>0</v>
      </c>
      <c r="DJ24" s="184"/>
      <c r="DL24" s="912"/>
      <c r="DM24" s="34"/>
      <c r="DN24" s="188"/>
    </row>
    <row r="25" spans="1:118" ht="14.4">
      <c r="B25" s="203">
        <f>IF(C25="","",COUNTIF($C$14:C25,"&lt;&gt;""")-COUNTBLANK($C$14:C25))</f>
        <v>10</v>
      </c>
      <c r="C25" s="57" t="s">
        <v>764</v>
      </c>
      <c r="D25" s="932" t="s">
        <v>765</v>
      </c>
      <c r="E25" s="61" t="s">
        <v>750</v>
      </c>
      <c r="F25" s="61" t="s">
        <v>164</v>
      </c>
      <c r="G25" s="32"/>
      <c r="H25" s="1011">
        <f t="shared" si="5"/>
        <v>1</v>
      </c>
      <c r="I25" s="62">
        <f t="shared" ref="I25:N25" si="18">SUM(I17:I24)</f>
        <v>0</v>
      </c>
      <c r="J25" s="62">
        <f t="shared" si="18"/>
        <v>0</v>
      </c>
      <c r="K25" s="62">
        <f t="shared" si="18"/>
        <v>0</v>
      </c>
      <c r="L25" s="62">
        <f t="shared" si="18"/>
        <v>0</v>
      </c>
      <c r="M25" s="62">
        <f t="shared" si="18"/>
        <v>0</v>
      </c>
      <c r="N25" s="62">
        <f t="shared" si="18"/>
        <v>0</v>
      </c>
      <c r="O25" s="62">
        <f t="shared" si="0"/>
        <v>0</v>
      </c>
      <c r="P25" s="75"/>
      <c r="Q25" s="62">
        <f t="shared" ref="Q25:V25" si="19">SUM(Q17:Q24)</f>
        <v>0</v>
      </c>
      <c r="R25" s="62">
        <f t="shared" si="19"/>
        <v>0</v>
      </c>
      <c r="S25" s="62">
        <f t="shared" si="19"/>
        <v>0</v>
      </c>
      <c r="T25" s="62">
        <f t="shared" si="19"/>
        <v>0</v>
      </c>
      <c r="U25" s="62">
        <f t="shared" si="19"/>
        <v>0</v>
      </c>
      <c r="V25" s="62">
        <f t="shared" si="19"/>
        <v>0</v>
      </c>
      <c r="W25" s="62">
        <f t="shared" si="1"/>
        <v>0</v>
      </c>
      <c r="X25" s="75"/>
      <c r="Y25" s="62">
        <f t="shared" si="2"/>
        <v>0</v>
      </c>
      <c r="Z25" s="184"/>
      <c r="AB25" s="62">
        <f t="shared" ref="AB25:AG25" si="20">SUM(AB17:AB24)</f>
        <v>0</v>
      </c>
      <c r="AC25" s="62">
        <f t="shared" si="20"/>
        <v>0</v>
      </c>
      <c r="AD25" s="62">
        <f t="shared" si="20"/>
        <v>0</v>
      </c>
      <c r="AE25" s="62">
        <f t="shared" si="20"/>
        <v>0</v>
      </c>
      <c r="AF25" s="62">
        <f t="shared" si="20"/>
        <v>0</v>
      </c>
      <c r="AG25" s="62">
        <f t="shared" si="20"/>
        <v>0</v>
      </c>
      <c r="AH25" s="62">
        <f>SUM(AB25:AG25)</f>
        <v>0</v>
      </c>
      <c r="AJ25" s="62">
        <f t="shared" ref="AJ25:AO25" si="21">SUM(AJ17:AJ24)</f>
        <v>0</v>
      </c>
      <c r="AK25" s="62">
        <f t="shared" si="21"/>
        <v>0</v>
      </c>
      <c r="AL25" s="62">
        <f t="shared" si="21"/>
        <v>0</v>
      </c>
      <c r="AM25" s="62">
        <f t="shared" si="21"/>
        <v>0</v>
      </c>
      <c r="AN25" s="62">
        <f t="shared" si="21"/>
        <v>0</v>
      </c>
      <c r="AO25" s="62">
        <f t="shared" si="21"/>
        <v>0</v>
      </c>
      <c r="AP25" s="62">
        <f>SUM(AJ25:AO25)</f>
        <v>0</v>
      </c>
      <c r="AR25" s="62">
        <f t="shared" si="4"/>
        <v>0</v>
      </c>
      <c r="AS25" s="184"/>
      <c r="AU25" s="62">
        <f>SUM(AU17:AU24)</f>
        <v>0</v>
      </c>
      <c r="AV25" s="75"/>
      <c r="AW25" s="62">
        <f>SUM(AW17:AW24)</f>
        <v>0</v>
      </c>
      <c r="AX25" s="75"/>
      <c r="AY25" s="62">
        <f>AU25+AW25</f>
        <v>0</v>
      </c>
      <c r="AZ25" s="184"/>
      <c r="BB25" s="62">
        <f>SUM(BB17:BB24)</f>
        <v>0</v>
      </c>
      <c r="BC25" s="75"/>
      <c r="BD25" s="62">
        <f>SUM(BD17:BD24)</f>
        <v>0</v>
      </c>
      <c r="BE25" s="75"/>
      <c r="BF25" s="62">
        <f>BB25+BD25</f>
        <v>0</v>
      </c>
      <c r="BH25" s="62">
        <f>SUM(BH17:BH24)</f>
        <v>0</v>
      </c>
      <c r="BI25" s="75"/>
      <c r="BJ25" s="62">
        <f>SUM(BJ17:BJ24)</f>
        <v>0</v>
      </c>
      <c r="BK25" s="75"/>
      <c r="BL25" s="62">
        <f>BH25+BJ25</f>
        <v>0</v>
      </c>
      <c r="BN25" s="62">
        <f>SUM(BN17:BN24)</f>
        <v>0</v>
      </c>
      <c r="BO25" s="75"/>
      <c r="BP25" s="62">
        <f>SUM(BP17:BP24)</f>
        <v>0</v>
      </c>
      <c r="BQ25" s="75"/>
      <c r="BR25" s="62">
        <f>BN25+BP25</f>
        <v>0</v>
      </c>
      <c r="BT25" s="62">
        <f>SUM(BT17:BT24)</f>
        <v>0</v>
      </c>
      <c r="BU25" s="75"/>
      <c r="BV25" s="62">
        <f>SUM(BV17:BV24)</f>
        <v>0</v>
      </c>
      <c r="BW25" s="75"/>
      <c r="BX25" s="62">
        <f>BT25+BV25</f>
        <v>0</v>
      </c>
      <c r="BZ25" s="62">
        <f>SUM(BZ17:BZ24)</f>
        <v>0</v>
      </c>
      <c r="CA25" s="75"/>
      <c r="CB25" s="62">
        <f>SUM(CB17:CB24)</f>
        <v>0</v>
      </c>
      <c r="CC25" s="75"/>
      <c r="CD25" s="62">
        <f>BZ25+CB25</f>
        <v>0</v>
      </c>
      <c r="CF25" s="62">
        <f>SUM(CF17:CF24)</f>
        <v>0</v>
      </c>
      <c r="CG25" s="75"/>
      <c r="CH25" s="62">
        <f>SUM(CH17:CH24)</f>
        <v>0</v>
      </c>
      <c r="CI25" s="75"/>
      <c r="CJ25" s="62">
        <f>CF25+CH25</f>
        <v>0</v>
      </c>
      <c r="CL25" s="62">
        <f>SUM(CL17:CL24)</f>
        <v>0</v>
      </c>
      <c r="CM25" s="75"/>
      <c r="CN25" s="62">
        <f>SUM(CN17:CN24)</f>
        <v>0</v>
      </c>
      <c r="CO25" s="75"/>
      <c r="CP25" s="62">
        <f>CL25+CN25</f>
        <v>0</v>
      </c>
      <c r="CR25" s="62">
        <f>SUM(CR17:CR24)</f>
        <v>0</v>
      </c>
      <c r="CS25" s="75"/>
      <c r="CT25" s="62">
        <f>SUM(CT17:CT24)</f>
        <v>0</v>
      </c>
      <c r="CU25" s="75"/>
      <c r="CV25" s="62">
        <f>CR25+CT25</f>
        <v>0</v>
      </c>
      <c r="CX25" s="62">
        <f>SUM(CX17:CX24)</f>
        <v>0</v>
      </c>
      <c r="CY25" s="75"/>
      <c r="CZ25" s="62">
        <f>SUM(CZ17:CZ24)</f>
        <v>0</v>
      </c>
      <c r="DA25" s="75"/>
      <c r="DB25" s="62">
        <f>CX25+CZ25</f>
        <v>0</v>
      </c>
      <c r="DD25" s="934">
        <f>SUM(DD17:DD24)</f>
        <v>0</v>
      </c>
      <c r="DE25" s="75"/>
      <c r="DF25" s="934">
        <f>SUM(DF17:DF24)</f>
        <v>0</v>
      </c>
      <c r="DG25" s="75"/>
      <c r="DH25" s="934">
        <f>DD25+DF25</f>
        <v>0</v>
      </c>
      <c r="DJ25" s="184"/>
      <c r="DK25" s="32"/>
      <c r="DL25" s="912"/>
      <c r="DM25" s="34"/>
      <c r="DN25" s="188"/>
    </row>
    <row r="26" spans="1:118" ht="14.4">
      <c r="A26" s="34"/>
      <c r="B26" s="203" t="str">
        <f>IF(C26="","",COUNTIF($C$14:C26,"&lt;&gt;""")-COUNTBLANK($C$14:C26))</f>
        <v/>
      </c>
      <c r="C26" s="34"/>
      <c r="D26" s="927"/>
      <c r="E26" s="34"/>
      <c r="F26" s="34"/>
      <c r="H26" s="83"/>
      <c r="I26" s="77"/>
      <c r="J26" s="77"/>
      <c r="K26" s="77"/>
      <c r="L26" s="77"/>
      <c r="M26" s="77"/>
      <c r="N26" s="77"/>
      <c r="O26" s="77"/>
      <c r="P26" s="75"/>
      <c r="Q26" s="77"/>
      <c r="R26" s="77"/>
      <c r="S26" s="77"/>
      <c r="T26" s="77"/>
      <c r="U26" s="77"/>
      <c r="V26" s="77"/>
      <c r="W26" s="77"/>
      <c r="X26" s="75"/>
      <c r="Y26" s="77"/>
      <c r="Z26" s="34"/>
      <c r="AA26" s="34"/>
      <c r="AB26" s="34"/>
      <c r="AC26" s="34"/>
      <c r="AD26" s="34"/>
      <c r="AE26" s="34"/>
      <c r="AF26" s="34"/>
      <c r="AG26" s="34"/>
      <c r="AH26" s="34"/>
      <c r="AJ26" s="34"/>
      <c r="AK26" s="34"/>
      <c r="AL26" s="34"/>
      <c r="AM26" s="34"/>
      <c r="AN26" s="34"/>
      <c r="AO26" s="34"/>
      <c r="AP26" s="34"/>
      <c r="AR26" s="34"/>
      <c r="AS26" s="34"/>
      <c r="AT26" s="34"/>
      <c r="AU26" s="34"/>
      <c r="AW26" s="34"/>
      <c r="AX26" s="34"/>
      <c r="AY26" s="34"/>
      <c r="AZ26" s="34"/>
      <c r="BA26" s="34"/>
      <c r="BB26" s="34"/>
      <c r="BD26" s="34"/>
      <c r="BE26" s="34"/>
      <c r="BF26" s="34"/>
      <c r="BG26" s="34"/>
      <c r="BH26" s="34"/>
      <c r="BJ26" s="34"/>
      <c r="BK26" s="34"/>
      <c r="BL26" s="34"/>
      <c r="BM26" s="34"/>
      <c r="BN26" s="34"/>
      <c r="BP26" s="34"/>
      <c r="BQ26" s="34"/>
      <c r="BR26" s="34"/>
      <c r="BS26" s="34"/>
      <c r="BT26" s="34"/>
      <c r="BV26" s="34"/>
      <c r="BW26" s="34"/>
      <c r="BX26" s="34"/>
      <c r="BY26" s="34"/>
      <c r="BZ26" s="34"/>
      <c r="CB26" s="34"/>
      <c r="CC26" s="34"/>
      <c r="CD26" s="34"/>
      <c r="CE26" s="34"/>
      <c r="CF26" s="34"/>
      <c r="CH26" s="34"/>
      <c r="CI26" s="34"/>
      <c r="CJ26" s="34"/>
      <c r="CK26" s="34"/>
      <c r="CL26" s="34"/>
      <c r="CN26" s="34"/>
      <c r="CO26" s="34"/>
      <c r="CP26" s="34"/>
      <c r="CQ26" s="34"/>
      <c r="CR26" s="34"/>
      <c r="CT26" s="34"/>
      <c r="CU26" s="34"/>
      <c r="CV26" s="34"/>
      <c r="CW26" s="34"/>
      <c r="CX26" s="34"/>
      <c r="CZ26" s="34"/>
      <c r="DA26" s="34"/>
      <c r="DB26" s="34"/>
      <c r="DC26" s="986"/>
      <c r="DD26" s="986"/>
      <c r="DF26" s="986"/>
      <c r="DG26" s="986"/>
      <c r="DH26" s="986"/>
      <c r="DJ26" s="34"/>
      <c r="DL26" s="34"/>
      <c r="DM26" s="34"/>
      <c r="DN26" s="88"/>
    </row>
    <row r="27" spans="1:118" ht="14.4">
      <c r="B27" s="203">
        <f>IF(C27="","",COUNTIF($C$14:C27,"&lt;&gt;""")-COUNTBLANK($C$14:C27))</f>
        <v>11</v>
      </c>
      <c r="C27" s="57" t="s">
        <v>766</v>
      </c>
      <c r="D27" s="932" t="s">
        <v>767</v>
      </c>
      <c r="E27" s="61" t="s">
        <v>750</v>
      </c>
      <c r="F27" s="61" t="s">
        <v>751</v>
      </c>
      <c r="H27" s="1011">
        <f t="shared" si="5"/>
        <v>1</v>
      </c>
      <c r="I27" s="76"/>
      <c r="J27" s="76"/>
      <c r="K27" s="76"/>
      <c r="L27" s="76"/>
      <c r="M27" s="76"/>
      <c r="N27" s="76"/>
      <c r="O27" s="62">
        <f>SUM(I27:N27)</f>
        <v>0</v>
      </c>
      <c r="P27" s="75"/>
      <c r="Q27" s="76"/>
      <c r="R27" s="76"/>
      <c r="S27" s="76"/>
      <c r="T27" s="76"/>
      <c r="U27" s="76"/>
      <c r="V27" s="76"/>
      <c r="W27" s="62">
        <f>SUM(Q27:V27)</f>
        <v>0</v>
      </c>
      <c r="X27" s="75"/>
      <c r="Y27" s="62">
        <f>O27+W27</f>
        <v>0</v>
      </c>
      <c r="Z27" s="184"/>
      <c r="AB27" s="64"/>
      <c r="AC27" s="64"/>
      <c r="AD27" s="64"/>
      <c r="AE27" s="64"/>
      <c r="AF27" s="64"/>
      <c r="AG27" s="64"/>
      <c r="AH27" s="62">
        <f>SUM(AB27:AG27)</f>
        <v>0</v>
      </c>
      <c r="AJ27" s="64"/>
      <c r="AK27" s="64"/>
      <c r="AL27" s="64"/>
      <c r="AM27" s="64"/>
      <c r="AN27" s="64"/>
      <c r="AO27" s="64"/>
      <c r="AP27" s="62">
        <f>SUM(AJ27:AO27)</f>
        <v>0</v>
      </c>
      <c r="AR27" s="62">
        <f>AH27+AP27</f>
        <v>0</v>
      </c>
      <c r="AS27" s="184"/>
      <c r="AU27" s="64"/>
      <c r="AW27" s="64"/>
      <c r="AY27" s="62">
        <f>AU27+AW27</f>
        <v>0</v>
      </c>
      <c r="AZ27" s="184"/>
      <c r="BB27" s="64"/>
      <c r="BD27" s="64"/>
      <c r="BF27" s="62">
        <f>BB27+BD27</f>
        <v>0</v>
      </c>
      <c r="BH27" s="64"/>
      <c r="BJ27" s="64"/>
      <c r="BL27" s="62">
        <f>BH27+BJ27</f>
        <v>0</v>
      </c>
      <c r="BN27" s="64"/>
      <c r="BP27" s="64"/>
      <c r="BR27" s="62">
        <f>BN27+BP27</f>
        <v>0</v>
      </c>
      <c r="BT27" s="64"/>
      <c r="BV27" s="64"/>
      <c r="BX27" s="62">
        <f>BT27+BV27</f>
        <v>0</v>
      </c>
      <c r="BZ27" s="64"/>
      <c r="CB27" s="64"/>
      <c r="CD27" s="62">
        <f>BZ27+CB27</f>
        <v>0</v>
      </c>
      <c r="CF27" s="64"/>
      <c r="CH27" s="64"/>
      <c r="CJ27" s="62">
        <f>CF27+CH27</f>
        <v>0</v>
      </c>
      <c r="CL27" s="64"/>
      <c r="CN27" s="64"/>
      <c r="CP27" s="62">
        <f>CL27+CN27</f>
        <v>0</v>
      </c>
      <c r="CR27" s="64"/>
      <c r="CT27" s="64"/>
      <c r="CV27" s="62">
        <f>CR27+CT27</f>
        <v>0</v>
      </c>
      <c r="CX27" s="64"/>
      <c r="CZ27" s="64"/>
      <c r="DB27" s="62">
        <f>CX27+CZ27</f>
        <v>0</v>
      </c>
      <c r="DD27" s="936"/>
      <c r="DF27" s="936"/>
      <c r="DH27" s="934">
        <f>DD27+DF27</f>
        <v>0</v>
      </c>
      <c r="DJ27" s="184"/>
      <c r="DL27" s="912"/>
      <c r="DM27" s="34"/>
      <c r="DN27" s="188"/>
    </row>
    <row r="28" spans="1:118" ht="14.4">
      <c r="B28" s="203">
        <f>IF(C28="","",COUNTIF($C$14:C28,"&lt;&gt;""")-COUNTBLANK($C$14:C28))</f>
        <v>12</v>
      </c>
      <c r="C28" s="57" t="s">
        <v>768</v>
      </c>
      <c r="D28" s="932" t="s">
        <v>769</v>
      </c>
      <c r="E28" s="61" t="s">
        <v>750</v>
      </c>
      <c r="F28" s="61" t="s">
        <v>751</v>
      </c>
      <c r="H28" s="1011">
        <f t="shared" si="5"/>
        <v>1</v>
      </c>
      <c r="I28" s="76"/>
      <c r="J28" s="76"/>
      <c r="K28" s="76"/>
      <c r="L28" s="76"/>
      <c r="M28" s="76"/>
      <c r="N28" s="76"/>
      <c r="O28" s="62">
        <f>SUM(I28:N28)</f>
        <v>0</v>
      </c>
      <c r="P28" s="75"/>
      <c r="Q28" s="76"/>
      <c r="R28" s="76"/>
      <c r="S28" s="76"/>
      <c r="T28" s="76"/>
      <c r="U28" s="76"/>
      <c r="V28" s="76"/>
      <c r="W28" s="62">
        <f>SUM(Q28:V28)</f>
        <v>0</v>
      </c>
      <c r="X28" s="75"/>
      <c r="Y28" s="62">
        <f>O28+W28</f>
        <v>0</v>
      </c>
      <c r="Z28" s="184"/>
      <c r="AB28" s="64"/>
      <c r="AC28" s="64"/>
      <c r="AD28" s="64"/>
      <c r="AE28" s="64"/>
      <c r="AF28" s="64"/>
      <c r="AG28" s="64"/>
      <c r="AH28" s="62">
        <f>SUM(AB28:AG28)</f>
        <v>0</v>
      </c>
      <c r="AJ28" s="64"/>
      <c r="AK28" s="64"/>
      <c r="AL28" s="64"/>
      <c r="AM28" s="64"/>
      <c r="AN28" s="64"/>
      <c r="AO28" s="64"/>
      <c r="AP28" s="62">
        <f>SUM(AJ28:AO28)</f>
        <v>0</v>
      </c>
      <c r="AR28" s="62">
        <f>AH28+AP28</f>
        <v>0</v>
      </c>
      <c r="AS28" s="184"/>
      <c r="AU28" s="64"/>
      <c r="AW28" s="64"/>
      <c r="AY28" s="62">
        <f>AU28+AW28</f>
        <v>0</v>
      </c>
      <c r="AZ28" s="184"/>
      <c r="BB28" s="64"/>
      <c r="BD28" s="64"/>
      <c r="BF28" s="62">
        <f>BB28+BD28</f>
        <v>0</v>
      </c>
      <c r="BH28" s="64"/>
      <c r="BJ28" s="64"/>
      <c r="BL28" s="62">
        <f>BH28+BJ28</f>
        <v>0</v>
      </c>
      <c r="BN28" s="64"/>
      <c r="BP28" s="64"/>
      <c r="BR28" s="62">
        <f>BN28+BP28</f>
        <v>0</v>
      </c>
      <c r="BT28" s="64"/>
      <c r="BV28" s="64"/>
      <c r="BX28" s="62">
        <f>BT28+BV28</f>
        <v>0</v>
      </c>
      <c r="BZ28" s="64"/>
      <c r="CB28" s="64"/>
      <c r="CD28" s="62">
        <f>BZ28+CB28</f>
        <v>0</v>
      </c>
      <c r="CF28" s="64"/>
      <c r="CH28" s="64"/>
      <c r="CJ28" s="62">
        <f>CF28+CH28</f>
        <v>0</v>
      </c>
      <c r="CL28" s="64"/>
      <c r="CN28" s="64"/>
      <c r="CP28" s="62">
        <f>CL28+CN28</f>
        <v>0</v>
      </c>
      <c r="CR28" s="64"/>
      <c r="CT28" s="64"/>
      <c r="CV28" s="62">
        <f>CR28+CT28</f>
        <v>0</v>
      </c>
      <c r="CX28" s="64"/>
      <c r="CZ28" s="64"/>
      <c r="DB28" s="62">
        <f>CX28+CZ28</f>
        <v>0</v>
      </c>
      <c r="DD28" s="936"/>
      <c r="DF28" s="936"/>
      <c r="DH28" s="934">
        <f>DD28+DF28</f>
        <v>0</v>
      </c>
      <c r="DJ28" s="184"/>
      <c r="DL28" s="912"/>
      <c r="DM28" s="34"/>
      <c r="DN28" s="188"/>
    </row>
    <row r="29" spans="1:118" ht="14.4">
      <c r="A29" s="34"/>
      <c r="B29" s="203" t="str">
        <f>IF(C29="","",COUNTIF($C$14:C29,"&lt;&gt;""")-COUNTBLANK($C$14:C29))</f>
        <v/>
      </c>
      <c r="C29" s="34"/>
      <c r="D29" s="927"/>
      <c r="E29" s="34"/>
      <c r="F29" s="34"/>
      <c r="H29" s="83"/>
      <c r="I29" s="75"/>
      <c r="J29" s="75"/>
      <c r="K29" s="75"/>
      <c r="L29" s="75"/>
      <c r="M29" s="75"/>
      <c r="N29" s="75"/>
      <c r="O29" s="75"/>
      <c r="P29" s="75"/>
      <c r="Q29" s="75"/>
      <c r="R29" s="75"/>
      <c r="S29" s="75"/>
      <c r="T29" s="75"/>
      <c r="U29" s="75"/>
      <c r="V29" s="75"/>
      <c r="W29" s="75"/>
      <c r="X29" s="75"/>
      <c r="Y29" s="75"/>
      <c r="DL29" s="34"/>
      <c r="DM29" s="34"/>
      <c r="DN29" s="88"/>
    </row>
    <row r="30" spans="1:118" ht="14.4">
      <c r="B30" s="203">
        <f>IF(C30="","",COUNTIF($C$14:C30,"&lt;&gt;""")-COUNTBLANK($C$14:C30))</f>
        <v>13</v>
      </c>
      <c r="C30" s="57" t="s">
        <v>770</v>
      </c>
      <c r="D30" s="932" t="s">
        <v>771</v>
      </c>
      <c r="E30" s="61" t="s">
        <v>750</v>
      </c>
      <c r="F30" s="61" t="s">
        <v>164</v>
      </c>
      <c r="H30" s="1011">
        <f t="shared" si="5"/>
        <v>1</v>
      </c>
      <c r="I30" s="62">
        <f t="shared" ref="I30:N30" si="22">I25+I27+I28</f>
        <v>0</v>
      </c>
      <c r="J30" s="62">
        <f t="shared" si="22"/>
        <v>0</v>
      </c>
      <c r="K30" s="62">
        <f t="shared" si="22"/>
        <v>0</v>
      </c>
      <c r="L30" s="62">
        <f t="shared" si="22"/>
        <v>0</v>
      </c>
      <c r="M30" s="62">
        <f t="shared" si="22"/>
        <v>0</v>
      </c>
      <c r="N30" s="62">
        <f t="shared" si="22"/>
        <v>0</v>
      </c>
      <c r="O30" s="62">
        <f>SUM(I30:N30)</f>
        <v>0</v>
      </c>
      <c r="P30" s="75"/>
      <c r="Q30" s="62">
        <f t="shared" ref="Q30:V30" si="23">Q25+Q27+Q28</f>
        <v>0</v>
      </c>
      <c r="R30" s="62">
        <f t="shared" si="23"/>
        <v>0</v>
      </c>
      <c r="S30" s="62">
        <f t="shared" si="23"/>
        <v>0</v>
      </c>
      <c r="T30" s="62">
        <f t="shared" si="23"/>
        <v>0</v>
      </c>
      <c r="U30" s="62">
        <f t="shared" si="23"/>
        <v>0</v>
      </c>
      <c r="V30" s="62">
        <f t="shared" si="23"/>
        <v>0</v>
      </c>
      <c r="W30" s="62">
        <f>SUM(Q30:V30)</f>
        <v>0</v>
      </c>
      <c r="X30" s="75"/>
      <c r="Y30" s="62">
        <f>O30+W30</f>
        <v>0</v>
      </c>
      <c r="Z30" s="184"/>
      <c r="AB30" s="62">
        <f t="shared" ref="AB30:AG30" si="24">AB25+AB27+AB28</f>
        <v>0</v>
      </c>
      <c r="AC30" s="62">
        <f t="shared" si="24"/>
        <v>0</v>
      </c>
      <c r="AD30" s="62">
        <f t="shared" si="24"/>
        <v>0</v>
      </c>
      <c r="AE30" s="62">
        <f t="shared" si="24"/>
        <v>0</v>
      </c>
      <c r="AF30" s="62">
        <f t="shared" si="24"/>
        <v>0</v>
      </c>
      <c r="AG30" s="62">
        <f t="shared" si="24"/>
        <v>0</v>
      </c>
      <c r="AH30" s="62">
        <f>SUM(AB30:AG30)</f>
        <v>0</v>
      </c>
      <c r="AJ30" s="62">
        <f t="shared" ref="AJ30:AO30" si="25">AJ25+AJ27+AJ28</f>
        <v>0</v>
      </c>
      <c r="AK30" s="62">
        <f t="shared" si="25"/>
        <v>0</v>
      </c>
      <c r="AL30" s="62">
        <f t="shared" si="25"/>
        <v>0</v>
      </c>
      <c r="AM30" s="62">
        <f t="shared" si="25"/>
        <v>0</v>
      </c>
      <c r="AN30" s="62">
        <f t="shared" si="25"/>
        <v>0</v>
      </c>
      <c r="AO30" s="62">
        <f t="shared" si="25"/>
        <v>0</v>
      </c>
      <c r="AP30" s="62">
        <f>SUM(AJ30:AO30)</f>
        <v>0</v>
      </c>
      <c r="AR30" s="62">
        <f>AH30+AP30</f>
        <v>0</v>
      </c>
      <c r="AS30" s="184"/>
      <c r="AU30" s="62">
        <f>AU25+AU27+AU28</f>
        <v>0</v>
      </c>
      <c r="AW30" s="62">
        <f>AW25+AW27+AW28</f>
        <v>0</v>
      </c>
      <c r="AY30" s="62">
        <f>AU30+AW30</f>
        <v>0</v>
      </c>
      <c r="AZ30" s="184"/>
      <c r="BB30" s="62">
        <f>BB25+BB27+BB28</f>
        <v>0</v>
      </c>
      <c r="BD30" s="62">
        <f>BD25+BD27+BD28</f>
        <v>0</v>
      </c>
      <c r="BF30" s="62">
        <f>BB30+BD30</f>
        <v>0</v>
      </c>
      <c r="BH30" s="62">
        <f>BH25+BH27+BH28</f>
        <v>0</v>
      </c>
      <c r="BJ30" s="62">
        <f>BJ25+BJ27+BJ28</f>
        <v>0</v>
      </c>
      <c r="BL30" s="62">
        <f>BH30+BJ30</f>
        <v>0</v>
      </c>
      <c r="BN30" s="62">
        <f>BN25+BN27+BN28</f>
        <v>0</v>
      </c>
      <c r="BP30" s="62">
        <f>BP25+BP27+BP28</f>
        <v>0</v>
      </c>
      <c r="BR30" s="62">
        <f>BN30+BP30</f>
        <v>0</v>
      </c>
      <c r="BT30" s="62">
        <f>BT25+BT27+BT28</f>
        <v>0</v>
      </c>
      <c r="BV30" s="62">
        <f>BV25+BV27+BV28</f>
        <v>0</v>
      </c>
      <c r="BX30" s="62">
        <f>BT30+BV30</f>
        <v>0</v>
      </c>
      <c r="BZ30" s="62">
        <f>BZ25+BZ27+BZ28</f>
        <v>0</v>
      </c>
      <c r="CB30" s="62">
        <f>CB25+CB27+CB28</f>
        <v>0</v>
      </c>
      <c r="CD30" s="62">
        <f>BZ30+CB30</f>
        <v>0</v>
      </c>
      <c r="CF30" s="62">
        <f>CF25+CF27+CF28</f>
        <v>0</v>
      </c>
      <c r="CH30" s="62">
        <f>CH25+CH27+CH28</f>
        <v>0</v>
      </c>
      <c r="CJ30" s="62">
        <f>CF30+CH30</f>
        <v>0</v>
      </c>
      <c r="CL30" s="62">
        <f>CL25+CL27+CL28</f>
        <v>0</v>
      </c>
      <c r="CN30" s="62">
        <f>CN25+CN27+CN28</f>
        <v>0</v>
      </c>
      <c r="CP30" s="62">
        <f>CL30+CN30</f>
        <v>0</v>
      </c>
      <c r="CR30" s="62">
        <f>CR25+CR27+CR28</f>
        <v>0</v>
      </c>
      <c r="CT30" s="62">
        <f>CT25+CT27+CT28</f>
        <v>0</v>
      </c>
      <c r="CV30" s="62">
        <f>CR30+CT30</f>
        <v>0</v>
      </c>
      <c r="CX30" s="62">
        <f>CX25+CX27+CX28</f>
        <v>0</v>
      </c>
      <c r="CZ30" s="62">
        <f>CZ25+CZ27+CZ28</f>
        <v>0</v>
      </c>
      <c r="DB30" s="62">
        <f>CX30+CZ30</f>
        <v>0</v>
      </c>
      <c r="DD30" s="934">
        <f>DD25+DD27+DD28</f>
        <v>0</v>
      </c>
      <c r="DF30" s="934">
        <f>DF25+DF27+DF28</f>
        <v>0</v>
      </c>
      <c r="DH30" s="934">
        <f>DD30+DF30</f>
        <v>0</v>
      </c>
      <c r="DJ30" s="184"/>
      <c r="DL30" s="912"/>
      <c r="DM30" s="34"/>
      <c r="DN30" s="188"/>
    </row>
    <row r="31" spans="1:118" ht="14.4">
      <c r="B31" s="203" t="str">
        <f>IF(C31="","",COUNTIF($C$14:C31,"&lt;&gt;""")-COUNTBLANK($C$14:C31))</f>
        <v/>
      </c>
      <c r="D31" s="926"/>
      <c r="G31" s="32"/>
      <c r="H31" s="84"/>
      <c r="I31" s="75"/>
      <c r="J31" s="75"/>
      <c r="K31" s="75"/>
      <c r="L31" s="75"/>
      <c r="M31" s="75"/>
      <c r="N31" s="75"/>
      <c r="O31" s="75"/>
      <c r="P31" s="75"/>
      <c r="Q31" s="75"/>
      <c r="R31" s="75"/>
      <c r="S31" s="75"/>
      <c r="T31" s="75"/>
      <c r="U31" s="75"/>
      <c r="V31" s="75"/>
      <c r="W31" s="75"/>
      <c r="X31" s="75"/>
      <c r="Y31" s="75"/>
      <c r="DK31" s="32"/>
      <c r="DN31" s="86"/>
    </row>
    <row r="32" spans="1:118" ht="14.4">
      <c r="B32" s="203" t="str">
        <f>IF(C32="","",COUNTIF($C$14:C32,"&lt;&gt;""")-COUNTBLANK($C$14:C32))</f>
        <v/>
      </c>
      <c r="C32" s="60"/>
      <c r="D32" s="935" t="s">
        <v>772</v>
      </c>
      <c r="E32" s="60"/>
      <c r="F32" s="60"/>
      <c r="H32" s="84"/>
      <c r="I32" s="75"/>
      <c r="J32" s="75"/>
      <c r="K32" s="75"/>
      <c r="L32" s="75"/>
      <c r="M32" s="75"/>
      <c r="N32" s="75"/>
      <c r="O32" s="75"/>
      <c r="P32" s="75"/>
      <c r="Q32" s="75"/>
      <c r="R32" s="75"/>
      <c r="S32" s="75"/>
      <c r="T32" s="75"/>
      <c r="U32" s="75"/>
      <c r="V32" s="75"/>
      <c r="W32" s="75"/>
      <c r="X32" s="75"/>
      <c r="Y32" s="75"/>
      <c r="AA32" s="34"/>
      <c r="AT32" s="34"/>
      <c r="AV32" s="34"/>
      <c r="AX32" s="34"/>
      <c r="BA32" s="34"/>
      <c r="BC32" s="34"/>
      <c r="BE32" s="34"/>
      <c r="BG32" s="34"/>
      <c r="BI32" s="34"/>
      <c r="BK32" s="34"/>
      <c r="BM32" s="34"/>
      <c r="BO32" s="34"/>
      <c r="BQ32" s="34"/>
      <c r="BS32" s="34"/>
      <c r="BU32" s="34"/>
      <c r="BW32" s="34"/>
      <c r="BY32" s="34"/>
      <c r="CA32" s="34"/>
      <c r="CC32" s="34"/>
      <c r="CE32" s="34"/>
      <c r="CG32" s="34"/>
      <c r="CI32" s="34"/>
      <c r="CK32" s="34"/>
      <c r="CM32" s="34"/>
      <c r="CO32" s="34"/>
      <c r="CQ32" s="34"/>
      <c r="CS32" s="34"/>
      <c r="CU32" s="34"/>
      <c r="CW32" s="34"/>
      <c r="CY32" s="34"/>
      <c r="DA32" s="34"/>
      <c r="DC32" s="986"/>
      <c r="DE32" s="986"/>
      <c r="DG32" s="986"/>
      <c r="DL32" s="34"/>
      <c r="DM32" s="34"/>
      <c r="DN32" s="88"/>
    </row>
    <row r="33" spans="1:118" ht="14.4">
      <c r="B33" s="203">
        <f>IF(C33="","",COUNTIF($C$14:C33,"&lt;&gt;""")-COUNTBLANK($C$14:C33))</f>
        <v>14</v>
      </c>
      <c r="C33" s="57" t="s">
        <v>773</v>
      </c>
      <c r="D33" s="932" t="s">
        <v>774</v>
      </c>
      <c r="E33" s="61" t="s">
        <v>750</v>
      </c>
      <c r="F33" s="61" t="s">
        <v>117</v>
      </c>
      <c r="H33" s="665">
        <f>IF(AND(Y33&lt;&gt;"",Z33&lt;&gt;"",AR33&lt;&gt;"",AS33&lt;&gt;"",AY33&lt;&gt;"",AZ33&lt;&gt;"",BF33&lt;&gt;"",BL33&lt;&gt;"",BR33&lt;&gt;"",BX33&lt;&gt;"",CD33&lt;&gt;"",CJ33&lt;&gt;"",CP33&lt;&gt;"",CV33&lt;&gt;"",DB33&lt;&gt;"",DJ33&lt;&gt;"",DN33&lt;&gt;"",DH33&lt;&gt;""),0,1)</f>
        <v>1</v>
      </c>
      <c r="I33" s="709"/>
      <c r="J33" s="709"/>
      <c r="K33" s="709"/>
      <c r="L33" s="709"/>
      <c r="M33" s="709"/>
      <c r="N33" s="709"/>
      <c r="O33" s="709"/>
      <c r="P33" s="75"/>
      <c r="Q33" s="709"/>
      <c r="R33" s="709"/>
      <c r="S33" s="709"/>
      <c r="T33" s="709"/>
      <c r="U33" s="709"/>
      <c r="V33" s="709"/>
      <c r="W33" s="709"/>
      <c r="X33" s="75"/>
      <c r="Y33" s="76"/>
      <c r="Z33" s="184"/>
      <c r="AB33" s="709"/>
      <c r="AC33" s="709"/>
      <c r="AD33" s="709"/>
      <c r="AE33" s="709"/>
      <c r="AF33" s="709"/>
      <c r="AG33" s="709"/>
      <c r="AH33" s="709"/>
      <c r="AI33" s="75"/>
      <c r="AJ33" s="709"/>
      <c r="AK33" s="709"/>
      <c r="AL33" s="709"/>
      <c r="AM33" s="709"/>
      <c r="AN33" s="709"/>
      <c r="AO33" s="709"/>
      <c r="AP33" s="709"/>
      <c r="AQ33" s="75"/>
      <c r="AR33" s="76"/>
      <c r="AS33" s="184"/>
      <c r="AU33" s="709"/>
      <c r="AV33" s="75"/>
      <c r="AW33" s="709"/>
      <c r="AX33" s="75"/>
      <c r="AY33" s="76"/>
      <c r="AZ33" s="184"/>
      <c r="BB33" s="709"/>
      <c r="BC33" s="75"/>
      <c r="BD33" s="709"/>
      <c r="BE33" s="75"/>
      <c r="BF33" s="76"/>
      <c r="BH33" s="709"/>
      <c r="BI33" s="75"/>
      <c r="BJ33" s="709"/>
      <c r="BK33" s="75"/>
      <c r="BL33" s="76"/>
      <c r="BN33" s="709"/>
      <c r="BO33" s="75"/>
      <c r="BP33" s="709"/>
      <c r="BQ33" s="75"/>
      <c r="BR33" s="76"/>
      <c r="BT33" s="709"/>
      <c r="BU33" s="75"/>
      <c r="BV33" s="709"/>
      <c r="BW33" s="75"/>
      <c r="BX33" s="76"/>
      <c r="BZ33" s="709"/>
      <c r="CA33" s="75"/>
      <c r="CB33" s="709"/>
      <c r="CC33" s="75"/>
      <c r="CD33" s="76"/>
      <c r="CF33" s="709"/>
      <c r="CG33" s="75"/>
      <c r="CH33" s="709"/>
      <c r="CI33" s="75"/>
      <c r="CJ33" s="76"/>
      <c r="CL33" s="709"/>
      <c r="CM33" s="75"/>
      <c r="CN33" s="709"/>
      <c r="CO33" s="75"/>
      <c r="CP33" s="76"/>
      <c r="CR33" s="709"/>
      <c r="CS33" s="75"/>
      <c r="CT33" s="709"/>
      <c r="CU33" s="75"/>
      <c r="CV33" s="76"/>
      <c r="CX33" s="709"/>
      <c r="CY33" s="75"/>
      <c r="CZ33" s="709"/>
      <c r="DA33" s="75"/>
      <c r="DB33" s="76"/>
      <c r="DD33" s="709"/>
      <c r="DE33" s="75"/>
      <c r="DF33" s="709"/>
      <c r="DG33" s="75"/>
      <c r="DH33" s="76"/>
      <c r="DJ33" s="184"/>
      <c r="DL33" s="912"/>
      <c r="DM33" s="34"/>
      <c r="DN33" s="188"/>
    </row>
    <row r="34" spans="1:118" ht="14.4">
      <c r="B34" s="203">
        <f>IF(C34="","",COUNTIF($C$14:C34,"&lt;&gt;""")-COUNTBLANK($C$14:C34))</f>
        <v>15</v>
      </c>
      <c r="C34" s="57" t="s">
        <v>775</v>
      </c>
      <c r="D34" s="932" t="s">
        <v>776</v>
      </c>
      <c r="E34" s="61" t="s">
        <v>750</v>
      </c>
      <c r="F34" s="61" t="s">
        <v>117</v>
      </c>
      <c r="H34" s="1011">
        <f t="shared" ref="H34:H44" si="26">IF(AND(Y34&lt;&gt;"",Z34&lt;&gt;"",AR34&lt;&gt;"",AS34&lt;&gt;"",AY34&lt;&gt;"",AZ34&lt;&gt;"",BF34&lt;&gt;"",BL34&lt;&gt;"",BR34&lt;&gt;"",BX34&lt;&gt;"",CD34&lt;&gt;"",CJ34&lt;&gt;"",CP34&lt;&gt;"",CV34&lt;&gt;"",DB34&lt;&gt;"",DJ34&lt;&gt;"",DN34&lt;&gt;"",DH34&lt;&gt;""),0,1)</f>
        <v>1</v>
      </c>
      <c r="I34" s="709"/>
      <c r="J34" s="709"/>
      <c r="K34" s="709"/>
      <c r="L34" s="709"/>
      <c r="M34" s="709"/>
      <c r="N34" s="709"/>
      <c r="O34" s="709"/>
      <c r="P34" s="75"/>
      <c r="Q34" s="709"/>
      <c r="R34" s="709"/>
      <c r="S34" s="709"/>
      <c r="T34" s="709"/>
      <c r="U34" s="709"/>
      <c r="V34" s="709"/>
      <c r="W34" s="709"/>
      <c r="X34" s="75"/>
      <c r="Y34" s="76"/>
      <c r="Z34" s="184"/>
      <c r="AB34" s="709"/>
      <c r="AC34" s="709"/>
      <c r="AD34" s="709"/>
      <c r="AE34" s="709"/>
      <c r="AF34" s="709"/>
      <c r="AG34" s="709"/>
      <c r="AH34" s="709"/>
      <c r="AI34" s="75"/>
      <c r="AJ34" s="709"/>
      <c r="AK34" s="709"/>
      <c r="AL34" s="709"/>
      <c r="AM34" s="709"/>
      <c r="AN34" s="709"/>
      <c r="AO34" s="709"/>
      <c r="AP34" s="709"/>
      <c r="AQ34" s="75"/>
      <c r="AR34" s="76"/>
      <c r="AS34" s="184"/>
      <c r="AU34" s="709"/>
      <c r="AV34" s="75"/>
      <c r="AW34" s="709"/>
      <c r="AX34" s="75"/>
      <c r="AY34" s="76"/>
      <c r="AZ34" s="184"/>
      <c r="BB34" s="709"/>
      <c r="BC34" s="75"/>
      <c r="BD34" s="709"/>
      <c r="BE34" s="75"/>
      <c r="BF34" s="76"/>
      <c r="BH34" s="709"/>
      <c r="BI34" s="75"/>
      <c r="BJ34" s="709"/>
      <c r="BK34" s="75"/>
      <c r="BL34" s="76"/>
      <c r="BN34" s="709"/>
      <c r="BO34" s="75"/>
      <c r="BP34" s="709"/>
      <c r="BQ34" s="75"/>
      <c r="BR34" s="76"/>
      <c r="BT34" s="709"/>
      <c r="BU34" s="75"/>
      <c r="BV34" s="709"/>
      <c r="BW34" s="75"/>
      <c r="BX34" s="76"/>
      <c r="BZ34" s="709"/>
      <c r="CA34" s="75"/>
      <c r="CB34" s="709"/>
      <c r="CC34" s="75"/>
      <c r="CD34" s="76"/>
      <c r="CF34" s="709"/>
      <c r="CG34" s="75"/>
      <c r="CH34" s="709"/>
      <c r="CI34" s="75"/>
      <c r="CJ34" s="76"/>
      <c r="CL34" s="709"/>
      <c r="CM34" s="75"/>
      <c r="CN34" s="709"/>
      <c r="CO34" s="75"/>
      <c r="CP34" s="76"/>
      <c r="CR34" s="709"/>
      <c r="CS34" s="75"/>
      <c r="CT34" s="709"/>
      <c r="CU34" s="75"/>
      <c r="CV34" s="76"/>
      <c r="CX34" s="709"/>
      <c r="CY34" s="75"/>
      <c r="CZ34" s="709"/>
      <c r="DA34" s="75"/>
      <c r="DB34" s="76"/>
      <c r="DD34" s="709"/>
      <c r="DE34" s="75"/>
      <c r="DF34" s="709"/>
      <c r="DG34" s="75"/>
      <c r="DH34" s="76"/>
      <c r="DJ34" s="184"/>
      <c r="DL34" s="912"/>
      <c r="DM34" s="34"/>
      <c r="DN34" s="188"/>
    </row>
    <row r="35" spans="1:118" ht="14.4">
      <c r="B35" s="203">
        <f>IF(C35="","",COUNTIF($C$14:C35,"&lt;&gt;""")-COUNTBLANK($C$14:C35))</f>
        <v>16</v>
      </c>
      <c r="C35" s="57" t="s">
        <v>777</v>
      </c>
      <c r="D35" s="932" t="s">
        <v>778</v>
      </c>
      <c r="E35" s="61" t="s">
        <v>750</v>
      </c>
      <c r="F35" s="61" t="s">
        <v>117</v>
      </c>
      <c r="H35" s="1011">
        <f t="shared" si="26"/>
        <v>1</v>
      </c>
      <c r="I35" s="709"/>
      <c r="J35" s="709"/>
      <c r="K35" s="709"/>
      <c r="L35" s="709"/>
      <c r="M35" s="709"/>
      <c r="N35" s="709"/>
      <c r="O35" s="709"/>
      <c r="P35" s="75"/>
      <c r="Q35" s="709"/>
      <c r="R35" s="709"/>
      <c r="S35" s="709"/>
      <c r="T35" s="709"/>
      <c r="U35" s="709"/>
      <c r="V35" s="709"/>
      <c r="W35" s="709"/>
      <c r="X35" s="75"/>
      <c r="Y35" s="76"/>
      <c r="Z35" s="184"/>
      <c r="AB35" s="709"/>
      <c r="AC35" s="709"/>
      <c r="AD35" s="709"/>
      <c r="AE35" s="709"/>
      <c r="AF35" s="709"/>
      <c r="AG35" s="709"/>
      <c r="AH35" s="709"/>
      <c r="AI35" s="75"/>
      <c r="AJ35" s="709"/>
      <c r="AK35" s="709"/>
      <c r="AL35" s="709"/>
      <c r="AM35" s="709"/>
      <c r="AN35" s="709"/>
      <c r="AO35" s="709"/>
      <c r="AP35" s="709"/>
      <c r="AQ35" s="75"/>
      <c r="AR35" s="76"/>
      <c r="AS35" s="184"/>
      <c r="AU35" s="709"/>
      <c r="AV35" s="75"/>
      <c r="AW35" s="709"/>
      <c r="AX35" s="75"/>
      <c r="AY35" s="76"/>
      <c r="AZ35" s="184"/>
      <c r="BB35" s="709"/>
      <c r="BC35" s="75"/>
      <c r="BD35" s="709"/>
      <c r="BE35" s="75"/>
      <c r="BF35" s="76"/>
      <c r="BH35" s="709"/>
      <c r="BI35" s="75"/>
      <c r="BJ35" s="709"/>
      <c r="BK35" s="75"/>
      <c r="BL35" s="76"/>
      <c r="BN35" s="709"/>
      <c r="BO35" s="75"/>
      <c r="BP35" s="709"/>
      <c r="BQ35" s="75"/>
      <c r="BR35" s="76"/>
      <c r="BT35" s="709"/>
      <c r="BU35" s="75"/>
      <c r="BV35" s="709"/>
      <c r="BW35" s="75"/>
      <c r="BX35" s="76"/>
      <c r="BZ35" s="709"/>
      <c r="CA35" s="75"/>
      <c r="CB35" s="709"/>
      <c r="CC35" s="75"/>
      <c r="CD35" s="76"/>
      <c r="CF35" s="709"/>
      <c r="CG35" s="75"/>
      <c r="CH35" s="709"/>
      <c r="CI35" s="75"/>
      <c r="CJ35" s="76"/>
      <c r="CL35" s="709"/>
      <c r="CM35" s="75"/>
      <c r="CN35" s="709"/>
      <c r="CO35" s="75"/>
      <c r="CP35" s="76"/>
      <c r="CR35" s="709"/>
      <c r="CS35" s="75"/>
      <c r="CT35" s="709"/>
      <c r="CU35" s="75"/>
      <c r="CV35" s="76"/>
      <c r="CX35" s="709"/>
      <c r="CY35" s="75"/>
      <c r="CZ35" s="709"/>
      <c r="DA35" s="75"/>
      <c r="DB35" s="76"/>
      <c r="DD35" s="709"/>
      <c r="DE35" s="75"/>
      <c r="DF35" s="709"/>
      <c r="DG35" s="75"/>
      <c r="DH35" s="76"/>
      <c r="DJ35" s="184"/>
      <c r="DL35" s="912"/>
      <c r="DM35" s="34"/>
      <c r="DN35" s="188"/>
    </row>
    <row r="36" spans="1:118" ht="14.4">
      <c r="B36" s="203">
        <f>IF(C36="","",COUNTIF($C$14:C36,"&lt;&gt;""")-COUNTBLANK($C$14:C36))</f>
        <v>17</v>
      </c>
      <c r="C36" s="57" t="s">
        <v>779</v>
      </c>
      <c r="D36" s="932" t="s">
        <v>780</v>
      </c>
      <c r="E36" s="61" t="s">
        <v>750</v>
      </c>
      <c r="F36" s="61" t="s">
        <v>164</v>
      </c>
      <c r="H36" s="1011">
        <f t="shared" si="26"/>
        <v>1</v>
      </c>
      <c r="I36" s="709"/>
      <c r="J36" s="709"/>
      <c r="K36" s="709"/>
      <c r="L36" s="709"/>
      <c r="M36" s="709"/>
      <c r="N36" s="709"/>
      <c r="O36" s="709"/>
      <c r="P36" s="75"/>
      <c r="Q36" s="709"/>
      <c r="R36" s="709"/>
      <c r="S36" s="709"/>
      <c r="T36" s="709"/>
      <c r="U36" s="709"/>
      <c r="V36" s="709"/>
      <c r="W36" s="709"/>
      <c r="X36" s="75"/>
      <c r="Y36" s="62">
        <f>SUM(Y33:Y35)</f>
        <v>0</v>
      </c>
      <c r="Z36" s="184"/>
      <c r="AB36" s="709"/>
      <c r="AC36" s="709"/>
      <c r="AD36" s="709"/>
      <c r="AE36" s="709"/>
      <c r="AF36" s="709"/>
      <c r="AG36" s="709"/>
      <c r="AH36" s="709"/>
      <c r="AI36" s="75"/>
      <c r="AJ36" s="709"/>
      <c r="AK36" s="709"/>
      <c r="AL36" s="709"/>
      <c r="AM36" s="709"/>
      <c r="AN36" s="709"/>
      <c r="AO36" s="709"/>
      <c r="AP36" s="709"/>
      <c r="AQ36" s="75"/>
      <c r="AR36" s="62">
        <f>SUM(AR33:AR35)</f>
        <v>0</v>
      </c>
      <c r="AS36" s="184"/>
      <c r="AU36" s="75"/>
      <c r="AV36" s="75"/>
      <c r="AW36" s="75"/>
      <c r="AX36" s="75"/>
      <c r="AY36" s="62">
        <f>SUM(AY33:AY35)</f>
        <v>0</v>
      </c>
      <c r="AZ36" s="184"/>
      <c r="BB36" s="75"/>
      <c r="BC36" s="75"/>
      <c r="BD36" s="75"/>
      <c r="BE36" s="75"/>
      <c r="BF36" s="62">
        <f>SUM(BF33:BF35)</f>
        <v>0</v>
      </c>
      <c r="BH36" s="75"/>
      <c r="BI36" s="75"/>
      <c r="BJ36" s="75"/>
      <c r="BK36" s="75"/>
      <c r="BL36" s="62">
        <f>SUM(BL33:BL35)</f>
        <v>0</v>
      </c>
      <c r="BN36" s="75"/>
      <c r="BO36" s="75"/>
      <c r="BP36" s="75"/>
      <c r="BQ36" s="75"/>
      <c r="BR36" s="62">
        <f>SUM(BR33:BR35)</f>
        <v>0</v>
      </c>
      <c r="BT36" s="75"/>
      <c r="BU36" s="75"/>
      <c r="BV36" s="75"/>
      <c r="BW36" s="75"/>
      <c r="BX36" s="62">
        <f>SUM(BX33:BX35)</f>
        <v>0</v>
      </c>
      <c r="BZ36" s="75"/>
      <c r="CA36" s="75"/>
      <c r="CB36" s="75"/>
      <c r="CC36" s="75"/>
      <c r="CD36" s="62">
        <f>SUM(CD33:CD35)</f>
        <v>0</v>
      </c>
      <c r="CF36" s="75"/>
      <c r="CG36" s="75"/>
      <c r="CH36" s="75"/>
      <c r="CI36" s="75"/>
      <c r="CJ36" s="62">
        <f>SUM(CJ33:CJ35)</f>
        <v>0</v>
      </c>
      <c r="CL36" s="75"/>
      <c r="CM36" s="75"/>
      <c r="CN36" s="75"/>
      <c r="CO36" s="75"/>
      <c r="CP36" s="62">
        <f>SUM(CP33:CP35)</f>
        <v>0</v>
      </c>
      <c r="CR36" s="75"/>
      <c r="CS36" s="75"/>
      <c r="CT36" s="75"/>
      <c r="CU36" s="75"/>
      <c r="CV36" s="62">
        <f>SUM(CV33:CV35)</f>
        <v>0</v>
      </c>
      <c r="CX36" s="75"/>
      <c r="CY36" s="75"/>
      <c r="CZ36" s="75"/>
      <c r="DA36" s="75"/>
      <c r="DB36" s="62">
        <f>SUM(DB33:DB35)</f>
        <v>0</v>
      </c>
      <c r="DD36" s="75"/>
      <c r="DE36" s="75"/>
      <c r="DF36" s="75"/>
      <c r="DG36" s="75"/>
      <c r="DH36" s="934">
        <f>SUM(DH33:DH35)</f>
        <v>0</v>
      </c>
      <c r="DJ36" s="184"/>
      <c r="DL36" s="912"/>
      <c r="DM36" s="34"/>
      <c r="DN36" s="188"/>
    </row>
    <row r="37" spans="1:118" ht="17.850000000000001" customHeight="1">
      <c r="B37" s="203" t="str">
        <f>IF(C37="","",COUNTIF($C$14:C37,"&lt;&gt;""")-COUNTBLANK($C$14:C37))</f>
        <v/>
      </c>
      <c r="D37" s="926"/>
      <c r="G37" s="32"/>
      <c r="H37" s="84"/>
      <c r="I37" s="75"/>
      <c r="J37" s="75"/>
      <c r="K37" s="75"/>
      <c r="L37" s="75"/>
      <c r="M37" s="75"/>
      <c r="N37" s="75"/>
      <c r="O37" s="75"/>
      <c r="P37" s="75"/>
      <c r="Q37" s="75"/>
      <c r="R37" s="75"/>
      <c r="S37" s="75"/>
      <c r="T37" s="75"/>
      <c r="U37" s="75"/>
      <c r="V37" s="75"/>
      <c r="W37" s="75"/>
      <c r="X37" s="75"/>
      <c r="Y37" s="75"/>
      <c r="AB37" s="75"/>
      <c r="AC37" s="75"/>
      <c r="AD37" s="75"/>
      <c r="AE37" s="75"/>
      <c r="AF37" s="75"/>
      <c r="AG37" s="75"/>
      <c r="AH37" s="75"/>
      <c r="AI37" s="75"/>
      <c r="AJ37" s="75"/>
      <c r="AK37" s="75"/>
      <c r="AL37" s="75"/>
      <c r="AM37" s="75"/>
      <c r="AN37" s="75"/>
      <c r="AO37" s="75"/>
      <c r="AP37" s="75"/>
      <c r="AQ37" s="75"/>
      <c r="AR37" s="75"/>
      <c r="AU37" s="75"/>
      <c r="AV37" s="75"/>
      <c r="AW37" s="75"/>
      <c r="AX37" s="75"/>
      <c r="AY37" s="75"/>
      <c r="BB37" s="75"/>
      <c r="BC37" s="75"/>
      <c r="BD37" s="75"/>
      <c r="BE37" s="75"/>
      <c r="BF37" s="75"/>
      <c r="BH37" s="75"/>
      <c r="BI37" s="75"/>
      <c r="BJ37" s="75"/>
      <c r="BK37" s="75"/>
      <c r="BL37" s="75"/>
      <c r="BN37" s="75"/>
      <c r="BO37" s="75"/>
      <c r="BP37" s="75"/>
      <c r="BQ37" s="75"/>
      <c r="BR37" s="75"/>
      <c r="BT37" s="75"/>
      <c r="BU37" s="75"/>
      <c r="BV37" s="75"/>
      <c r="BW37" s="75"/>
      <c r="BX37" s="75"/>
      <c r="BZ37" s="75"/>
      <c r="CA37" s="75"/>
      <c r="CB37" s="75"/>
      <c r="CC37" s="75"/>
      <c r="CD37" s="75"/>
      <c r="CF37" s="75"/>
      <c r="CG37" s="75"/>
      <c r="CH37" s="75"/>
      <c r="CI37" s="75"/>
      <c r="CJ37" s="75"/>
      <c r="CL37" s="75"/>
      <c r="CM37" s="75"/>
      <c r="CN37" s="75"/>
      <c r="CO37" s="75"/>
      <c r="CP37" s="75"/>
      <c r="CR37" s="75"/>
      <c r="CS37" s="75"/>
      <c r="CT37" s="75"/>
      <c r="CU37" s="75"/>
      <c r="CV37" s="75"/>
      <c r="CX37" s="75"/>
      <c r="CY37" s="75"/>
      <c r="CZ37" s="75"/>
      <c r="DA37" s="75"/>
      <c r="DB37" s="75"/>
      <c r="DD37" s="75"/>
      <c r="DE37" s="75"/>
      <c r="DF37" s="75"/>
      <c r="DG37" s="75"/>
      <c r="DH37" s="75"/>
      <c r="DK37" s="32"/>
      <c r="DN37" s="86"/>
    </row>
    <row r="38" spans="1:118" ht="14.4">
      <c r="B38" s="203">
        <f>IF(C38="","",COUNTIF($C$14:C38,"&lt;&gt;""")-COUNTBLANK($C$14:C38))</f>
        <v>18</v>
      </c>
      <c r="C38" s="57" t="s">
        <v>781</v>
      </c>
      <c r="D38" s="932" t="s">
        <v>1975</v>
      </c>
      <c r="E38" s="61" t="s">
        <v>750</v>
      </c>
      <c r="F38" s="61" t="s">
        <v>117</v>
      </c>
      <c r="H38" s="1011">
        <f t="shared" si="26"/>
        <v>1</v>
      </c>
      <c r="I38" s="709"/>
      <c r="J38" s="709"/>
      <c r="K38" s="709"/>
      <c r="L38" s="709"/>
      <c r="M38" s="709"/>
      <c r="N38" s="709"/>
      <c r="O38" s="709"/>
      <c r="P38" s="75"/>
      <c r="Q38" s="709"/>
      <c r="R38" s="709"/>
      <c r="S38" s="709"/>
      <c r="T38" s="709"/>
      <c r="U38" s="709"/>
      <c r="V38" s="709"/>
      <c r="W38" s="709"/>
      <c r="X38" s="75"/>
      <c r="Y38" s="188"/>
      <c r="Z38" s="184"/>
      <c r="AB38" s="709"/>
      <c r="AC38" s="709"/>
      <c r="AD38" s="709"/>
      <c r="AE38" s="709"/>
      <c r="AF38" s="709"/>
      <c r="AG38" s="709"/>
      <c r="AH38" s="709"/>
      <c r="AI38" s="75"/>
      <c r="AJ38" s="709"/>
      <c r="AK38" s="709"/>
      <c r="AL38" s="709"/>
      <c r="AM38" s="709"/>
      <c r="AN38" s="709"/>
      <c r="AO38" s="709"/>
      <c r="AP38" s="709"/>
      <c r="AQ38" s="75"/>
      <c r="AR38" s="188"/>
      <c r="AS38" s="184"/>
      <c r="AU38" s="709"/>
      <c r="AV38" s="75"/>
      <c r="AW38" s="709"/>
      <c r="AX38" s="75"/>
      <c r="AY38" s="188"/>
      <c r="AZ38" s="184"/>
      <c r="BB38" s="709"/>
      <c r="BC38" s="75"/>
      <c r="BD38" s="709"/>
      <c r="BE38" s="75"/>
      <c r="BF38" s="188"/>
      <c r="BH38" s="709"/>
      <c r="BI38" s="75"/>
      <c r="BJ38" s="709"/>
      <c r="BK38" s="75"/>
      <c r="BL38" s="188"/>
      <c r="BN38" s="709"/>
      <c r="BO38" s="75"/>
      <c r="BP38" s="709"/>
      <c r="BQ38" s="75"/>
      <c r="BR38" s="188"/>
      <c r="BT38" s="709"/>
      <c r="BU38" s="75"/>
      <c r="BV38" s="709"/>
      <c r="BW38" s="75"/>
      <c r="BX38" s="188"/>
      <c r="BZ38" s="709"/>
      <c r="CA38" s="75"/>
      <c r="CB38" s="709"/>
      <c r="CC38" s="75"/>
      <c r="CD38" s="188"/>
      <c r="CF38" s="709"/>
      <c r="CG38" s="75"/>
      <c r="CH38" s="709"/>
      <c r="CI38" s="75"/>
      <c r="CJ38" s="188"/>
      <c r="CL38" s="709"/>
      <c r="CM38" s="75"/>
      <c r="CN38" s="709"/>
      <c r="CO38" s="75"/>
      <c r="CP38" s="188"/>
      <c r="CR38" s="709"/>
      <c r="CS38" s="75"/>
      <c r="CT38" s="709"/>
      <c r="CU38" s="75"/>
      <c r="CV38" s="188"/>
      <c r="CX38" s="709"/>
      <c r="CY38" s="75"/>
      <c r="CZ38" s="709"/>
      <c r="DA38" s="75"/>
      <c r="DB38" s="188"/>
      <c r="DD38" s="709"/>
      <c r="DE38" s="75"/>
      <c r="DF38" s="709"/>
      <c r="DG38" s="75"/>
      <c r="DH38" s="1003"/>
      <c r="DJ38" s="184"/>
      <c r="DL38" s="912"/>
      <c r="DM38" s="34"/>
      <c r="DN38" s="188"/>
    </row>
    <row r="39" spans="1:118" ht="14.4">
      <c r="B39" s="203">
        <f>IF(C39="","",COUNTIF($C$14:C39,"&lt;&gt;""")-COUNTBLANK($C$14:C39))</f>
        <v>19</v>
      </c>
      <c r="C39" s="57" t="s">
        <v>782</v>
      </c>
      <c r="D39" s="932" t="s">
        <v>783</v>
      </c>
      <c r="E39" s="61" t="s">
        <v>750</v>
      </c>
      <c r="F39" s="61" t="s">
        <v>117</v>
      </c>
      <c r="H39" s="1011">
        <f t="shared" si="26"/>
        <v>1</v>
      </c>
      <c r="I39" s="709"/>
      <c r="J39" s="709"/>
      <c r="K39" s="709"/>
      <c r="L39" s="709"/>
      <c r="M39" s="709"/>
      <c r="N39" s="709"/>
      <c r="O39" s="709"/>
      <c r="P39" s="75"/>
      <c r="Q39" s="709"/>
      <c r="R39" s="709"/>
      <c r="S39" s="709"/>
      <c r="T39" s="709"/>
      <c r="U39" s="709"/>
      <c r="V39" s="709"/>
      <c r="W39" s="709"/>
      <c r="X39" s="75"/>
      <c r="Y39" s="76"/>
      <c r="Z39" s="184"/>
      <c r="AB39" s="709"/>
      <c r="AC39" s="709"/>
      <c r="AD39" s="709"/>
      <c r="AE39" s="709"/>
      <c r="AF39" s="709"/>
      <c r="AG39" s="709"/>
      <c r="AH39" s="709"/>
      <c r="AI39" s="75"/>
      <c r="AJ39" s="709"/>
      <c r="AK39" s="709"/>
      <c r="AL39" s="709"/>
      <c r="AM39" s="709"/>
      <c r="AN39" s="709"/>
      <c r="AO39" s="709"/>
      <c r="AP39" s="709"/>
      <c r="AQ39" s="75"/>
      <c r="AR39" s="76"/>
      <c r="AS39" s="184"/>
      <c r="AU39" s="709"/>
      <c r="AV39" s="75"/>
      <c r="AW39" s="709"/>
      <c r="AX39" s="75"/>
      <c r="AY39" s="76"/>
      <c r="AZ39" s="184"/>
      <c r="BB39" s="709"/>
      <c r="BC39" s="75"/>
      <c r="BD39" s="709"/>
      <c r="BE39" s="75"/>
      <c r="BF39" s="76"/>
      <c r="BH39" s="709"/>
      <c r="BI39" s="75"/>
      <c r="BJ39" s="709"/>
      <c r="BK39" s="75"/>
      <c r="BL39" s="76"/>
      <c r="BN39" s="709"/>
      <c r="BO39" s="75"/>
      <c r="BP39" s="709"/>
      <c r="BQ39" s="75"/>
      <c r="BR39" s="76"/>
      <c r="BT39" s="709"/>
      <c r="BU39" s="75"/>
      <c r="BV39" s="709"/>
      <c r="BW39" s="75"/>
      <c r="BX39" s="76"/>
      <c r="BZ39" s="709"/>
      <c r="CA39" s="75"/>
      <c r="CB39" s="709"/>
      <c r="CC39" s="75"/>
      <c r="CD39" s="76"/>
      <c r="CF39" s="709"/>
      <c r="CG39" s="75"/>
      <c r="CH39" s="709"/>
      <c r="CI39" s="75"/>
      <c r="CJ39" s="76"/>
      <c r="CL39" s="709"/>
      <c r="CM39" s="75"/>
      <c r="CN39" s="709"/>
      <c r="CO39" s="75"/>
      <c r="CP39" s="76"/>
      <c r="CR39" s="709"/>
      <c r="CS39" s="75"/>
      <c r="CT39" s="709"/>
      <c r="CU39" s="75"/>
      <c r="CV39" s="76"/>
      <c r="CX39" s="709"/>
      <c r="CY39" s="75"/>
      <c r="CZ39" s="709"/>
      <c r="DA39" s="75"/>
      <c r="DB39" s="76"/>
      <c r="DD39" s="709"/>
      <c r="DE39" s="75"/>
      <c r="DF39" s="709"/>
      <c r="DG39" s="75"/>
      <c r="DH39" s="76"/>
      <c r="DJ39" s="184"/>
      <c r="DL39" s="912"/>
      <c r="DM39" s="34"/>
      <c r="DN39" s="188"/>
    </row>
    <row r="40" spans="1:118" ht="17.850000000000001" customHeight="1">
      <c r="B40" s="203" t="str">
        <f>IF(C40="","",COUNTIF($C$14:C40,"&lt;&gt;""")-COUNTBLANK($C$14:C40))</f>
        <v/>
      </c>
      <c r="D40" s="926"/>
      <c r="G40" s="32"/>
      <c r="H40" s="84"/>
      <c r="I40" s="75"/>
      <c r="J40" s="75"/>
      <c r="K40" s="75"/>
      <c r="L40" s="75"/>
      <c r="M40" s="75"/>
      <c r="N40" s="75"/>
      <c r="O40" s="75"/>
      <c r="P40" s="75"/>
      <c r="Q40" s="75"/>
      <c r="R40" s="75"/>
      <c r="S40" s="75"/>
      <c r="T40" s="75"/>
      <c r="U40" s="75"/>
      <c r="V40" s="75"/>
      <c r="W40" s="75"/>
      <c r="X40" s="75"/>
      <c r="Y40" s="75"/>
      <c r="AB40" s="75"/>
      <c r="AC40" s="75"/>
      <c r="AD40" s="75"/>
      <c r="AE40" s="75"/>
      <c r="AF40" s="75"/>
      <c r="AG40" s="75"/>
      <c r="AH40" s="75"/>
      <c r="AI40" s="75"/>
      <c r="AJ40" s="75"/>
      <c r="AK40" s="75"/>
      <c r="AL40" s="75"/>
      <c r="AM40" s="75"/>
      <c r="AN40" s="75"/>
      <c r="AO40" s="75"/>
      <c r="AP40" s="75"/>
      <c r="AQ40" s="75"/>
      <c r="AR40" s="75"/>
      <c r="AU40" s="75"/>
      <c r="AV40" s="75"/>
      <c r="AW40" s="75"/>
      <c r="AX40" s="75"/>
      <c r="AY40" s="75"/>
      <c r="BB40" s="75"/>
      <c r="BC40" s="75"/>
      <c r="BD40" s="75"/>
      <c r="BE40" s="75"/>
      <c r="BF40" s="75"/>
      <c r="BH40" s="75"/>
      <c r="BI40" s="75"/>
      <c r="BJ40" s="75"/>
      <c r="BK40" s="75"/>
      <c r="BL40" s="75"/>
      <c r="BN40" s="75"/>
      <c r="BO40" s="75"/>
      <c r="BP40" s="75"/>
      <c r="BQ40" s="75"/>
      <c r="BR40" s="75"/>
      <c r="BT40" s="75"/>
      <c r="BU40" s="75"/>
      <c r="BV40" s="75"/>
      <c r="BW40" s="75"/>
      <c r="BX40" s="75"/>
      <c r="BZ40" s="75"/>
      <c r="CA40" s="75"/>
      <c r="CB40" s="75"/>
      <c r="CC40" s="75"/>
      <c r="CD40" s="75"/>
      <c r="CF40" s="75"/>
      <c r="CG40" s="75"/>
      <c r="CH40" s="75"/>
      <c r="CI40" s="75"/>
      <c r="CJ40" s="75"/>
      <c r="CL40" s="75"/>
      <c r="CM40" s="75"/>
      <c r="CN40" s="75"/>
      <c r="CO40" s="75"/>
      <c r="CP40" s="75"/>
      <c r="CR40" s="75"/>
      <c r="CS40" s="75"/>
      <c r="CT40" s="75"/>
      <c r="CU40" s="75"/>
      <c r="CV40" s="75"/>
      <c r="CX40" s="75"/>
      <c r="CY40" s="75"/>
      <c r="CZ40" s="75"/>
      <c r="DA40" s="75"/>
      <c r="DB40" s="75"/>
      <c r="DD40" s="75"/>
      <c r="DE40" s="75"/>
      <c r="DF40" s="75"/>
      <c r="DG40" s="75"/>
      <c r="DH40" s="75"/>
      <c r="DK40" s="32"/>
      <c r="DN40" s="86"/>
    </row>
    <row r="41" spans="1:118" ht="14.4">
      <c r="B41" s="203">
        <f>IF(C41="","",COUNTIF($C$14:C41,"&lt;&gt;""")-COUNTBLANK($C$14:C41))</f>
        <v>20</v>
      </c>
      <c r="C41" s="57" t="s">
        <v>784</v>
      </c>
      <c r="D41" s="932" t="s">
        <v>2154</v>
      </c>
      <c r="E41" s="61" t="s">
        <v>750</v>
      </c>
      <c r="F41" s="61" t="s">
        <v>117</v>
      </c>
      <c r="H41" s="1011">
        <f t="shared" si="26"/>
        <v>1</v>
      </c>
      <c r="I41" s="709"/>
      <c r="J41" s="709"/>
      <c r="K41" s="709"/>
      <c r="L41" s="709"/>
      <c r="M41" s="709"/>
      <c r="N41" s="709"/>
      <c r="O41" s="709"/>
      <c r="P41" s="75"/>
      <c r="Q41" s="709"/>
      <c r="R41" s="709"/>
      <c r="S41" s="709"/>
      <c r="T41" s="709"/>
      <c r="U41" s="709"/>
      <c r="V41" s="709"/>
      <c r="W41" s="709"/>
      <c r="X41" s="75"/>
      <c r="Y41" s="76"/>
      <c r="Z41" s="184"/>
      <c r="AB41" s="709"/>
      <c r="AC41" s="709"/>
      <c r="AD41" s="709"/>
      <c r="AE41" s="709"/>
      <c r="AF41" s="709"/>
      <c r="AG41" s="709"/>
      <c r="AH41" s="709"/>
      <c r="AI41" s="75"/>
      <c r="AJ41" s="709"/>
      <c r="AK41" s="709"/>
      <c r="AL41" s="709"/>
      <c r="AM41" s="709"/>
      <c r="AN41" s="709"/>
      <c r="AO41" s="709"/>
      <c r="AP41" s="709"/>
      <c r="AQ41" s="75"/>
      <c r="AR41" s="76"/>
      <c r="AS41" s="184"/>
      <c r="AU41" s="709"/>
      <c r="AV41" s="75"/>
      <c r="AW41" s="709"/>
      <c r="AX41" s="75"/>
      <c r="AY41" s="76"/>
      <c r="AZ41" s="184"/>
      <c r="BB41" s="709"/>
      <c r="BC41" s="75"/>
      <c r="BD41" s="709"/>
      <c r="BE41" s="75"/>
      <c r="BF41" s="76"/>
      <c r="BH41" s="709"/>
      <c r="BI41" s="75"/>
      <c r="BJ41" s="709"/>
      <c r="BK41" s="75"/>
      <c r="BL41" s="76"/>
      <c r="BN41" s="709"/>
      <c r="BO41" s="75"/>
      <c r="BP41" s="709"/>
      <c r="BQ41" s="75"/>
      <c r="BR41" s="76"/>
      <c r="BT41" s="709"/>
      <c r="BU41" s="75"/>
      <c r="BV41" s="709"/>
      <c r="BW41" s="75"/>
      <c r="BX41" s="76"/>
      <c r="BZ41" s="709"/>
      <c r="CA41" s="75"/>
      <c r="CB41" s="709"/>
      <c r="CC41" s="75"/>
      <c r="CD41" s="76"/>
      <c r="CF41" s="709"/>
      <c r="CG41" s="75"/>
      <c r="CH41" s="709"/>
      <c r="CI41" s="75"/>
      <c r="CJ41" s="76"/>
      <c r="CL41" s="709"/>
      <c r="CM41" s="75"/>
      <c r="CN41" s="709"/>
      <c r="CO41" s="75"/>
      <c r="CP41" s="76"/>
      <c r="CR41" s="709"/>
      <c r="CS41" s="75"/>
      <c r="CT41" s="709"/>
      <c r="CU41" s="75"/>
      <c r="CV41" s="76"/>
      <c r="CX41" s="709"/>
      <c r="CY41" s="75"/>
      <c r="CZ41" s="709"/>
      <c r="DA41" s="75"/>
      <c r="DB41" s="76"/>
      <c r="DD41" s="709"/>
      <c r="DE41" s="75"/>
      <c r="DF41" s="709"/>
      <c r="DG41" s="75"/>
      <c r="DH41" s="76"/>
      <c r="DJ41" s="184"/>
      <c r="DL41" s="912"/>
      <c r="DM41" s="34"/>
      <c r="DN41" s="188"/>
    </row>
    <row r="42" spans="1:118" ht="14.4">
      <c r="B42" s="203">
        <f>IF(C42="","",COUNTIF($C$14:C42,"&lt;&gt;""")-COUNTBLANK($C$14:C42))</f>
        <v>21</v>
      </c>
      <c r="C42" s="57" t="s">
        <v>786</v>
      </c>
      <c r="D42" s="932" t="s">
        <v>787</v>
      </c>
      <c r="E42" s="61" t="s">
        <v>750</v>
      </c>
      <c r="F42" s="61" t="s">
        <v>164</v>
      </c>
      <c r="G42" s="32"/>
      <c r="H42" s="1011">
        <f t="shared" si="26"/>
        <v>1</v>
      </c>
      <c r="I42" s="709"/>
      <c r="J42" s="709"/>
      <c r="K42" s="709"/>
      <c r="L42" s="709"/>
      <c r="M42" s="709"/>
      <c r="N42" s="709"/>
      <c r="O42" s="709"/>
      <c r="Q42" s="709"/>
      <c r="R42" s="709"/>
      <c r="S42" s="709"/>
      <c r="T42" s="709"/>
      <c r="U42" s="709"/>
      <c r="V42" s="709"/>
      <c r="W42" s="709"/>
      <c r="Y42" s="431">
        <f>$Y$30+$Y$36+$Y$38+$Y$39+$Y$41</f>
        <v>0</v>
      </c>
      <c r="Z42" s="184"/>
      <c r="AB42" s="709"/>
      <c r="AC42" s="709"/>
      <c r="AD42" s="709"/>
      <c r="AE42" s="709"/>
      <c r="AF42" s="709"/>
      <c r="AG42" s="709"/>
      <c r="AH42" s="709"/>
      <c r="AJ42" s="709"/>
      <c r="AK42" s="709"/>
      <c r="AL42" s="709"/>
      <c r="AM42" s="709"/>
      <c r="AN42" s="709"/>
      <c r="AO42" s="709"/>
      <c r="AP42" s="709"/>
      <c r="AR42" s="62">
        <f>$AR$30+$AR$36+$AR$38+$AR$39+$AR$41</f>
        <v>0</v>
      </c>
      <c r="AS42" s="184"/>
      <c r="AU42" s="709"/>
      <c r="AW42" s="709"/>
      <c r="AY42" s="62">
        <f>$AY$30+$AY$36+$AY$38+$AY$39+$AY$41</f>
        <v>0</v>
      </c>
      <c r="AZ42" s="184"/>
      <c r="BB42" s="709"/>
      <c r="BD42" s="709"/>
      <c r="BF42" s="62">
        <f>$AY$30+$AY$36+$AY$38+$AY$39+$AY$41</f>
        <v>0</v>
      </c>
      <c r="BH42" s="709"/>
      <c r="BJ42" s="709"/>
      <c r="BL42" s="62">
        <f>$AY$30+$AY$36+$AY$38+$AY$39+$AY$41</f>
        <v>0</v>
      </c>
      <c r="BN42" s="709"/>
      <c r="BP42" s="709"/>
      <c r="BR42" s="62">
        <f>$AY$30+$AY$36+$AY$38+$AY$39+$AY$41</f>
        <v>0</v>
      </c>
      <c r="BT42" s="709"/>
      <c r="BV42" s="709"/>
      <c r="BX42" s="62">
        <f>$AY$30+$AY$36+$AY$38+$AY$39+$AY$41</f>
        <v>0</v>
      </c>
      <c r="BZ42" s="709"/>
      <c r="CB42" s="709"/>
      <c r="CD42" s="62">
        <f>$AY$30+$AY$36+$AY$38+$AY$39+$AY$41</f>
        <v>0</v>
      </c>
      <c r="CF42" s="709"/>
      <c r="CH42" s="709"/>
      <c r="CJ42" s="62">
        <f>$AY$30+$AY$36+$AY$38+$AY$39+$AY$41</f>
        <v>0</v>
      </c>
      <c r="CL42" s="709"/>
      <c r="CN42" s="709"/>
      <c r="CP42" s="62">
        <f>$AY$30+$AY$36+$AY$38+$AY$39+$AY$41</f>
        <v>0</v>
      </c>
      <c r="CR42" s="709"/>
      <c r="CT42" s="709"/>
      <c r="CV42" s="62">
        <f>$AY$30+$AY$36+$AY$38+$AY$39+$AY$41</f>
        <v>0</v>
      </c>
      <c r="CX42" s="709"/>
      <c r="CZ42" s="709"/>
      <c r="DB42" s="62">
        <f>$AY$30+$AY$36+$AY$38+$AY$39+$AY$41</f>
        <v>0</v>
      </c>
      <c r="DD42" s="709"/>
      <c r="DF42" s="709"/>
      <c r="DH42" s="934">
        <f>$AY$30+$AY$36+$AY$38+$AY$39+$AY$41</f>
        <v>0</v>
      </c>
      <c r="DJ42" s="184"/>
      <c r="DK42" s="32"/>
      <c r="DL42" s="912"/>
      <c r="DM42" s="34"/>
      <c r="DN42" s="188"/>
    </row>
    <row r="43" spans="1:118" ht="14.4">
      <c r="B43" s="203">
        <f>IF(C43="","",COUNTIF($C$14:C43,"&lt;&gt;""")-COUNTBLANK($C$14:C43))</f>
        <v>22</v>
      </c>
      <c r="C43" s="57" t="s">
        <v>788</v>
      </c>
      <c r="D43" s="932" t="s">
        <v>789</v>
      </c>
      <c r="E43" s="61" t="s">
        <v>750</v>
      </c>
      <c r="F43" s="61" t="s">
        <v>117</v>
      </c>
      <c r="H43" s="1011">
        <f t="shared" si="26"/>
        <v>1</v>
      </c>
      <c r="I43" s="709"/>
      <c r="J43" s="709"/>
      <c r="K43" s="709"/>
      <c r="L43" s="709"/>
      <c r="M43" s="709"/>
      <c r="N43" s="709"/>
      <c r="O43" s="709"/>
      <c r="Q43" s="709"/>
      <c r="R43" s="709"/>
      <c r="S43" s="709"/>
      <c r="T43" s="709"/>
      <c r="U43" s="709"/>
      <c r="V43" s="709"/>
      <c r="W43" s="709"/>
      <c r="Y43" s="76"/>
      <c r="Z43" s="184"/>
      <c r="AB43" s="709"/>
      <c r="AC43" s="709"/>
      <c r="AD43" s="709"/>
      <c r="AE43" s="709"/>
      <c r="AF43" s="709"/>
      <c r="AG43" s="709"/>
      <c r="AH43" s="709"/>
      <c r="AJ43" s="709"/>
      <c r="AK43" s="709"/>
      <c r="AL43" s="709"/>
      <c r="AM43" s="709"/>
      <c r="AN43" s="709"/>
      <c r="AO43" s="709"/>
      <c r="AP43" s="709"/>
      <c r="AR43" s="76"/>
      <c r="AS43" s="184"/>
      <c r="AU43" s="709"/>
      <c r="AW43" s="709"/>
      <c r="AY43" s="76"/>
      <c r="AZ43" s="184"/>
      <c r="BB43" s="709"/>
      <c r="BD43" s="709"/>
      <c r="BF43" s="76"/>
      <c r="BH43" s="709"/>
      <c r="BJ43" s="709"/>
      <c r="BL43" s="76"/>
      <c r="BN43" s="709"/>
      <c r="BP43" s="709"/>
      <c r="BR43" s="76"/>
      <c r="BT43" s="709"/>
      <c r="BV43" s="709"/>
      <c r="BX43" s="76"/>
      <c r="BZ43" s="709"/>
      <c r="CB43" s="709"/>
      <c r="CD43" s="76"/>
      <c r="CF43" s="709"/>
      <c r="CH43" s="709"/>
      <c r="CJ43" s="76"/>
      <c r="CL43" s="709"/>
      <c r="CN43" s="709"/>
      <c r="CP43" s="76"/>
      <c r="CR43" s="709"/>
      <c r="CT43" s="709"/>
      <c r="CV43" s="76"/>
      <c r="CX43" s="709"/>
      <c r="CZ43" s="709"/>
      <c r="DB43" s="76"/>
      <c r="DD43" s="709"/>
      <c r="DF43" s="709"/>
      <c r="DH43" s="76"/>
      <c r="DJ43" s="184"/>
      <c r="DL43" s="912"/>
      <c r="DM43" s="34"/>
      <c r="DN43" s="188"/>
    </row>
    <row r="44" spans="1:118" ht="14.4">
      <c r="B44" s="203">
        <f>IF(C44="","",COUNTIF($C$14:C44,"&lt;&gt;""")-COUNTBLANK($C$14:C44))</f>
        <v>23</v>
      </c>
      <c r="C44" s="57" t="s">
        <v>790</v>
      </c>
      <c r="D44" s="60" t="s">
        <v>791</v>
      </c>
      <c r="E44" s="61" t="s">
        <v>750</v>
      </c>
      <c r="F44" s="61" t="s">
        <v>164</v>
      </c>
      <c r="H44" s="1011">
        <f t="shared" si="26"/>
        <v>1</v>
      </c>
      <c r="I44" s="709"/>
      <c r="J44" s="709"/>
      <c r="K44" s="709"/>
      <c r="L44" s="709"/>
      <c r="M44" s="709"/>
      <c r="N44" s="709"/>
      <c r="O44" s="709"/>
      <c r="Q44" s="709"/>
      <c r="R44" s="709"/>
      <c r="S44" s="709"/>
      <c r="T44" s="709"/>
      <c r="U44" s="709"/>
      <c r="V44" s="709"/>
      <c r="W44" s="709"/>
      <c r="Y44" s="62">
        <f>SUM(Y42:Y43)</f>
        <v>0</v>
      </c>
      <c r="Z44" s="184"/>
      <c r="AB44" s="709"/>
      <c r="AC44" s="709"/>
      <c r="AD44" s="709"/>
      <c r="AE44" s="709"/>
      <c r="AF44" s="709"/>
      <c r="AG44" s="709"/>
      <c r="AH44" s="709"/>
      <c r="AJ44" s="709"/>
      <c r="AK44" s="709"/>
      <c r="AL44" s="709"/>
      <c r="AM44" s="709"/>
      <c r="AN44" s="709"/>
      <c r="AO44" s="709"/>
      <c r="AP44" s="709"/>
      <c r="AR44" s="62">
        <f>SUM(AR42:AR43)</f>
        <v>0</v>
      </c>
      <c r="AS44" s="184"/>
      <c r="AU44" s="709"/>
      <c r="AW44" s="709"/>
      <c r="AY44" s="62">
        <f>SUM(AY42:AY43)</f>
        <v>0</v>
      </c>
      <c r="AZ44" s="184"/>
      <c r="BB44" s="709"/>
      <c r="BD44" s="709"/>
      <c r="BF44" s="62">
        <f>SUM(BF42:BF43)</f>
        <v>0</v>
      </c>
      <c r="BH44" s="709"/>
      <c r="BJ44" s="709"/>
      <c r="BL44" s="62">
        <f>SUM(BL42:BL43)</f>
        <v>0</v>
      </c>
      <c r="BN44" s="709"/>
      <c r="BP44" s="709"/>
      <c r="BR44" s="62">
        <f>SUM(BR42:BR43)</f>
        <v>0</v>
      </c>
      <c r="BT44" s="709"/>
      <c r="BV44" s="709"/>
      <c r="BX44" s="62">
        <f>SUM(BX42:BX43)</f>
        <v>0</v>
      </c>
      <c r="BZ44" s="709"/>
      <c r="CB44" s="709"/>
      <c r="CD44" s="62">
        <f>SUM(CD42:CD43)</f>
        <v>0</v>
      </c>
      <c r="CF44" s="709"/>
      <c r="CH44" s="709"/>
      <c r="CJ44" s="62">
        <f>SUM(CJ42:CJ43)</f>
        <v>0</v>
      </c>
      <c r="CL44" s="709"/>
      <c r="CN44" s="709"/>
      <c r="CP44" s="62">
        <f>SUM(CP42:CP43)</f>
        <v>0</v>
      </c>
      <c r="CR44" s="709"/>
      <c r="CT44" s="709"/>
      <c r="CV44" s="62">
        <f>SUM(CV42:CV43)</f>
        <v>0</v>
      </c>
      <c r="CX44" s="709"/>
      <c r="CZ44" s="709"/>
      <c r="DB44" s="62">
        <f>SUM(DB42:DB43)</f>
        <v>0</v>
      </c>
      <c r="DD44" s="709"/>
      <c r="DF44" s="709"/>
      <c r="DH44" s="934">
        <f>SUM(DH42:DH43)</f>
        <v>0</v>
      </c>
      <c r="DJ44" s="184"/>
      <c r="DL44" s="912"/>
      <c r="DM44" s="34"/>
      <c r="DN44" s="188"/>
    </row>
    <row r="45" spans="1:118" ht="14.4">
      <c r="A45" s="34"/>
      <c r="B45" s="203" t="str">
        <f>IF(C45="","",COUNTIF($C$14:C45,"&lt;&gt;""")-COUNTBLANK($C$14:C45))</f>
        <v/>
      </c>
      <c r="C45" s="34"/>
      <c r="D45" s="34"/>
      <c r="E45" s="34"/>
      <c r="F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986"/>
      <c r="DD45" s="986"/>
      <c r="DE45" s="986"/>
      <c r="DF45" s="986"/>
      <c r="DG45" s="986"/>
      <c r="DH45" s="986"/>
      <c r="DJ45" s="34"/>
      <c r="DL45" s="34"/>
      <c r="DM45" s="34"/>
      <c r="DN45" s="88"/>
    </row>
    <row r="46" spans="1:118" ht="14.4">
      <c r="B46" s="203" t="str">
        <f>IF(C46="","",COUNTIF($C$14:C46,"&lt;&gt;""")-COUNTBLANK($C$14:C46))</f>
        <v/>
      </c>
      <c r="C46" s="60"/>
      <c r="D46" s="63" t="s">
        <v>792</v>
      </c>
      <c r="E46" s="60"/>
      <c r="F46" s="60"/>
      <c r="H46" s="34"/>
      <c r="I46" s="34"/>
      <c r="J46" s="34"/>
      <c r="K46" s="34"/>
      <c r="L46" s="34"/>
      <c r="M46" s="34"/>
      <c r="N46" s="34"/>
      <c r="O46" s="34"/>
      <c r="Q46" s="34"/>
      <c r="R46" s="34"/>
      <c r="S46" s="34"/>
      <c r="T46" s="34"/>
      <c r="U46" s="34"/>
      <c r="V46" s="34"/>
      <c r="W46" s="34"/>
      <c r="Y46" s="34"/>
      <c r="Z46" s="34"/>
      <c r="AA46" s="34"/>
      <c r="AB46" s="34"/>
      <c r="AC46" s="34"/>
      <c r="AD46" s="34"/>
      <c r="AE46" s="34"/>
      <c r="AF46" s="34"/>
      <c r="AG46" s="34"/>
      <c r="AH46" s="34"/>
      <c r="AJ46" s="34"/>
      <c r="AK46" s="34"/>
      <c r="AL46" s="34"/>
      <c r="AM46" s="34"/>
      <c r="AN46" s="34"/>
      <c r="AO46" s="34"/>
      <c r="AP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986"/>
      <c r="DD46" s="986"/>
      <c r="DE46" s="986"/>
      <c r="DF46" s="986"/>
      <c r="DG46" s="986"/>
      <c r="DH46" s="986"/>
      <c r="DJ46" s="34"/>
      <c r="DL46" s="34"/>
      <c r="DM46" s="34"/>
      <c r="DN46" s="88"/>
    </row>
    <row r="47" spans="1:118" ht="14.4">
      <c r="B47" s="203">
        <f>IF(C47="","",COUNTIF($C$14:C47,"&lt;&gt;""")-COUNTBLANK($C$14:C47))</f>
        <v>24</v>
      </c>
      <c r="C47" s="57" t="s">
        <v>793</v>
      </c>
      <c r="D47" s="60" t="s">
        <v>794</v>
      </c>
      <c r="E47" s="61" t="s">
        <v>750</v>
      </c>
      <c r="F47" s="61" t="s">
        <v>751</v>
      </c>
      <c r="H47" s="665">
        <f>IF(AND(I47&lt;&gt;"",J47&lt;&gt;"",K47&lt;&gt;"",L47&lt;&gt;"",M47&lt;&gt;"",N47&lt;&gt;"",O47&lt;&gt;"",Q47&lt;&gt;"",R47&lt;&gt;"",S47&lt;&gt;"",T47&lt;&gt;"",U47&lt;&gt;"",V47&lt;&gt;"",W47&lt;&gt;"",Y47&lt;&gt;"",Z47&lt;&gt;"",AB47&lt;&gt;"",AC47&lt;&gt;"",AD47&lt;&gt;"",AE47&lt;&gt;"",AF47&lt;&gt;"",AG47&lt;&gt;"",AH47&lt;&gt;"",AJ47&lt;&gt;"",AK47&lt;&gt;"",AL47&lt;&gt;"",AM47&lt;&gt;"",AN47&lt;&gt;"",AO47&lt;&gt;"",AP47&lt;&gt;"",AR47&lt;&gt;"",AS47&lt;&gt;"",AU47&lt;&gt;"",AW47&lt;&gt;"",AY47&lt;&gt;"",AZ47&lt;&gt;"",BB47&lt;&gt;"",BD47&lt;&gt;"",BF47&lt;&gt;"",BH47&lt;&gt;"",BJ47&lt;&gt;"",BL47&lt;&gt;"",BN47&lt;&gt;"",BP47&lt;&gt;"",BR47&lt;&gt;"",BT47&lt;&gt;"",BV47&lt;&gt;"",BX47&lt;&gt;"",BZ47&lt;&gt;"",CB47&lt;&gt;"",CD47&lt;&gt;"",CF47&lt;&gt;"",CH47&lt;&gt;"",CJ47&lt;&gt;"",CL47&lt;&gt;"",CN47&lt;&gt;"",CP47&lt;&gt;"",CR47&lt;&gt;"",CT47&lt;&gt;"",CV47&lt;&gt;"",CX47&lt;&gt;"",CZ47&lt;&gt;"",DB47&lt;&gt;"",DJ47&lt;&gt;"",DN47&lt;&gt;""),0,1)</f>
        <v>1</v>
      </c>
      <c r="I47" s="76"/>
      <c r="J47" s="76"/>
      <c r="K47" s="76"/>
      <c r="L47" s="76"/>
      <c r="M47" s="76"/>
      <c r="N47" s="76"/>
      <c r="O47" s="62">
        <f>SUM(I47:N47)</f>
        <v>0</v>
      </c>
      <c r="P47" s="75"/>
      <c r="Q47" s="76"/>
      <c r="R47" s="76"/>
      <c r="S47" s="76"/>
      <c r="T47" s="76"/>
      <c r="U47" s="76"/>
      <c r="V47" s="76"/>
      <c r="W47" s="62">
        <f>SUM(Q47:V47)</f>
        <v>0</v>
      </c>
      <c r="X47" s="75"/>
      <c r="Y47" s="62">
        <f>O47+W47</f>
        <v>0</v>
      </c>
      <c r="Z47" s="184"/>
      <c r="AB47" s="76"/>
      <c r="AC47" s="76"/>
      <c r="AD47" s="76"/>
      <c r="AE47" s="76"/>
      <c r="AF47" s="76"/>
      <c r="AG47" s="76"/>
      <c r="AH47" s="62">
        <f>SUM(AB47:AG47)</f>
        <v>0</v>
      </c>
      <c r="AJ47" s="76"/>
      <c r="AK47" s="76"/>
      <c r="AL47" s="76"/>
      <c r="AM47" s="76"/>
      <c r="AN47" s="76"/>
      <c r="AO47" s="76"/>
      <c r="AP47" s="62">
        <f>SUM(AJ47:AO47)</f>
        <v>0</v>
      </c>
      <c r="AR47" s="62">
        <f>AH47+AP47</f>
        <v>0</v>
      </c>
      <c r="AS47" s="184"/>
      <c r="AU47" s="76"/>
      <c r="AV47" s="75"/>
      <c r="AW47" s="76"/>
      <c r="AX47" s="75"/>
      <c r="AY47" s="62">
        <f>AU47+AW47</f>
        <v>0</v>
      </c>
      <c r="AZ47" s="184"/>
      <c r="BB47" s="76"/>
      <c r="BC47" s="75"/>
      <c r="BD47" s="76"/>
      <c r="BE47" s="75"/>
      <c r="BF47" s="62">
        <f>BB47+BD47</f>
        <v>0</v>
      </c>
      <c r="BH47" s="76"/>
      <c r="BI47" s="75"/>
      <c r="BJ47" s="76"/>
      <c r="BK47" s="75"/>
      <c r="BL47" s="62">
        <f>BH47+BJ47</f>
        <v>0</v>
      </c>
      <c r="BN47" s="76"/>
      <c r="BO47" s="75"/>
      <c r="BP47" s="76"/>
      <c r="BQ47" s="75"/>
      <c r="BR47" s="62">
        <f>BN47+BP47</f>
        <v>0</v>
      </c>
      <c r="BT47" s="76"/>
      <c r="BU47" s="75"/>
      <c r="BV47" s="76"/>
      <c r="BW47" s="75"/>
      <c r="BX47" s="62">
        <f>BT47+BV47</f>
        <v>0</v>
      </c>
      <c r="BZ47" s="76"/>
      <c r="CA47" s="75"/>
      <c r="CB47" s="76"/>
      <c r="CC47" s="75"/>
      <c r="CD47" s="62">
        <f>BZ47+CB47</f>
        <v>0</v>
      </c>
      <c r="CF47" s="76"/>
      <c r="CG47" s="75"/>
      <c r="CH47" s="76"/>
      <c r="CI47" s="75"/>
      <c r="CJ47" s="62">
        <f>CF47+CH47</f>
        <v>0</v>
      </c>
      <c r="CL47" s="76"/>
      <c r="CM47" s="75"/>
      <c r="CN47" s="76"/>
      <c r="CO47" s="75"/>
      <c r="CP47" s="62">
        <f>CL47+CN47</f>
        <v>0</v>
      </c>
      <c r="CR47" s="76"/>
      <c r="CS47" s="75"/>
      <c r="CT47" s="76"/>
      <c r="CU47" s="75"/>
      <c r="CV47" s="62">
        <f>CR47+CT47</f>
        <v>0</v>
      </c>
      <c r="CX47" s="76"/>
      <c r="CY47" s="75"/>
      <c r="CZ47" s="76"/>
      <c r="DA47" s="75"/>
      <c r="DB47" s="62">
        <f>CX47+CZ47</f>
        <v>0</v>
      </c>
      <c r="DD47" s="76"/>
      <c r="DE47" s="75"/>
      <c r="DF47" s="76"/>
      <c r="DG47" s="75"/>
      <c r="DH47" s="934">
        <f>DD47+DF47</f>
        <v>0</v>
      </c>
      <c r="DJ47" s="184"/>
      <c r="DL47" s="912"/>
      <c r="DM47" s="34"/>
      <c r="DN47" s="188"/>
    </row>
    <row r="48" spans="1:118" ht="14.4">
      <c r="B48" s="203">
        <f>IF(C48="","",COUNTIF($C$14:C48,"&lt;&gt;""")-COUNTBLANK($C$14:C48))</f>
        <v>25</v>
      </c>
      <c r="C48" s="57" t="s">
        <v>795</v>
      </c>
      <c r="D48" s="60" t="s">
        <v>796</v>
      </c>
      <c r="E48" s="61" t="s">
        <v>750</v>
      </c>
      <c r="F48" s="61" t="s">
        <v>751</v>
      </c>
      <c r="H48" s="665">
        <f>IF(AND(I48&lt;&gt;"",J48&lt;&gt;"",K48&lt;&gt;"",L48&lt;&gt;"",M48&lt;&gt;"",N48&lt;&gt;"",O48&lt;&gt;"",Q48&lt;&gt;"",R48&lt;&gt;"",S48&lt;&gt;"",T48&lt;&gt;"",U48&lt;&gt;"",V48&lt;&gt;"",W48&lt;&gt;"",Y48&lt;&gt;"",Z48&lt;&gt;"",AB48&lt;&gt;"",AC48&lt;&gt;"",AD48&lt;&gt;"",AE48&lt;&gt;"",AF48&lt;&gt;"",AG48&lt;&gt;"",AH48&lt;&gt;"",AJ48&lt;&gt;"",AK48&lt;&gt;"",AL48&lt;&gt;"",AM48&lt;&gt;"",AN48&lt;&gt;"",AO48&lt;&gt;"",AP48&lt;&gt;"",AR48&lt;&gt;"",AS48&lt;&gt;"",AU48&lt;&gt;"",AW48&lt;&gt;"",AY48&lt;&gt;"",AZ48&lt;&gt;"",BB48&lt;&gt;"",BD48&lt;&gt;"",BF48&lt;&gt;"",BH48&lt;&gt;"",BJ48&lt;&gt;"",BL48&lt;&gt;"",BN48&lt;&gt;"",BP48&lt;&gt;"",BR48&lt;&gt;"",BT48&lt;&gt;"",BV48&lt;&gt;"",BX48&lt;&gt;"",BZ48&lt;&gt;"",CB48&lt;&gt;"",CD48&lt;&gt;"",CF48&lt;&gt;"",CH48&lt;&gt;"",CJ48&lt;&gt;"",CL48&lt;&gt;"",CN48&lt;&gt;"",CP48&lt;&gt;"",CR48&lt;&gt;"",CT48&lt;&gt;"",CV48&lt;&gt;"",CX48&lt;&gt;"",CZ48&lt;&gt;"",DB48&lt;&gt;"",DJ48&lt;&gt;"",DN48&lt;&gt;""),0,1)</f>
        <v>1</v>
      </c>
      <c r="I48" s="76"/>
      <c r="J48" s="76"/>
      <c r="K48" s="76"/>
      <c r="L48" s="76"/>
      <c r="M48" s="76"/>
      <c r="N48" s="76"/>
      <c r="O48" s="62">
        <f>SUM(I48:N48)</f>
        <v>0</v>
      </c>
      <c r="P48" s="75"/>
      <c r="Q48" s="76"/>
      <c r="R48" s="76"/>
      <c r="S48" s="76"/>
      <c r="T48" s="76"/>
      <c r="U48" s="76"/>
      <c r="V48" s="76"/>
      <c r="W48" s="62">
        <f>SUM(Q48:V48)</f>
        <v>0</v>
      </c>
      <c r="X48" s="75"/>
      <c r="Y48" s="62">
        <f>O48+W48</f>
        <v>0</v>
      </c>
      <c r="Z48" s="184"/>
      <c r="AB48" s="76"/>
      <c r="AC48" s="76"/>
      <c r="AD48" s="76"/>
      <c r="AE48" s="76"/>
      <c r="AF48" s="76"/>
      <c r="AG48" s="76"/>
      <c r="AH48" s="62">
        <f>SUM(AB48:AG48)</f>
        <v>0</v>
      </c>
      <c r="AI48" s="75"/>
      <c r="AJ48" s="76"/>
      <c r="AK48" s="76"/>
      <c r="AL48" s="76"/>
      <c r="AM48" s="76"/>
      <c r="AN48" s="76"/>
      <c r="AO48" s="76"/>
      <c r="AP48" s="62">
        <f>SUM(AJ48:AO48)</f>
        <v>0</v>
      </c>
      <c r="AQ48" s="75"/>
      <c r="AR48" s="62">
        <f>AH48+AP48</f>
        <v>0</v>
      </c>
      <c r="AS48" s="184"/>
      <c r="AU48" s="76"/>
      <c r="AV48" s="77"/>
      <c r="AW48" s="76"/>
      <c r="AX48" s="75"/>
      <c r="AY48" s="62">
        <f>AU48+AW48</f>
        <v>0</v>
      </c>
      <c r="AZ48" s="184"/>
      <c r="BB48" s="76"/>
      <c r="BC48" s="77"/>
      <c r="BD48" s="76"/>
      <c r="BE48" s="75"/>
      <c r="BF48" s="62">
        <f>BB48+BD48</f>
        <v>0</v>
      </c>
      <c r="BH48" s="76"/>
      <c r="BI48" s="77"/>
      <c r="BJ48" s="76"/>
      <c r="BK48" s="75"/>
      <c r="BL48" s="62">
        <f>BH48+BJ48</f>
        <v>0</v>
      </c>
      <c r="BN48" s="76"/>
      <c r="BO48" s="77"/>
      <c r="BP48" s="76"/>
      <c r="BQ48" s="75"/>
      <c r="BR48" s="62">
        <f>BN48+BP48</f>
        <v>0</v>
      </c>
      <c r="BT48" s="76"/>
      <c r="BU48" s="77"/>
      <c r="BV48" s="76"/>
      <c r="BW48" s="75"/>
      <c r="BX48" s="62">
        <f>BT48+BV48</f>
        <v>0</v>
      </c>
      <c r="BZ48" s="76"/>
      <c r="CA48" s="77"/>
      <c r="CB48" s="76"/>
      <c r="CC48" s="75"/>
      <c r="CD48" s="62">
        <f>BZ48+CB48</f>
        <v>0</v>
      </c>
      <c r="CF48" s="76"/>
      <c r="CG48" s="77"/>
      <c r="CH48" s="76"/>
      <c r="CI48" s="75"/>
      <c r="CJ48" s="62">
        <f>CF48+CH48</f>
        <v>0</v>
      </c>
      <c r="CL48" s="76"/>
      <c r="CM48" s="77"/>
      <c r="CN48" s="76"/>
      <c r="CO48" s="75"/>
      <c r="CP48" s="62">
        <f>CL48+CN48</f>
        <v>0</v>
      </c>
      <c r="CR48" s="76"/>
      <c r="CS48" s="77"/>
      <c r="CT48" s="76"/>
      <c r="CU48" s="75"/>
      <c r="CV48" s="62">
        <f>CR48+CT48</f>
        <v>0</v>
      </c>
      <c r="CX48" s="76"/>
      <c r="CY48" s="77"/>
      <c r="CZ48" s="76"/>
      <c r="DA48" s="75"/>
      <c r="DB48" s="62">
        <f>CX48+CZ48</f>
        <v>0</v>
      </c>
      <c r="DD48" s="76"/>
      <c r="DE48" s="77"/>
      <c r="DF48" s="76"/>
      <c r="DG48" s="75"/>
      <c r="DH48" s="934">
        <f>DD48+DF48</f>
        <v>0</v>
      </c>
      <c r="DJ48" s="184"/>
      <c r="DL48" s="912"/>
      <c r="DM48" s="34"/>
      <c r="DN48" s="188"/>
    </row>
    <row r="49" spans="2:118" ht="14.4">
      <c r="B49" s="203" t="str">
        <f>IF(C49="","",COUNTIF($C$14:C49,"&lt;&gt;""")-COUNTBLANK($C$14:C49))</f>
        <v/>
      </c>
      <c r="C49" s="34"/>
      <c r="D49" s="34"/>
      <c r="E49" s="34"/>
      <c r="F49" s="34"/>
      <c r="H49" s="84"/>
      <c r="I49" s="77"/>
      <c r="J49" s="77"/>
      <c r="K49" s="77"/>
      <c r="L49" s="77"/>
      <c r="M49" s="77"/>
      <c r="N49" s="77"/>
      <c r="O49" s="77"/>
      <c r="P49" s="75"/>
      <c r="Q49" s="77"/>
      <c r="R49" s="77"/>
      <c r="S49" s="77"/>
      <c r="T49" s="77"/>
      <c r="U49" s="77"/>
      <c r="V49" s="77"/>
      <c r="W49" s="77"/>
      <c r="X49" s="75"/>
      <c r="Y49" s="77"/>
      <c r="AA49" s="34"/>
      <c r="AB49" s="77"/>
      <c r="AC49" s="77"/>
      <c r="AD49" s="77"/>
      <c r="AE49" s="77"/>
      <c r="AF49" s="77"/>
      <c r="AG49" s="77"/>
      <c r="AH49" s="77"/>
      <c r="AI49" s="75"/>
      <c r="AJ49" s="77"/>
      <c r="AK49" s="77"/>
      <c r="AL49" s="77"/>
      <c r="AM49" s="77"/>
      <c r="AN49" s="77"/>
      <c r="AO49" s="77"/>
      <c r="AP49" s="77"/>
      <c r="AQ49" s="75"/>
      <c r="AR49" s="77"/>
      <c r="AT49" s="34"/>
      <c r="AU49" s="77"/>
      <c r="AV49" s="77"/>
      <c r="AW49" s="77"/>
      <c r="AX49" s="77"/>
      <c r="AY49" s="77"/>
      <c r="BA49" s="34"/>
      <c r="BB49" s="77"/>
      <c r="BC49" s="77"/>
      <c r="BD49" s="77"/>
      <c r="BE49" s="77"/>
      <c r="BF49" s="77"/>
      <c r="BG49" s="34"/>
      <c r="BH49" s="77"/>
      <c r="BI49" s="77"/>
      <c r="BJ49" s="77"/>
      <c r="BK49" s="77"/>
      <c r="BL49" s="77"/>
      <c r="BM49" s="34"/>
      <c r="BN49" s="77"/>
      <c r="BO49" s="77"/>
      <c r="BP49" s="77"/>
      <c r="BQ49" s="77"/>
      <c r="BR49" s="77"/>
      <c r="BS49" s="34"/>
      <c r="BT49" s="77"/>
      <c r="BU49" s="77"/>
      <c r="BV49" s="77"/>
      <c r="BW49" s="77"/>
      <c r="BX49" s="77"/>
      <c r="BY49" s="34"/>
      <c r="BZ49" s="77"/>
      <c r="CA49" s="77"/>
      <c r="CB49" s="77"/>
      <c r="CC49" s="77"/>
      <c r="CD49" s="77"/>
      <c r="CE49" s="34"/>
      <c r="CF49" s="77"/>
      <c r="CG49" s="77"/>
      <c r="CH49" s="77"/>
      <c r="CI49" s="77"/>
      <c r="CJ49" s="77"/>
      <c r="CK49" s="34"/>
      <c r="CL49" s="77"/>
      <c r="CM49" s="77"/>
      <c r="CN49" s="77"/>
      <c r="CO49" s="77"/>
      <c r="CP49" s="77"/>
      <c r="CQ49" s="34"/>
      <c r="CR49" s="77"/>
      <c r="CS49" s="77"/>
      <c r="CT49" s="77"/>
      <c r="CU49" s="77"/>
      <c r="CV49" s="77"/>
      <c r="CW49" s="34"/>
      <c r="CX49" s="77"/>
      <c r="CY49" s="77"/>
      <c r="CZ49" s="77"/>
      <c r="DA49" s="77"/>
      <c r="DB49" s="77"/>
      <c r="DC49" s="986"/>
      <c r="DD49" s="77"/>
      <c r="DE49" s="77"/>
      <c r="DF49" s="77"/>
      <c r="DG49" s="77"/>
      <c r="DH49" s="77"/>
      <c r="DL49" s="34"/>
      <c r="DM49" s="34"/>
      <c r="DN49" s="88"/>
    </row>
    <row r="50" spans="2:118" ht="14.4">
      <c r="B50" s="203" t="str">
        <f>IF(C50="","",COUNTIF($C$14:C50,"&lt;&gt;""")-COUNTBLANK($C$14:C50))</f>
        <v/>
      </c>
      <c r="C50" s="60"/>
      <c r="D50" s="63" t="s">
        <v>797</v>
      </c>
      <c r="E50" s="60"/>
      <c r="F50" s="60"/>
      <c r="H50" s="84"/>
      <c r="I50" s="77"/>
      <c r="J50" s="77"/>
      <c r="K50" s="77"/>
      <c r="L50" s="77"/>
      <c r="M50" s="77"/>
      <c r="N50" s="77"/>
      <c r="O50" s="77"/>
      <c r="P50" s="75"/>
      <c r="Q50" s="77"/>
      <c r="R50" s="77"/>
      <c r="S50" s="77"/>
      <c r="T50" s="77"/>
      <c r="U50" s="77"/>
      <c r="V50" s="77"/>
      <c r="W50" s="77"/>
      <c r="X50" s="75"/>
      <c r="Y50" s="77"/>
      <c r="AA50" s="34"/>
      <c r="AB50" s="77"/>
      <c r="AC50" s="77"/>
      <c r="AD50" s="77"/>
      <c r="AE50" s="77"/>
      <c r="AF50" s="77"/>
      <c r="AG50" s="77"/>
      <c r="AH50" s="77"/>
      <c r="AI50" s="75"/>
      <c r="AJ50" s="77"/>
      <c r="AK50" s="77"/>
      <c r="AL50" s="77"/>
      <c r="AM50" s="77"/>
      <c r="AN50" s="77"/>
      <c r="AO50" s="77"/>
      <c r="AP50" s="77"/>
      <c r="AQ50" s="75"/>
      <c r="AR50" s="77"/>
      <c r="AT50" s="34"/>
      <c r="AU50" s="77"/>
      <c r="AV50" s="77"/>
      <c r="AW50" s="77"/>
      <c r="AX50" s="77"/>
      <c r="AY50" s="77"/>
      <c r="BA50" s="34"/>
      <c r="BB50" s="77"/>
      <c r="BC50" s="77"/>
      <c r="BD50" s="77"/>
      <c r="BE50" s="77"/>
      <c r="BF50" s="77"/>
      <c r="BG50" s="34"/>
      <c r="BH50" s="77"/>
      <c r="BI50" s="77"/>
      <c r="BJ50" s="77"/>
      <c r="BK50" s="77"/>
      <c r="BL50" s="77"/>
      <c r="BM50" s="34"/>
      <c r="BN50" s="77"/>
      <c r="BO50" s="77"/>
      <c r="BP50" s="77"/>
      <c r="BQ50" s="77"/>
      <c r="BR50" s="77"/>
      <c r="BS50" s="34"/>
      <c r="BT50" s="77"/>
      <c r="BU50" s="77"/>
      <c r="BV50" s="77"/>
      <c r="BW50" s="77"/>
      <c r="BX50" s="77"/>
      <c r="BY50" s="34"/>
      <c r="BZ50" s="77"/>
      <c r="CA50" s="77"/>
      <c r="CB50" s="77"/>
      <c r="CC50" s="77"/>
      <c r="CD50" s="77"/>
      <c r="CE50" s="34"/>
      <c r="CF50" s="77"/>
      <c r="CG50" s="77"/>
      <c r="CH50" s="77"/>
      <c r="CI50" s="77"/>
      <c r="CJ50" s="77"/>
      <c r="CK50" s="34"/>
      <c r="CL50" s="77"/>
      <c r="CM50" s="77"/>
      <c r="CN50" s="77"/>
      <c r="CO50" s="77"/>
      <c r="CP50" s="77"/>
      <c r="CQ50" s="34"/>
      <c r="CR50" s="77"/>
      <c r="CS50" s="77"/>
      <c r="CT50" s="77"/>
      <c r="CU50" s="77"/>
      <c r="CV50" s="77"/>
      <c r="CW50" s="34"/>
      <c r="CX50" s="77"/>
      <c r="CY50" s="77"/>
      <c r="CZ50" s="77"/>
      <c r="DA50" s="77"/>
      <c r="DB50" s="77"/>
      <c r="DC50" s="986"/>
      <c r="DD50" s="77"/>
      <c r="DE50" s="77"/>
      <c r="DF50" s="77"/>
      <c r="DG50" s="77"/>
      <c r="DH50" s="77"/>
      <c r="DL50" s="34"/>
      <c r="DM50" s="34"/>
      <c r="DN50" s="88"/>
    </row>
    <row r="51" spans="2:118" ht="14.4">
      <c r="B51" s="203">
        <f>IF(C51="","",COUNTIF($C$14:C51,"&lt;&gt;""")-COUNTBLANK($C$14:C51))</f>
        <v>26</v>
      </c>
      <c r="C51" s="57" t="s">
        <v>798</v>
      </c>
      <c r="D51" s="60" t="s">
        <v>799</v>
      </c>
      <c r="E51" s="61" t="s">
        <v>750</v>
      </c>
      <c r="F51" s="61" t="s">
        <v>751</v>
      </c>
      <c r="H51" s="665">
        <f>IF(AND(O51&lt;&gt;"",W51&lt;&gt;"",Y51&lt;&gt;"",Z51&lt;&gt;"",AH51&lt;&gt;"",AP51&lt;&gt;"",AR51&lt;&gt;"",AS51&lt;&gt;"",AU51&lt;&gt;"",AW51&lt;&gt;"",AY51&lt;&gt;"",AZ51&lt;&gt;"",BB51&lt;&gt;"",BD51&lt;&gt;"",BF51&lt;&gt;"",BH51&lt;&gt;"",BJ51&lt;&gt;"",BL51&lt;&gt;"",BN51&lt;&gt;"",BP51&lt;&gt;"",BR51&lt;&gt;"",BT51&lt;&gt;"",BV51&lt;&gt;"",BX51&lt;&gt;"",BZ51&lt;&gt;"",CB51&lt;&gt;"",CD51&lt;&gt;"",CF51&lt;&gt;"",CH51&lt;&gt;"",CJ51&lt;&gt;"",CL51&lt;&gt;"",CN51&lt;&gt;"",CP51&lt;&gt;"",CR51&lt;&gt;"",CT51&lt;&gt;"",CV51&lt;&gt;"",CX51&lt;&gt;"",CZ51&lt;&gt;"",DB51&lt;&gt;"",DJ51&lt;&gt;"",DN51&lt;&gt;"",DD51&lt;&gt;"",DF51&lt;&gt;"",DH51&lt;&gt;""),0,1)</f>
        <v>1</v>
      </c>
      <c r="I51" s="709"/>
      <c r="J51" s="709"/>
      <c r="K51" s="709"/>
      <c r="L51" s="709"/>
      <c r="M51" s="709"/>
      <c r="N51" s="709"/>
      <c r="O51" s="76"/>
      <c r="P51" s="75"/>
      <c r="Q51" s="709"/>
      <c r="R51" s="709"/>
      <c r="S51" s="709"/>
      <c r="T51" s="709"/>
      <c r="U51" s="709"/>
      <c r="V51" s="709"/>
      <c r="W51" s="76"/>
      <c r="X51" s="75"/>
      <c r="Y51" s="62">
        <f>O51+W51</f>
        <v>0</v>
      </c>
      <c r="Z51" s="184"/>
      <c r="AB51" s="709"/>
      <c r="AC51" s="709"/>
      <c r="AD51" s="709"/>
      <c r="AE51" s="709"/>
      <c r="AF51" s="709"/>
      <c r="AG51" s="709"/>
      <c r="AH51" s="76"/>
      <c r="AJ51" s="709"/>
      <c r="AK51" s="709"/>
      <c r="AL51" s="709"/>
      <c r="AM51" s="709"/>
      <c r="AN51" s="709"/>
      <c r="AO51" s="709"/>
      <c r="AP51" s="76"/>
      <c r="AR51" s="62">
        <f>AH51+AP51</f>
        <v>0</v>
      </c>
      <c r="AS51" s="184"/>
      <c r="AU51" s="76"/>
      <c r="AV51" s="75"/>
      <c r="AW51" s="76"/>
      <c r="AX51" s="75"/>
      <c r="AY51" s="62">
        <f>AU51+AW51</f>
        <v>0</v>
      </c>
      <c r="AZ51" s="184"/>
      <c r="BB51" s="76"/>
      <c r="BC51" s="75"/>
      <c r="BD51" s="76"/>
      <c r="BE51" s="75"/>
      <c r="BF51" s="62">
        <f>BB51+BD51</f>
        <v>0</v>
      </c>
      <c r="BH51" s="76"/>
      <c r="BI51" s="75"/>
      <c r="BJ51" s="76"/>
      <c r="BK51" s="75"/>
      <c r="BL51" s="62">
        <f>BH51+BJ51</f>
        <v>0</v>
      </c>
      <c r="BN51" s="76"/>
      <c r="BO51" s="75"/>
      <c r="BP51" s="76"/>
      <c r="BQ51" s="75"/>
      <c r="BR51" s="62">
        <f>BN51+BP51</f>
        <v>0</v>
      </c>
      <c r="BT51" s="76"/>
      <c r="BU51" s="75"/>
      <c r="BV51" s="76"/>
      <c r="BW51" s="75"/>
      <c r="BX51" s="62">
        <f>BT51+BV51</f>
        <v>0</v>
      </c>
      <c r="BZ51" s="76"/>
      <c r="CA51" s="75"/>
      <c r="CB51" s="76"/>
      <c r="CC51" s="75"/>
      <c r="CD51" s="62">
        <f>BZ51+CB51</f>
        <v>0</v>
      </c>
      <c r="CF51" s="76"/>
      <c r="CG51" s="75"/>
      <c r="CH51" s="76"/>
      <c r="CI51" s="75"/>
      <c r="CJ51" s="62">
        <f>CF51+CH51</f>
        <v>0</v>
      </c>
      <c r="CL51" s="76"/>
      <c r="CM51" s="75"/>
      <c r="CN51" s="76"/>
      <c r="CO51" s="75"/>
      <c r="CP51" s="62">
        <f>CL51+CN51</f>
        <v>0</v>
      </c>
      <c r="CR51" s="76"/>
      <c r="CS51" s="75"/>
      <c r="CT51" s="76"/>
      <c r="CU51" s="75"/>
      <c r="CV51" s="62">
        <f>CR51+CT51</f>
        <v>0</v>
      </c>
      <c r="CX51" s="76"/>
      <c r="CY51" s="75"/>
      <c r="CZ51" s="76"/>
      <c r="DA51" s="75"/>
      <c r="DB51" s="62">
        <f>CX51+CZ51</f>
        <v>0</v>
      </c>
      <c r="DD51" s="76"/>
      <c r="DE51" s="75"/>
      <c r="DF51" s="76"/>
      <c r="DG51" s="75"/>
      <c r="DH51" s="934">
        <f>DD51+DF51</f>
        <v>0</v>
      </c>
      <c r="DJ51" s="184"/>
      <c r="DL51" s="912"/>
      <c r="DM51" s="34"/>
      <c r="DN51" s="188"/>
    </row>
    <row r="52" spans="2:118" ht="14.4">
      <c r="B52" s="203">
        <f>IF(C52="","",COUNTIF($C$14:C52,"&lt;&gt;""")-COUNTBLANK($C$14:C52))</f>
        <v>27</v>
      </c>
      <c r="C52" s="57" t="s">
        <v>800</v>
      </c>
      <c r="D52" s="60" t="s">
        <v>801</v>
      </c>
      <c r="E52" s="61" t="s">
        <v>750</v>
      </c>
      <c r="F52" s="61" t="s">
        <v>751</v>
      </c>
      <c r="H52" s="1011">
        <f>IF(AND(O52&lt;&gt;"",W52&lt;&gt;"",Y52&lt;&gt;"",Z52&lt;&gt;"",AH52&lt;&gt;"",AP52&lt;&gt;"",AR52&lt;&gt;"",AS52&lt;&gt;"",AU52&lt;&gt;"",AW52&lt;&gt;"",AY52&lt;&gt;"",AZ52&lt;&gt;"",BB52&lt;&gt;"",BD52&lt;&gt;"",BF52&lt;&gt;"",BH52&lt;&gt;"",BJ52&lt;&gt;"",BL52&lt;&gt;"",BN52&lt;&gt;"",BP52&lt;&gt;"",BR52&lt;&gt;"",BT52&lt;&gt;"",BV52&lt;&gt;"",BX52&lt;&gt;"",BZ52&lt;&gt;"",CB52&lt;&gt;"",CD52&lt;&gt;"",CF52&lt;&gt;"",CH52&lt;&gt;"",CJ52&lt;&gt;"",CL52&lt;&gt;"",CN52&lt;&gt;"",CP52&lt;&gt;"",CR52&lt;&gt;"",CT52&lt;&gt;"",CV52&lt;&gt;"",CX52&lt;&gt;"",CZ52&lt;&gt;"",DB52&lt;&gt;"",DJ52&lt;&gt;"",DN52&lt;&gt;"",DD52&lt;&gt;"",DF52&lt;&gt;"",DH52&lt;&gt;""),0,1)</f>
        <v>1</v>
      </c>
      <c r="I52" s="709"/>
      <c r="J52" s="709"/>
      <c r="K52" s="709"/>
      <c r="L52" s="709"/>
      <c r="M52" s="709"/>
      <c r="N52" s="709"/>
      <c r="O52" s="76"/>
      <c r="P52" s="75"/>
      <c r="Q52" s="709"/>
      <c r="R52" s="709"/>
      <c r="S52" s="709"/>
      <c r="T52" s="709"/>
      <c r="U52" s="709"/>
      <c r="V52" s="709"/>
      <c r="W52" s="76"/>
      <c r="X52" s="75"/>
      <c r="Y52" s="62">
        <f>O52+W52</f>
        <v>0</v>
      </c>
      <c r="Z52" s="184"/>
      <c r="AB52" s="709"/>
      <c r="AC52" s="709"/>
      <c r="AD52" s="709"/>
      <c r="AE52" s="709"/>
      <c r="AF52" s="709"/>
      <c r="AG52" s="709"/>
      <c r="AH52" s="76"/>
      <c r="AI52" s="75"/>
      <c r="AJ52" s="709"/>
      <c r="AK52" s="709"/>
      <c r="AL52" s="709"/>
      <c r="AM52" s="709"/>
      <c r="AN52" s="709"/>
      <c r="AO52" s="709"/>
      <c r="AP52" s="76"/>
      <c r="AQ52" s="75"/>
      <c r="AR52" s="62">
        <f>AH52+AP52</f>
        <v>0</v>
      </c>
      <c r="AS52" s="184"/>
      <c r="AU52" s="76"/>
      <c r="AV52" s="75"/>
      <c r="AW52" s="76"/>
      <c r="AX52" s="75"/>
      <c r="AY52" s="62">
        <f>AU52+AW52</f>
        <v>0</v>
      </c>
      <c r="AZ52" s="184"/>
      <c r="BB52" s="76"/>
      <c r="BC52" s="75"/>
      <c r="BD52" s="76"/>
      <c r="BE52" s="75"/>
      <c r="BF52" s="62">
        <f>BB52+BD52</f>
        <v>0</v>
      </c>
      <c r="BH52" s="76"/>
      <c r="BI52" s="75"/>
      <c r="BJ52" s="76"/>
      <c r="BK52" s="75"/>
      <c r="BL52" s="62">
        <f>BH52+BJ52</f>
        <v>0</v>
      </c>
      <c r="BN52" s="76"/>
      <c r="BO52" s="75"/>
      <c r="BP52" s="76"/>
      <c r="BQ52" s="75"/>
      <c r="BR52" s="62">
        <f>BN52+BP52</f>
        <v>0</v>
      </c>
      <c r="BT52" s="76"/>
      <c r="BU52" s="75"/>
      <c r="BV52" s="76"/>
      <c r="BW52" s="75"/>
      <c r="BX52" s="62">
        <f>BT52+BV52</f>
        <v>0</v>
      </c>
      <c r="BZ52" s="76"/>
      <c r="CA52" s="75"/>
      <c r="CB52" s="76"/>
      <c r="CC52" s="75"/>
      <c r="CD52" s="62">
        <f>BZ52+CB52</f>
        <v>0</v>
      </c>
      <c r="CF52" s="76"/>
      <c r="CG52" s="75"/>
      <c r="CH52" s="76"/>
      <c r="CI52" s="75"/>
      <c r="CJ52" s="62">
        <f>CF52+CH52</f>
        <v>0</v>
      </c>
      <c r="CL52" s="76"/>
      <c r="CM52" s="75"/>
      <c r="CN52" s="76"/>
      <c r="CO52" s="75"/>
      <c r="CP52" s="62">
        <f>CL52+CN52</f>
        <v>0</v>
      </c>
      <c r="CR52" s="76"/>
      <c r="CS52" s="75"/>
      <c r="CT52" s="76"/>
      <c r="CU52" s="75"/>
      <c r="CV52" s="62">
        <f>CR52+CT52</f>
        <v>0</v>
      </c>
      <c r="CX52" s="76"/>
      <c r="CY52" s="75"/>
      <c r="CZ52" s="76"/>
      <c r="DA52" s="75"/>
      <c r="DB52" s="62">
        <f>CX52+CZ52</f>
        <v>0</v>
      </c>
      <c r="DD52" s="76"/>
      <c r="DE52" s="75"/>
      <c r="DF52" s="76"/>
      <c r="DG52" s="75"/>
      <c r="DH52" s="934">
        <f>DD52+DF52</f>
        <v>0</v>
      </c>
      <c r="DJ52" s="184"/>
      <c r="DL52" s="912"/>
      <c r="DM52" s="34"/>
      <c r="DN52" s="188"/>
    </row>
    <row r="53" spans="2:118" ht="14.4">
      <c r="B53" s="203">
        <f>IF(C53="","",COUNTIF($C$14:C53,"&lt;&gt;""")-COUNTBLANK($C$14:C53))</f>
        <v>28</v>
      </c>
      <c r="C53" s="57" t="s">
        <v>802</v>
      </c>
      <c r="D53" s="60" t="s">
        <v>803</v>
      </c>
      <c r="E53" s="61" t="s">
        <v>750</v>
      </c>
      <c r="F53" s="61" t="s">
        <v>117</v>
      </c>
      <c r="H53" s="1011">
        <f t="shared" ref="H53:H55" si="27">IF(AND(Y53&lt;&gt;"",Z53&lt;&gt;"",AR53&lt;&gt;"",AS53&lt;&gt;"",AY53&lt;&gt;"",AZ53&lt;&gt;"",BF53&lt;&gt;"",BL53&lt;&gt;"",BR53&lt;&gt;"",BX53&lt;&gt;"",CD53&lt;&gt;"",CJ53&lt;&gt;"",CP53&lt;&gt;"",CV53&lt;&gt;"",DB53&lt;&gt;"",DJ53&lt;&gt;"",DN53&lt;&gt;"",DH53&lt;&gt;""),0,1)</f>
        <v>1</v>
      </c>
      <c r="I53" s="709"/>
      <c r="J53" s="709"/>
      <c r="K53" s="709"/>
      <c r="L53" s="709"/>
      <c r="M53" s="709"/>
      <c r="N53" s="709"/>
      <c r="O53" s="709"/>
      <c r="P53" s="75"/>
      <c r="Q53" s="709"/>
      <c r="R53" s="709"/>
      <c r="S53" s="709"/>
      <c r="T53" s="709"/>
      <c r="U53" s="709"/>
      <c r="V53" s="709"/>
      <c r="W53" s="709"/>
      <c r="X53" s="75"/>
      <c r="Y53" s="76"/>
      <c r="Z53" s="184"/>
      <c r="AB53" s="709"/>
      <c r="AC53" s="709"/>
      <c r="AD53" s="709"/>
      <c r="AE53" s="709"/>
      <c r="AF53" s="709"/>
      <c r="AG53" s="709"/>
      <c r="AH53" s="709"/>
      <c r="AI53" s="75"/>
      <c r="AJ53" s="709"/>
      <c r="AK53" s="709"/>
      <c r="AL53" s="709"/>
      <c r="AM53" s="709"/>
      <c r="AN53" s="709"/>
      <c r="AO53" s="709"/>
      <c r="AP53" s="709"/>
      <c r="AQ53" s="75"/>
      <c r="AR53" s="76"/>
      <c r="AS53" s="184"/>
      <c r="AU53" s="709"/>
      <c r="AV53" s="75"/>
      <c r="AW53" s="709"/>
      <c r="AX53" s="75"/>
      <c r="AY53" s="76"/>
      <c r="AZ53" s="184"/>
      <c r="BB53" s="709"/>
      <c r="BC53" s="75"/>
      <c r="BD53" s="709"/>
      <c r="BE53" s="75"/>
      <c r="BF53" s="76"/>
      <c r="BH53" s="709"/>
      <c r="BI53" s="75"/>
      <c r="BJ53" s="709"/>
      <c r="BK53" s="75"/>
      <c r="BL53" s="76"/>
      <c r="BN53" s="709"/>
      <c r="BO53" s="75"/>
      <c r="BP53" s="709"/>
      <c r="BQ53" s="75"/>
      <c r="BR53" s="76"/>
      <c r="BT53" s="709"/>
      <c r="BU53" s="75"/>
      <c r="BV53" s="709"/>
      <c r="BW53" s="75"/>
      <c r="BX53" s="76"/>
      <c r="BZ53" s="709"/>
      <c r="CA53" s="75"/>
      <c r="CB53" s="709"/>
      <c r="CC53" s="75"/>
      <c r="CD53" s="76"/>
      <c r="CF53" s="709"/>
      <c r="CG53" s="75"/>
      <c r="CH53" s="709"/>
      <c r="CI53" s="75"/>
      <c r="CJ53" s="76"/>
      <c r="CL53" s="709"/>
      <c r="CM53" s="75"/>
      <c r="CN53" s="709"/>
      <c r="CO53" s="75"/>
      <c r="CP53" s="76"/>
      <c r="CR53" s="709"/>
      <c r="CS53" s="75"/>
      <c r="CT53" s="709"/>
      <c r="CU53" s="75"/>
      <c r="CV53" s="76"/>
      <c r="CX53" s="709"/>
      <c r="CY53" s="75"/>
      <c r="CZ53" s="709"/>
      <c r="DA53" s="75"/>
      <c r="DB53" s="76"/>
      <c r="DD53" s="709"/>
      <c r="DE53" s="75"/>
      <c r="DF53" s="709"/>
      <c r="DG53" s="75"/>
      <c r="DH53" s="76"/>
      <c r="DJ53" s="184"/>
      <c r="DL53" s="912"/>
      <c r="DM53" s="34"/>
      <c r="DN53" s="188"/>
    </row>
    <row r="54" spans="2:118" ht="14.4">
      <c r="B54" s="203">
        <f>IF(C54="","",COUNTIF($C$14:C54,"&lt;&gt;""")-COUNTBLANK($C$14:C54))</f>
        <v>29</v>
      </c>
      <c r="C54" s="57" t="s">
        <v>804</v>
      </c>
      <c r="D54" s="60" t="s">
        <v>805</v>
      </c>
      <c r="E54" s="61" t="s">
        <v>750</v>
      </c>
      <c r="F54" s="61" t="s">
        <v>117</v>
      </c>
      <c r="H54" s="1011">
        <f t="shared" si="27"/>
        <v>1</v>
      </c>
      <c r="I54" s="709"/>
      <c r="J54" s="709"/>
      <c r="K54" s="709"/>
      <c r="L54" s="709"/>
      <c r="M54" s="709"/>
      <c r="N54" s="709"/>
      <c r="O54" s="709"/>
      <c r="P54" s="75"/>
      <c r="Q54" s="709"/>
      <c r="R54" s="709"/>
      <c r="S54" s="709"/>
      <c r="T54" s="709"/>
      <c r="U54" s="709"/>
      <c r="V54" s="709"/>
      <c r="W54" s="709"/>
      <c r="X54" s="75"/>
      <c r="Y54" s="76"/>
      <c r="Z54" s="184"/>
      <c r="AB54" s="709"/>
      <c r="AC54" s="709"/>
      <c r="AD54" s="709"/>
      <c r="AE54" s="709"/>
      <c r="AF54" s="709"/>
      <c r="AG54" s="709"/>
      <c r="AH54" s="709"/>
      <c r="AI54" s="75"/>
      <c r="AJ54" s="709"/>
      <c r="AK54" s="709"/>
      <c r="AL54" s="709"/>
      <c r="AM54" s="709"/>
      <c r="AN54" s="709"/>
      <c r="AO54" s="709"/>
      <c r="AP54" s="709"/>
      <c r="AQ54" s="75"/>
      <c r="AR54" s="76"/>
      <c r="AS54" s="184"/>
      <c r="AU54" s="709"/>
      <c r="AV54" s="75"/>
      <c r="AW54" s="709"/>
      <c r="AX54" s="75"/>
      <c r="AY54" s="76"/>
      <c r="AZ54" s="184"/>
      <c r="BB54" s="709"/>
      <c r="BC54" s="75"/>
      <c r="BD54" s="709"/>
      <c r="BE54" s="75"/>
      <c r="BF54" s="76"/>
      <c r="BH54" s="709"/>
      <c r="BI54" s="75"/>
      <c r="BJ54" s="709"/>
      <c r="BK54" s="75"/>
      <c r="BL54" s="76"/>
      <c r="BN54" s="709"/>
      <c r="BO54" s="75"/>
      <c r="BP54" s="709"/>
      <c r="BQ54" s="75"/>
      <c r="BR54" s="76"/>
      <c r="BT54" s="709"/>
      <c r="BU54" s="75"/>
      <c r="BV54" s="709"/>
      <c r="BW54" s="75"/>
      <c r="BX54" s="76"/>
      <c r="BZ54" s="709"/>
      <c r="CA54" s="75"/>
      <c r="CB54" s="709"/>
      <c r="CC54" s="75"/>
      <c r="CD54" s="76"/>
      <c r="CF54" s="709"/>
      <c r="CG54" s="75"/>
      <c r="CH54" s="709"/>
      <c r="CI54" s="75"/>
      <c r="CJ54" s="76"/>
      <c r="CL54" s="709"/>
      <c r="CM54" s="75"/>
      <c r="CN54" s="709"/>
      <c r="CO54" s="75"/>
      <c r="CP54" s="76"/>
      <c r="CR54" s="709"/>
      <c r="CS54" s="75"/>
      <c r="CT54" s="709"/>
      <c r="CU54" s="75"/>
      <c r="CV54" s="76"/>
      <c r="CX54" s="709"/>
      <c r="CY54" s="75"/>
      <c r="CZ54" s="709"/>
      <c r="DA54" s="75"/>
      <c r="DB54" s="76"/>
      <c r="DD54" s="709"/>
      <c r="DE54" s="75"/>
      <c r="DF54" s="709"/>
      <c r="DG54" s="75"/>
      <c r="DH54" s="76"/>
      <c r="DJ54" s="184"/>
      <c r="DL54" s="912"/>
      <c r="DM54" s="34"/>
      <c r="DN54" s="188"/>
    </row>
    <row r="55" spans="2:118" ht="14.4">
      <c r="B55" s="203">
        <f>IF(C55="","",COUNTIF($C$14:C55,"&lt;&gt;""")-COUNTBLANK($C$14:C55))</f>
        <v>30</v>
      </c>
      <c r="C55" s="57" t="s">
        <v>806</v>
      </c>
      <c r="D55" s="60" t="s">
        <v>807</v>
      </c>
      <c r="E55" s="61" t="s">
        <v>750</v>
      </c>
      <c r="F55" s="61" t="s">
        <v>117</v>
      </c>
      <c r="H55" s="1011">
        <f t="shared" si="27"/>
        <v>1</v>
      </c>
      <c r="I55" s="709"/>
      <c r="J55" s="709"/>
      <c r="K55" s="709"/>
      <c r="L55" s="709"/>
      <c r="M55" s="709"/>
      <c r="N55" s="709"/>
      <c r="O55" s="709"/>
      <c r="P55" s="75"/>
      <c r="Q55" s="709"/>
      <c r="R55" s="709"/>
      <c r="S55" s="709"/>
      <c r="T55" s="709"/>
      <c r="U55" s="709"/>
      <c r="V55" s="709"/>
      <c r="W55" s="709"/>
      <c r="X55" s="75"/>
      <c r="Y55" s="76"/>
      <c r="Z55" s="184"/>
      <c r="AB55" s="709"/>
      <c r="AC55" s="709"/>
      <c r="AD55" s="709"/>
      <c r="AE55" s="709"/>
      <c r="AF55" s="709"/>
      <c r="AG55" s="709"/>
      <c r="AH55" s="709"/>
      <c r="AI55" s="75"/>
      <c r="AJ55" s="709"/>
      <c r="AK55" s="709"/>
      <c r="AL55" s="709"/>
      <c r="AM55" s="709"/>
      <c r="AN55" s="709"/>
      <c r="AO55" s="709"/>
      <c r="AP55" s="709"/>
      <c r="AQ55" s="75"/>
      <c r="AR55" s="76"/>
      <c r="AS55" s="184"/>
      <c r="AU55" s="709"/>
      <c r="AV55" s="75"/>
      <c r="AW55" s="709"/>
      <c r="AX55" s="75"/>
      <c r="AY55" s="76"/>
      <c r="AZ55" s="184"/>
      <c r="BB55" s="709"/>
      <c r="BC55" s="75"/>
      <c r="BD55" s="709"/>
      <c r="BE55" s="75"/>
      <c r="BF55" s="76"/>
      <c r="BH55" s="709"/>
      <c r="BI55" s="75"/>
      <c r="BJ55" s="709"/>
      <c r="BK55" s="75"/>
      <c r="BL55" s="76"/>
      <c r="BN55" s="709"/>
      <c r="BO55" s="75"/>
      <c r="BP55" s="709"/>
      <c r="BQ55" s="75"/>
      <c r="BR55" s="76"/>
      <c r="BT55" s="709"/>
      <c r="BU55" s="75"/>
      <c r="BV55" s="709"/>
      <c r="BW55" s="75"/>
      <c r="BX55" s="76"/>
      <c r="BZ55" s="709"/>
      <c r="CA55" s="75"/>
      <c r="CB55" s="709"/>
      <c r="CC55" s="75"/>
      <c r="CD55" s="76"/>
      <c r="CF55" s="709"/>
      <c r="CG55" s="75"/>
      <c r="CH55" s="709"/>
      <c r="CI55" s="75"/>
      <c r="CJ55" s="76"/>
      <c r="CL55" s="709"/>
      <c r="CM55" s="75"/>
      <c r="CN55" s="709"/>
      <c r="CO55" s="75"/>
      <c r="CP55" s="76"/>
      <c r="CR55" s="709"/>
      <c r="CS55" s="75"/>
      <c r="CT55" s="709"/>
      <c r="CU55" s="75"/>
      <c r="CV55" s="76"/>
      <c r="CX55" s="709"/>
      <c r="CY55" s="75"/>
      <c r="CZ55" s="709"/>
      <c r="DA55" s="75"/>
      <c r="DB55" s="76"/>
      <c r="DD55" s="709"/>
      <c r="DE55" s="75"/>
      <c r="DF55" s="709"/>
      <c r="DG55" s="75"/>
      <c r="DH55" s="76"/>
      <c r="DJ55" s="184"/>
      <c r="DL55" s="912"/>
      <c r="DM55" s="34"/>
      <c r="DN55" s="188"/>
    </row>
    <row r="56" spans="2:118" ht="14.4">
      <c r="B56" s="203" t="str">
        <f>IF(C56="","",COUNTIF($C$14:C56,"&lt;&gt;""")-COUNTBLANK($C$14:C56))</f>
        <v/>
      </c>
      <c r="C56" s="34"/>
      <c r="D56" s="34"/>
      <c r="E56" s="34"/>
      <c r="F56" s="34"/>
      <c r="H56" s="84"/>
      <c r="I56" s="77"/>
      <c r="J56" s="77"/>
      <c r="K56" s="77"/>
      <c r="L56" s="77"/>
      <c r="M56" s="77"/>
      <c r="N56" s="77"/>
      <c r="O56" s="77"/>
      <c r="P56" s="75"/>
      <c r="Q56" s="77"/>
      <c r="R56" s="77"/>
      <c r="S56" s="77"/>
      <c r="T56" s="77"/>
      <c r="U56" s="77"/>
      <c r="V56" s="77"/>
      <c r="W56" s="77"/>
      <c r="X56" s="75"/>
      <c r="Y56" s="77"/>
      <c r="AA56" s="34"/>
      <c r="AB56" s="77"/>
      <c r="AC56" s="77"/>
      <c r="AD56" s="77"/>
      <c r="AE56" s="77"/>
      <c r="AF56" s="77"/>
      <c r="AG56" s="77"/>
      <c r="AH56" s="77"/>
      <c r="AI56" s="75"/>
      <c r="AJ56" s="77"/>
      <c r="AK56" s="77"/>
      <c r="AL56" s="77"/>
      <c r="AM56" s="77"/>
      <c r="AN56" s="77"/>
      <c r="AO56" s="77"/>
      <c r="AP56" s="77"/>
      <c r="AQ56" s="75"/>
      <c r="AR56" s="77"/>
      <c r="AT56" s="34"/>
      <c r="AU56" s="77"/>
      <c r="AV56" s="77"/>
      <c r="AW56" s="77"/>
      <c r="AX56" s="77"/>
      <c r="AY56" s="77"/>
      <c r="BA56" s="34"/>
      <c r="BB56" s="77"/>
      <c r="BC56" s="77"/>
      <c r="BD56" s="77"/>
      <c r="BE56" s="77"/>
      <c r="BF56" s="77"/>
      <c r="BG56" s="34"/>
      <c r="BH56" s="77"/>
      <c r="BI56" s="77"/>
      <c r="BJ56" s="77"/>
      <c r="BK56" s="77"/>
      <c r="BL56" s="77"/>
      <c r="BM56" s="34"/>
      <c r="BN56" s="77"/>
      <c r="BO56" s="77"/>
      <c r="BP56" s="77"/>
      <c r="BQ56" s="77"/>
      <c r="BR56" s="77"/>
      <c r="BS56" s="34"/>
      <c r="BT56" s="77"/>
      <c r="BU56" s="77"/>
      <c r="BV56" s="77"/>
      <c r="BW56" s="77"/>
      <c r="BX56" s="77"/>
      <c r="BY56" s="34"/>
      <c r="BZ56" s="77"/>
      <c r="CA56" s="77"/>
      <c r="CB56" s="77"/>
      <c r="CC56" s="77"/>
      <c r="CD56" s="77"/>
      <c r="CE56" s="34"/>
      <c r="CF56" s="77"/>
      <c r="CG56" s="77"/>
      <c r="CH56" s="77"/>
      <c r="CI56" s="77"/>
      <c r="CJ56" s="77"/>
      <c r="CK56" s="34"/>
      <c r="CL56" s="77"/>
      <c r="CM56" s="77"/>
      <c r="CN56" s="77"/>
      <c r="CO56" s="77"/>
      <c r="CP56" s="77"/>
      <c r="CQ56" s="34"/>
      <c r="CR56" s="77"/>
      <c r="CS56" s="77"/>
      <c r="CT56" s="77"/>
      <c r="CU56" s="77"/>
      <c r="CV56" s="77"/>
      <c r="CW56" s="34"/>
      <c r="CX56" s="77"/>
      <c r="CY56" s="77"/>
      <c r="CZ56" s="77"/>
      <c r="DA56" s="77"/>
      <c r="DB56" s="77"/>
      <c r="DC56" s="986"/>
      <c r="DD56" s="77"/>
      <c r="DE56" s="77"/>
      <c r="DF56" s="77"/>
      <c r="DG56" s="77"/>
      <c r="DH56" s="77"/>
      <c r="DL56" s="34"/>
      <c r="DM56" s="34"/>
      <c r="DN56" s="88"/>
    </row>
    <row r="57" spans="2:118" ht="14.4">
      <c r="B57" s="203">
        <f>IF(C57="","",COUNTIF($C$14:C57,"&lt;&gt;""")-COUNTBLANK($C$14:C57))</f>
        <v>31</v>
      </c>
      <c r="C57" s="57" t="s">
        <v>808</v>
      </c>
      <c r="D57" s="60" t="s">
        <v>809</v>
      </c>
      <c r="E57" s="61" t="s">
        <v>750</v>
      </c>
      <c r="F57" s="61" t="s">
        <v>164</v>
      </c>
      <c r="H57" s="1011">
        <f t="shared" ref="H57:H58" si="28">IF(AND(Y57&lt;&gt;"",Z57&lt;&gt;"",AR57&lt;&gt;"",AS57&lt;&gt;"",AY57&lt;&gt;"",AZ57&lt;&gt;"",BF57&lt;&gt;"",BL57&lt;&gt;"",BR57&lt;&gt;"",BX57&lt;&gt;"",CD57&lt;&gt;"",CJ57&lt;&gt;"",CP57&lt;&gt;"",CV57&lt;&gt;"",DB57&lt;&gt;"",DJ57&lt;&gt;"",DN57&lt;&gt;"",DH57&lt;&gt;""),0,1)</f>
        <v>1</v>
      </c>
      <c r="I57" s="709"/>
      <c r="J57" s="709"/>
      <c r="K57" s="709"/>
      <c r="L57" s="709"/>
      <c r="M57" s="709"/>
      <c r="N57" s="709"/>
      <c r="O57" s="709"/>
      <c r="P57" s="75"/>
      <c r="Q57" s="709"/>
      <c r="R57" s="709"/>
      <c r="S57" s="709"/>
      <c r="T57" s="709"/>
      <c r="U57" s="709"/>
      <c r="V57" s="709"/>
      <c r="W57" s="709"/>
      <c r="X57" s="75"/>
      <c r="Y57" s="62">
        <f>Y52+Y53+Y54+Y55+Y51</f>
        <v>0</v>
      </c>
      <c r="Z57" s="184"/>
      <c r="AB57" s="709"/>
      <c r="AC57" s="709"/>
      <c r="AD57" s="709"/>
      <c r="AE57" s="709"/>
      <c r="AF57" s="709"/>
      <c r="AG57" s="709"/>
      <c r="AH57" s="709"/>
      <c r="AI57" s="75"/>
      <c r="AJ57" s="709"/>
      <c r="AK57" s="709"/>
      <c r="AL57" s="709"/>
      <c r="AM57" s="709"/>
      <c r="AN57" s="709"/>
      <c r="AO57" s="709"/>
      <c r="AP57" s="709"/>
      <c r="AQ57" s="75"/>
      <c r="AR57" s="62">
        <f>AR52+AR53+AR54+AR55+AR51</f>
        <v>0</v>
      </c>
      <c r="AS57" s="184"/>
      <c r="AU57" s="709"/>
      <c r="AV57" s="75"/>
      <c r="AW57" s="709"/>
      <c r="AX57" s="75"/>
      <c r="AY57" s="62">
        <f>AY52+AY53+AY54+AY55+AY51</f>
        <v>0</v>
      </c>
      <c r="AZ57" s="184"/>
      <c r="BB57" s="709"/>
      <c r="BC57" s="75"/>
      <c r="BD57" s="709"/>
      <c r="BE57" s="75"/>
      <c r="BF57" s="62">
        <f>BF52+BF53+BF54+BF55+BF51</f>
        <v>0</v>
      </c>
      <c r="BH57" s="709"/>
      <c r="BI57" s="75"/>
      <c r="BJ57" s="709"/>
      <c r="BK57" s="75"/>
      <c r="BL57" s="62">
        <f>BL52+BL53+BL54+BL55+BL51</f>
        <v>0</v>
      </c>
      <c r="BN57" s="709"/>
      <c r="BO57" s="75"/>
      <c r="BP57" s="709"/>
      <c r="BQ57" s="75"/>
      <c r="BR57" s="62">
        <f>BR52+BR53+BR54+BR55+BR51</f>
        <v>0</v>
      </c>
      <c r="BT57" s="709"/>
      <c r="BU57" s="75"/>
      <c r="BV57" s="709"/>
      <c r="BW57" s="75"/>
      <c r="BX57" s="62">
        <f>BX52+BX53+BX54+BX55+BX51</f>
        <v>0</v>
      </c>
      <c r="BZ57" s="709"/>
      <c r="CA57" s="75"/>
      <c r="CB57" s="709"/>
      <c r="CC57" s="75"/>
      <c r="CD57" s="62">
        <f>CD52+CD53+CD54+CD55+CD51</f>
        <v>0</v>
      </c>
      <c r="CF57" s="709"/>
      <c r="CG57" s="75"/>
      <c r="CH57" s="709"/>
      <c r="CI57" s="75"/>
      <c r="CJ57" s="62">
        <f>CJ52+CJ53+CJ54+CJ55+CJ51</f>
        <v>0</v>
      </c>
      <c r="CL57" s="709"/>
      <c r="CM57" s="75"/>
      <c r="CN57" s="709"/>
      <c r="CO57" s="75"/>
      <c r="CP57" s="62">
        <f>CP52+CP53+CP54+CP55+CP51</f>
        <v>0</v>
      </c>
      <c r="CR57" s="709"/>
      <c r="CS57" s="75"/>
      <c r="CT57" s="709"/>
      <c r="CU57" s="75"/>
      <c r="CV57" s="62">
        <f>CV52+CV53+CV54+CV55+CV51</f>
        <v>0</v>
      </c>
      <c r="CX57" s="709"/>
      <c r="CY57" s="75"/>
      <c r="CZ57" s="709"/>
      <c r="DA57" s="75"/>
      <c r="DB57" s="62">
        <f>DB52+DB53+DB54+DB55+DB51</f>
        <v>0</v>
      </c>
      <c r="DD57" s="709"/>
      <c r="DE57" s="75"/>
      <c r="DF57" s="709"/>
      <c r="DG57" s="75"/>
      <c r="DH57" s="934">
        <f>DH52+DH53+DH54+DH55+DH51</f>
        <v>0</v>
      </c>
      <c r="DJ57" s="184"/>
      <c r="DL57" s="912"/>
      <c r="DM57" s="34"/>
      <c r="DN57" s="188"/>
    </row>
    <row r="58" spans="2:118" ht="14.4">
      <c r="B58" s="203">
        <f>IF(C58="","",COUNTIF($C$14:C58,"&lt;&gt;""")-COUNTBLANK($C$14:C58))</f>
        <v>32</v>
      </c>
      <c r="C58" s="57" t="s">
        <v>810</v>
      </c>
      <c r="D58" s="60" t="s">
        <v>811</v>
      </c>
      <c r="E58" s="61" t="s">
        <v>750</v>
      </c>
      <c r="F58" s="61" t="s">
        <v>117</v>
      </c>
      <c r="H58" s="1011">
        <f t="shared" si="28"/>
        <v>1</v>
      </c>
      <c r="I58" s="709"/>
      <c r="J58" s="709"/>
      <c r="K58" s="709"/>
      <c r="L58" s="709"/>
      <c r="M58" s="709"/>
      <c r="N58" s="709"/>
      <c r="O58" s="709"/>
      <c r="P58" s="75"/>
      <c r="Q58" s="709"/>
      <c r="R58" s="709"/>
      <c r="S58" s="709"/>
      <c r="T58" s="709"/>
      <c r="U58" s="709"/>
      <c r="V58" s="709"/>
      <c r="W58" s="709"/>
      <c r="X58" s="75"/>
      <c r="Y58" s="76"/>
      <c r="Z58" s="184"/>
      <c r="AB58" s="709"/>
      <c r="AC58" s="709"/>
      <c r="AD58" s="709"/>
      <c r="AE58" s="709"/>
      <c r="AF58" s="709"/>
      <c r="AG58" s="709"/>
      <c r="AH58" s="709"/>
      <c r="AI58" s="75"/>
      <c r="AJ58" s="709"/>
      <c r="AK58" s="709"/>
      <c r="AL58" s="709"/>
      <c r="AM58" s="709"/>
      <c r="AN58" s="709"/>
      <c r="AO58" s="709"/>
      <c r="AP58" s="709"/>
      <c r="AQ58" s="75"/>
      <c r="AR58" s="76"/>
      <c r="AS58" s="184"/>
      <c r="AU58" s="709"/>
      <c r="AV58" s="75"/>
      <c r="AW58" s="709"/>
      <c r="AX58" s="75"/>
      <c r="AY58" s="76"/>
      <c r="AZ58" s="184"/>
      <c r="BB58" s="709"/>
      <c r="BC58" s="75"/>
      <c r="BD58" s="709"/>
      <c r="BE58" s="75"/>
      <c r="BF58" s="76"/>
      <c r="BH58" s="709"/>
      <c r="BI58" s="75"/>
      <c r="BJ58" s="709"/>
      <c r="BK58" s="75"/>
      <c r="BL58" s="76"/>
      <c r="BN58" s="709"/>
      <c r="BO58" s="75"/>
      <c r="BP58" s="709"/>
      <c r="BQ58" s="75"/>
      <c r="BR58" s="76"/>
      <c r="BT58" s="709"/>
      <c r="BU58" s="75"/>
      <c r="BV58" s="709"/>
      <c r="BW58" s="75"/>
      <c r="BX58" s="76"/>
      <c r="BZ58" s="709"/>
      <c r="CA58" s="75"/>
      <c r="CB58" s="709"/>
      <c r="CC58" s="75"/>
      <c r="CD58" s="76"/>
      <c r="CF58" s="709"/>
      <c r="CG58" s="75"/>
      <c r="CH58" s="709"/>
      <c r="CI58" s="75"/>
      <c r="CJ58" s="76"/>
      <c r="CL58" s="709"/>
      <c r="CM58" s="75"/>
      <c r="CN58" s="709"/>
      <c r="CO58" s="75"/>
      <c r="CP58" s="76"/>
      <c r="CR58" s="709"/>
      <c r="CS58" s="75"/>
      <c r="CT58" s="709"/>
      <c r="CU58" s="75"/>
      <c r="CV58" s="76"/>
      <c r="CX58" s="709"/>
      <c r="CY58" s="75"/>
      <c r="CZ58" s="709"/>
      <c r="DA58" s="75"/>
      <c r="DB58" s="76"/>
      <c r="DD58" s="709"/>
      <c r="DE58" s="75"/>
      <c r="DF58" s="709"/>
      <c r="DG58" s="75"/>
      <c r="DH58" s="76"/>
      <c r="DJ58" s="184"/>
      <c r="DL58" s="912"/>
      <c r="DM58" s="34"/>
      <c r="DN58" s="188"/>
    </row>
    <row r="59" spans="2:118" ht="14.4">
      <c r="B59" s="203" t="str">
        <f>IF(C59="","",COUNTIF($C$14:C59,"&lt;&gt;""")-COUNTBLANK($C$14:C59))</f>
        <v/>
      </c>
      <c r="C59" s="34"/>
      <c r="D59" s="34"/>
      <c r="E59" s="34"/>
      <c r="F59" s="34"/>
      <c r="H59" s="84"/>
      <c r="I59" s="75"/>
      <c r="J59" s="75"/>
      <c r="K59" s="75"/>
      <c r="L59" s="75"/>
      <c r="M59" s="75"/>
      <c r="N59" s="75"/>
      <c r="O59" s="75"/>
      <c r="P59" s="75"/>
      <c r="Q59" s="75"/>
      <c r="R59" s="75"/>
      <c r="S59" s="75"/>
      <c r="T59" s="75"/>
      <c r="U59" s="75"/>
      <c r="V59" s="75"/>
      <c r="W59" s="75"/>
      <c r="X59" s="75"/>
      <c r="Y59" s="75"/>
      <c r="AB59" s="75"/>
      <c r="AC59" s="75"/>
      <c r="AD59" s="75"/>
      <c r="AE59" s="75"/>
      <c r="AF59" s="75"/>
      <c r="AG59" s="75"/>
      <c r="AH59" s="75"/>
      <c r="AI59" s="75"/>
      <c r="AJ59" s="75"/>
      <c r="AK59" s="75"/>
      <c r="AL59" s="75"/>
      <c r="AM59" s="75"/>
      <c r="AN59" s="75"/>
      <c r="AO59" s="75"/>
      <c r="AP59" s="75"/>
      <c r="AQ59" s="75"/>
      <c r="AR59" s="75"/>
      <c r="AU59" s="75"/>
      <c r="AV59" s="75"/>
      <c r="AW59" s="75"/>
      <c r="AX59" s="75"/>
      <c r="AY59" s="75"/>
      <c r="BB59" s="75"/>
      <c r="BC59" s="75"/>
      <c r="BD59" s="75"/>
      <c r="BE59" s="75"/>
      <c r="BF59" s="75"/>
      <c r="BH59" s="75"/>
      <c r="BI59" s="75"/>
      <c r="BJ59" s="75"/>
      <c r="BK59" s="75"/>
      <c r="BL59" s="75"/>
      <c r="BN59" s="75"/>
      <c r="BO59" s="75"/>
      <c r="BP59" s="75"/>
      <c r="BQ59" s="75"/>
      <c r="BR59" s="75"/>
      <c r="BT59" s="75"/>
      <c r="BU59" s="75"/>
      <c r="BV59" s="75"/>
      <c r="BW59" s="75"/>
      <c r="BX59" s="75"/>
      <c r="BZ59" s="75"/>
      <c r="CA59" s="75"/>
      <c r="CB59" s="75"/>
      <c r="CC59" s="75"/>
      <c r="CD59" s="75"/>
      <c r="CF59" s="75"/>
      <c r="CG59" s="75"/>
      <c r="CH59" s="75"/>
      <c r="CI59" s="75"/>
      <c r="CJ59" s="75"/>
      <c r="CL59" s="75"/>
      <c r="CM59" s="75"/>
      <c r="CN59" s="75"/>
      <c r="CO59" s="75"/>
      <c r="CP59" s="75"/>
      <c r="CR59" s="75"/>
      <c r="CS59" s="75"/>
      <c r="CT59" s="75"/>
      <c r="CU59" s="75"/>
      <c r="CV59" s="75"/>
      <c r="CX59" s="75"/>
      <c r="CY59" s="75"/>
      <c r="CZ59" s="75"/>
      <c r="DA59" s="75"/>
      <c r="DB59" s="75"/>
      <c r="DD59" s="75"/>
      <c r="DE59" s="75"/>
      <c r="DF59" s="75"/>
      <c r="DG59" s="75"/>
      <c r="DH59" s="75"/>
      <c r="DL59" s="34"/>
      <c r="DM59" s="34"/>
      <c r="DN59" s="88"/>
    </row>
    <row r="60" spans="2:118" ht="14.4">
      <c r="B60" s="203">
        <f>IF(C60="","",COUNTIF($C$14:C60,"&lt;&gt;""")-COUNTBLANK($C$14:C60))</f>
        <v>33</v>
      </c>
      <c r="C60" s="57" t="s">
        <v>812</v>
      </c>
      <c r="D60" s="60" t="s">
        <v>813</v>
      </c>
      <c r="E60" s="61" t="s">
        <v>750</v>
      </c>
      <c r="F60" s="61" t="s">
        <v>164</v>
      </c>
      <c r="H60" s="1011">
        <f t="shared" ref="H60" si="29">IF(AND(Y60&lt;&gt;"",Z60&lt;&gt;"",AR60&lt;&gt;"",AS60&lt;&gt;"",AY60&lt;&gt;"",AZ60&lt;&gt;"",BF60&lt;&gt;"",BL60&lt;&gt;"",BR60&lt;&gt;"",BX60&lt;&gt;"",CD60&lt;&gt;"",CJ60&lt;&gt;"",CP60&lt;&gt;"",CV60&lt;&gt;"",DB60&lt;&gt;"",DJ60&lt;&gt;"",DN60&lt;&gt;"",DH60&lt;&gt;""),0,1)</f>
        <v>1</v>
      </c>
      <c r="I60" s="709"/>
      <c r="J60" s="709"/>
      <c r="K60" s="709"/>
      <c r="L60" s="709"/>
      <c r="M60" s="709"/>
      <c r="N60" s="709"/>
      <c r="O60" s="709"/>
      <c r="P60" s="75"/>
      <c r="Q60" s="709"/>
      <c r="R60" s="709"/>
      <c r="S60" s="709"/>
      <c r="T60" s="709"/>
      <c r="U60" s="709"/>
      <c r="V60" s="709"/>
      <c r="W60" s="709"/>
      <c r="X60" s="75"/>
      <c r="Y60" s="62">
        <f>SUM(Y57:Y58)</f>
        <v>0</v>
      </c>
      <c r="Z60" s="184"/>
      <c r="AB60" s="709"/>
      <c r="AC60" s="709"/>
      <c r="AD60" s="709"/>
      <c r="AE60" s="709"/>
      <c r="AF60" s="709"/>
      <c r="AG60" s="709"/>
      <c r="AH60" s="709"/>
      <c r="AI60" s="75"/>
      <c r="AJ60" s="709"/>
      <c r="AK60" s="709"/>
      <c r="AL60" s="709"/>
      <c r="AM60" s="709"/>
      <c r="AN60" s="709"/>
      <c r="AO60" s="709"/>
      <c r="AP60" s="709"/>
      <c r="AQ60" s="75"/>
      <c r="AR60" s="62">
        <f>SUM(AR57:AR58)</f>
        <v>0</v>
      </c>
      <c r="AS60" s="184"/>
      <c r="AU60" s="709"/>
      <c r="AV60" s="75"/>
      <c r="AW60" s="709"/>
      <c r="AX60" s="75"/>
      <c r="AY60" s="62">
        <f>SUM(AY57:AY58)</f>
        <v>0</v>
      </c>
      <c r="AZ60" s="184"/>
      <c r="BB60" s="709"/>
      <c r="BC60" s="75"/>
      <c r="BD60" s="709"/>
      <c r="BE60" s="75"/>
      <c r="BF60" s="62">
        <f>SUM(BF57:BF58)</f>
        <v>0</v>
      </c>
      <c r="BH60" s="709"/>
      <c r="BI60" s="75"/>
      <c r="BJ60" s="709"/>
      <c r="BK60" s="75"/>
      <c r="BL60" s="62">
        <f>SUM(BL57:BL58)</f>
        <v>0</v>
      </c>
      <c r="BN60" s="709"/>
      <c r="BO60" s="75"/>
      <c r="BP60" s="709"/>
      <c r="BQ60" s="75"/>
      <c r="BR60" s="62">
        <f>SUM(BR57:BR58)</f>
        <v>0</v>
      </c>
      <c r="BT60" s="709"/>
      <c r="BU60" s="75"/>
      <c r="BV60" s="709"/>
      <c r="BW60" s="75"/>
      <c r="BX60" s="62">
        <f>SUM(BX57:BX58)</f>
        <v>0</v>
      </c>
      <c r="BZ60" s="709"/>
      <c r="CA60" s="75"/>
      <c r="CB60" s="709"/>
      <c r="CC60" s="75"/>
      <c r="CD60" s="62">
        <f>SUM(CD57:CD58)</f>
        <v>0</v>
      </c>
      <c r="CF60" s="709"/>
      <c r="CG60" s="75"/>
      <c r="CH60" s="709"/>
      <c r="CI60" s="75"/>
      <c r="CJ60" s="62">
        <f>SUM(CJ57:CJ58)</f>
        <v>0</v>
      </c>
      <c r="CL60" s="709"/>
      <c r="CM60" s="75"/>
      <c r="CN60" s="709"/>
      <c r="CO60" s="75"/>
      <c r="CP60" s="62">
        <f>SUM(CP57:CP58)</f>
        <v>0</v>
      </c>
      <c r="CR60" s="709"/>
      <c r="CS60" s="75"/>
      <c r="CT60" s="709"/>
      <c r="CU60" s="75"/>
      <c r="CV60" s="62">
        <f>SUM(CV57:CV58)</f>
        <v>0</v>
      </c>
      <c r="CX60" s="709"/>
      <c r="CY60" s="75"/>
      <c r="CZ60" s="709"/>
      <c r="DA60" s="75"/>
      <c r="DB60" s="62">
        <f>SUM(DB57:DB58)</f>
        <v>0</v>
      </c>
      <c r="DD60" s="709"/>
      <c r="DE60" s="75"/>
      <c r="DF60" s="709"/>
      <c r="DG60" s="75"/>
      <c r="DH60" s="934">
        <f>SUM(DH57:DH58)</f>
        <v>0</v>
      </c>
      <c r="DJ60" s="184"/>
      <c r="DL60" s="912"/>
      <c r="DM60" s="34"/>
      <c r="DN60" s="188"/>
    </row>
    <row r="61" spans="2:118" ht="14.4">
      <c r="B61" s="203" t="str">
        <f>IF(C61="","",COUNTIF($C$14:C61,"&lt;&gt;""")-COUNTBLANK($C$14:C61))</f>
        <v/>
      </c>
      <c r="C61" s="34"/>
      <c r="D61" s="34"/>
      <c r="E61" s="34"/>
      <c r="F61" s="34"/>
      <c r="H61" s="84"/>
      <c r="I61" s="77"/>
      <c r="J61" s="77"/>
      <c r="K61" s="77"/>
      <c r="L61" s="77"/>
      <c r="M61" s="77"/>
      <c r="N61" s="77"/>
      <c r="O61" s="77"/>
      <c r="P61" s="77"/>
      <c r="Q61" s="77"/>
      <c r="R61" s="77"/>
      <c r="S61" s="77"/>
      <c r="T61" s="77"/>
      <c r="U61" s="77"/>
      <c r="V61" s="77"/>
      <c r="W61" s="77"/>
      <c r="X61" s="77"/>
      <c r="Y61" s="77"/>
      <c r="AA61" s="34"/>
      <c r="AB61" s="77"/>
      <c r="AC61" s="77"/>
      <c r="AD61" s="77"/>
      <c r="AE61" s="77"/>
      <c r="AF61" s="77"/>
      <c r="AG61" s="77"/>
      <c r="AH61" s="77"/>
      <c r="AI61" s="77"/>
      <c r="AJ61" s="77"/>
      <c r="AK61" s="77"/>
      <c r="AL61" s="77"/>
      <c r="AM61" s="77"/>
      <c r="AN61" s="77"/>
      <c r="AO61" s="77"/>
      <c r="AP61" s="77"/>
      <c r="AQ61" s="77"/>
      <c r="AR61" s="77"/>
      <c r="AT61" s="34"/>
      <c r="AU61" s="77"/>
      <c r="AV61" s="77"/>
      <c r="AW61" s="77"/>
      <c r="AX61" s="77"/>
      <c r="AY61" s="77"/>
      <c r="BA61" s="34"/>
      <c r="BB61" s="77"/>
      <c r="BC61" s="77"/>
      <c r="BD61" s="77"/>
      <c r="BE61" s="77"/>
      <c r="BF61" s="77"/>
      <c r="BG61" s="34"/>
      <c r="BH61" s="77"/>
      <c r="BI61" s="77"/>
      <c r="BJ61" s="77"/>
      <c r="BK61" s="77"/>
      <c r="BL61" s="77"/>
      <c r="BM61" s="34"/>
      <c r="BN61" s="77"/>
      <c r="BO61" s="77"/>
      <c r="BP61" s="77"/>
      <c r="BQ61" s="77"/>
      <c r="BR61" s="77"/>
      <c r="BS61" s="34"/>
      <c r="BT61" s="77"/>
      <c r="BU61" s="77"/>
      <c r="BV61" s="77"/>
      <c r="BW61" s="77"/>
      <c r="BX61" s="77"/>
      <c r="BY61" s="34"/>
      <c r="BZ61" s="77"/>
      <c r="CA61" s="77"/>
      <c r="CB61" s="77"/>
      <c r="CC61" s="77"/>
      <c r="CD61" s="77"/>
      <c r="CE61" s="34"/>
      <c r="CF61" s="77"/>
      <c r="CG61" s="77"/>
      <c r="CH61" s="77"/>
      <c r="CI61" s="77"/>
      <c r="CJ61" s="77"/>
      <c r="CK61" s="34"/>
      <c r="CL61" s="77"/>
      <c r="CM61" s="77"/>
      <c r="CN61" s="77"/>
      <c r="CO61" s="77"/>
      <c r="CP61" s="77"/>
      <c r="CQ61" s="34"/>
      <c r="CR61" s="77"/>
      <c r="CS61" s="77"/>
      <c r="CT61" s="77"/>
      <c r="CU61" s="77"/>
      <c r="CV61" s="77"/>
      <c r="CW61" s="34"/>
      <c r="CX61" s="77"/>
      <c r="CY61" s="77"/>
      <c r="CZ61" s="77"/>
      <c r="DA61" s="77"/>
      <c r="DB61" s="77"/>
      <c r="DC61" s="986"/>
      <c r="DD61" s="77"/>
      <c r="DE61" s="77"/>
      <c r="DF61" s="77"/>
      <c r="DG61" s="77"/>
      <c r="DH61" s="77"/>
      <c r="DL61" s="34"/>
      <c r="DM61" s="34"/>
      <c r="DN61" s="88"/>
    </row>
    <row r="62" spans="2:118" ht="14.4">
      <c r="B62" s="203" t="str">
        <f>IF(C62="","",COUNTIF($C$14:C62,"&lt;&gt;""")-COUNTBLANK($C$14:C62))</f>
        <v/>
      </c>
      <c r="C62" s="60"/>
      <c r="D62" s="63" t="s">
        <v>814</v>
      </c>
      <c r="E62" s="60"/>
      <c r="F62" s="60"/>
      <c r="H62" s="84"/>
      <c r="I62" s="75"/>
      <c r="J62" s="75"/>
      <c r="K62" s="75"/>
      <c r="L62" s="75"/>
      <c r="M62" s="75"/>
      <c r="N62" s="75"/>
      <c r="O62" s="75"/>
      <c r="P62" s="75"/>
      <c r="Q62" s="75"/>
      <c r="R62" s="75"/>
      <c r="S62" s="75"/>
      <c r="T62" s="75"/>
      <c r="U62" s="75"/>
      <c r="V62" s="75"/>
      <c r="W62" s="75"/>
      <c r="X62" s="75"/>
      <c r="Y62" s="75"/>
      <c r="AA62" s="34"/>
      <c r="AB62" s="75"/>
      <c r="AC62" s="75"/>
      <c r="AD62" s="75"/>
      <c r="AE62" s="75"/>
      <c r="AF62" s="75"/>
      <c r="AG62" s="75"/>
      <c r="AH62" s="75"/>
      <c r="AI62" s="75"/>
      <c r="AJ62" s="75"/>
      <c r="AK62" s="75"/>
      <c r="AL62" s="75"/>
      <c r="AM62" s="75"/>
      <c r="AN62" s="75"/>
      <c r="AO62" s="75"/>
      <c r="AP62" s="75"/>
      <c r="AQ62" s="75"/>
      <c r="AR62" s="75"/>
      <c r="AT62" s="34"/>
      <c r="AU62" s="75"/>
      <c r="AV62" s="77"/>
      <c r="AW62" s="75"/>
      <c r="AX62" s="77"/>
      <c r="AY62" s="75"/>
      <c r="BA62" s="34"/>
      <c r="BB62" s="75"/>
      <c r="BC62" s="77"/>
      <c r="BD62" s="75"/>
      <c r="BE62" s="77"/>
      <c r="BF62" s="75"/>
      <c r="BG62" s="34"/>
      <c r="BH62" s="75"/>
      <c r="BI62" s="77"/>
      <c r="BJ62" s="75"/>
      <c r="BK62" s="77"/>
      <c r="BL62" s="75"/>
      <c r="BM62" s="34"/>
      <c r="BN62" s="75"/>
      <c r="BO62" s="77"/>
      <c r="BP62" s="75"/>
      <c r="BQ62" s="77"/>
      <c r="BR62" s="75"/>
      <c r="BS62" s="34"/>
      <c r="BT62" s="75"/>
      <c r="BU62" s="77"/>
      <c r="BV62" s="75"/>
      <c r="BW62" s="77"/>
      <c r="BX62" s="75"/>
      <c r="BY62" s="34"/>
      <c r="BZ62" s="75"/>
      <c r="CA62" s="77"/>
      <c r="CB62" s="75"/>
      <c r="CC62" s="77"/>
      <c r="CD62" s="75"/>
      <c r="CE62" s="34"/>
      <c r="CF62" s="75"/>
      <c r="CG62" s="77"/>
      <c r="CH62" s="75"/>
      <c r="CI62" s="77"/>
      <c r="CJ62" s="75"/>
      <c r="CK62" s="34"/>
      <c r="CL62" s="75"/>
      <c r="CM62" s="77"/>
      <c r="CN62" s="75"/>
      <c r="CO62" s="77"/>
      <c r="CP62" s="75"/>
      <c r="CQ62" s="34"/>
      <c r="CR62" s="75"/>
      <c r="CS62" s="77"/>
      <c r="CT62" s="75"/>
      <c r="CU62" s="77"/>
      <c r="CV62" s="75"/>
      <c r="CW62" s="34"/>
      <c r="CX62" s="75"/>
      <c r="CY62" s="77"/>
      <c r="CZ62" s="75"/>
      <c r="DA62" s="77"/>
      <c r="DB62" s="75"/>
      <c r="DC62" s="986"/>
      <c r="DD62" s="75"/>
      <c r="DE62" s="77"/>
      <c r="DF62" s="75"/>
      <c r="DG62" s="77"/>
      <c r="DH62" s="75"/>
      <c r="DL62" s="34"/>
      <c r="DM62" s="34"/>
      <c r="DN62" s="88"/>
    </row>
    <row r="63" spans="2:118" ht="14.4">
      <c r="B63" s="203">
        <f>IF(C63="","",COUNTIF($C$14:C63,"&lt;&gt;""")-COUNTBLANK($C$14:C63))</f>
        <v>34</v>
      </c>
      <c r="C63" s="60" t="s">
        <v>815</v>
      </c>
      <c r="D63" s="60" t="s">
        <v>816</v>
      </c>
      <c r="E63" s="61" t="s">
        <v>750</v>
      </c>
      <c r="F63" s="61" t="s">
        <v>117</v>
      </c>
      <c r="H63" s="1011">
        <f t="shared" ref="H63:H64" si="30">IF(AND(Y63&lt;&gt;"",Z63&lt;&gt;"",AR63&lt;&gt;"",AS63&lt;&gt;"",AY63&lt;&gt;"",AZ63&lt;&gt;"",BF63&lt;&gt;"",BL63&lt;&gt;"",BR63&lt;&gt;"",BX63&lt;&gt;"",CD63&lt;&gt;"",CJ63&lt;&gt;"",CP63&lt;&gt;"",CV63&lt;&gt;"",DB63&lt;&gt;"",DJ63&lt;&gt;"",DN63&lt;&gt;"",DH63&lt;&gt;""),0,1)</f>
        <v>1</v>
      </c>
      <c r="I63" s="710"/>
      <c r="J63" s="710"/>
      <c r="K63" s="710"/>
      <c r="L63" s="710"/>
      <c r="M63" s="710"/>
      <c r="N63" s="710"/>
      <c r="O63" s="710"/>
      <c r="P63" s="75"/>
      <c r="Q63" s="710"/>
      <c r="R63" s="710"/>
      <c r="S63" s="710"/>
      <c r="T63" s="710"/>
      <c r="U63" s="710"/>
      <c r="V63" s="710"/>
      <c r="W63" s="710"/>
      <c r="X63" s="75"/>
      <c r="Y63" s="711"/>
      <c r="Z63" s="377"/>
      <c r="AB63" s="710"/>
      <c r="AC63" s="710"/>
      <c r="AD63" s="710"/>
      <c r="AE63" s="710"/>
      <c r="AF63" s="710"/>
      <c r="AG63" s="710"/>
      <c r="AH63" s="710"/>
      <c r="AI63" s="75"/>
      <c r="AJ63" s="710"/>
      <c r="AK63" s="710"/>
      <c r="AL63" s="710"/>
      <c r="AM63" s="710"/>
      <c r="AN63" s="710"/>
      <c r="AO63" s="710"/>
      <c r="AP63" s="710"/>
      <c r="AQ63" s="75"/>
      <c r="AR63" s="711"/>
      <c r="AS63" s="377"/>
      <c r="AU63" s="710"/>
      <c r="AV63" s="75"/>
      <c r="AW63" s="710"/>
      <c r="AX63" s="75"/>
      <c r="AY63" s="711"/>
      <c r="AZ63" s="377"/>
      <c r="BB63" s="710"/>
      <c r="BC63" s="75"/>
      <c r="BD63" s="710"/>
      <c r="BE63" s="75"/>
      <c r="BF63" s="711"/>
      <c r="BH63" s="710"/>
      <c r="BI63" s="75"/>
      <c r="BJ63" s="710"/>
      <c r="BK63" s="75"/>
      <c r="BL63" s="711"/>
      <c r="BN63" s="710"/>
      <c r="BO63" s="75"/>
      <c r="BP63" s="710"/>
      <c r="BQ63" s="75"/>
      <c r="BR63" s="711"/>
      <c r="BT63" s="710"/>
      <c r="BU63" s="75"/>
      <c r="BV63" s="710"/>
      <c r="BW63" s="75"/>
      <c r="BX63" s="711"/>
      <c r="BZ63" s="710"/>
      <c r="CA63" s="75"/>
      <c r="CB63" s="710"/>
      <c r="CC63" s="75"/>
      <c r="CD63" s="711"/>
      <c r="CF63" s="710"/>
      <c r="CG63" s="75"/>
      <c r="CH63" s="710"/>
      <c r="CI63" s="75"/>
      <c r="CJ63" s="711"/>
      <c r="CL63" s="710"/>
      <c r="CM63" s="75"/>
      <c r="CN63" s="710"/>
      <c r="CO63" s="75"/>
      <c r="CP63" s="711"/>
      <c r="CR63" s="710"/>
      <c r="CS63" s="75"/>
      <c r="CT63" s="710"/>
      <c r="CU63" s="75"/>
      <c r="CV63" s="711"/>
      <c r="CX63" s="710"/>
      <c r="CY63" s="75"/>
      <c r="CZ63" s="710"/>
      <c r="DA63" s="75"/>
      <c r="DB63" s="711"/>
      <c r="DD63" s="710"/>
      <c r="DE63" s="75"/>
      <c r="DF63" s="710"/>
      <c r="DG63" s="75"/>
      <c r="DH63" s="711"/>
      <c r="DJ63" s="377"/>
      <c r="DL63" s="912"/>
      <c r="DM63" s="34"/>
      <c r="DN63" s="188"/>
    </row>
    <row r="64" spans="2:118" ht="14.4">
      <c r="B64" s="203">
        <f>IF(C64="","",COUNTIF($C$14:C64,"&lt;&gt;""")-COUNTBLANK($C$14:C64))</f>
        <v>35</v>
      </c>
      <c r="C64" s="60" t="s">
        <v>817</v>
      </c>
      <c r="D64" s="60" t="s">
        <v>818</v>
      </c>
      <c r="E64" s="61" t="s">
        <v>750</v>
      </c>
      <c r="F64" s="61" t="s">
        <v>164</v>
      </c>
      <c r="H64" s="1011">
        <f t="shared" si="30"/>
        <v>1</v>
      </c>
      <c r="I64" s="687"/>
      <c r="J64" s="687"/>
      <c r="K64" s="687"/>
      <c r="L64" s="687"/>
      <c r="M64" s="687"/>
      <c r="N64" s="687"/>
      <c r="O64" s="687"/>
      <c r="P64" s="75"/>
      <c r="Q64" s="687"/>
      <c r="R64" s="687"/>
      <c r="S64" s="687"/>
      <c r="T64" s="687"/>
      <c r="U64" s="687"/>
      <c r="V64" s="687"/>
      <c r="W64" s="687"/>
      <c r="X64" s="75"/>
      <c r="Y64" s="62">
        <f>Y63-Y20</f>
        <v>0</v>
      </c>
      <c r="Z64" s="310"/>
      <c r="AB64" s="687"/>
      <c r="AC64" s="687"/>
      <c r="AD64" s="687"/>
      <c r="AE64" s="687"/>
      <c r="AF64" s="687"/>
      <c r="AG64" s="687"/>
      <c r="AH64" s="687"/>
      <c r="AI64" s="75"/>
      <c r="AJ64" s="687"/>
      <c r="AK64" s="687"/>
      <c r="AL64" s="687"/>
      <c r="AM64" s="687"/>
      <c r="AN64" s="687"/>
      <c r="AO64" s="687"/>
      <c r="AP64" s="687"/>
      <c r="AQ64" s="75"/>
      <c r="AR64" s="62">
        <f>AR63-AR20</f>
        <v>0</v>
      </c>
      <c r="AS64" s="310"/>
      <c r="AU64" s="687"/>
      <c r="AV64" s="75"/>
      <c r="AW64" s="687"/>
      <c r="AX64" s="75"/>
      <c r="AY64" s="62">
        <f>AY63-AY20</f>
        <v>0</v>
      </c>
      <c r="AZ64" s="310"/>
      <c r="BB64" s="687"/>
      <c r="BC64" s="75"/>
      <c r="BD64" s="687"/>
      <c r="BE64" s="75"/>
      <c r="BF64" s="62">
        <f>BF63-BF20</f>
        <v>0</v>
      </c>
      <c r="BH64" s="687"/>
      <c r="BI64" s="75"/>
      <c r="BJ64" s="687"/>
      <c r="BK64" s="75"/>
      <c r="BL64" s="62">
        <f>BL63-BL20</f>
        <v>0</v>
      </c>
      <c r="BN64" s="687"/>
      <c r="BO64" s="75"/>
      <c r="BP64" s="687"/>
      <c r="BQ64" s="75"/>
      <c r="BR64" s="62">
        <f>BR63-BR20</f>
        <v>0</v>
      </c>
      <c r="BT64" s="687"/>
      <c r="BU64" s="75"/>
      <c r="BV64" s="687"/>
      <c r="BW64" s="75"/>
      <c r="BX64" s="62">
        <f>BX63-BX20</f>
        <v>0</v>
      </c>
      <c r="BZ64" s="687"/>
      <c r="CA64" s="75"/>
      <c r="CB64" s="687"/>
      <c r="CC64" s="75"/>
      <c r="CD64" s="62">
        <f>CD63-CD20</f>
        <v>0</v>
      </c>
      <c r="CF64" s="687"/>
      <c r="CG64" s="75"/>
      <c r="CH64" s="687"/>
      <c r="CI64" s="75"/>
      <c r="CJ64" s="62">
        <f>CJ63-CJ20</f>
        <v>0</v>
      </c>
      <c r="CL64" s="687"/>
      <c r="CM64" s="75"/>
      <c r="CN64" s="687"/>
      <c r="CO64" s="75"/>
      <c r="CP64" s="62">
        <f>CP63-CP20</f>
        <v>0</v>
      </c>
      <c r="CR64" s="687"/>
      <c r="CS64" s="75"/>
      <c r="CT64" s="687"/>
      <c r="CU64" s="75"/>
      <c r="CV64" s="62">
        <f>CV63-CV20</f>
        <v>0</v>
      </c>
      <c r="CX64" s="687"/>
      <c r="CY64" s="75"/>
      <c r="CZ64" s="687"/>
      <c r="DA64" s="75"/>
      <c r="DB64" s="62">
        <f>DB63-DB20</f>
        <v>0</v>
      </c>
      <c r="DD64" s="687"/>
      <c r="DE64" s="75"/>
      <c r="DF64" s="687"/>
      <c r="DG64" s="75"/>
      <c r="DH64" s="934">
        <f>DH63-DH20</f>
        <v>0</v>
      </c>
      <c r="DJ64" s="310"/>
      <c r="DL64" s="912"/>
      <c r="DM64" s="34"/>
      <c r="DN64" s="188"/>
    </row>
    <row r="65" spans="1:118" ht="14.4">
      <c r="A65" s="84"/>
      <c r="B65" s="203" t="str">
        <f>IF(C65="","",COUNTIF($C$14:C65,"&lt;&gt;""")-COUNTBLANK($C$14:C65))</f>
        <v/>
      </c>
      <c r="C65" s="84"/>
      <c r="D65" s="998"/>
      <c r="E65" s="158"/>
      <c r="F65" s="158"/>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998"/>
      <c r="DD65" s="998"/>
      <c r="DE65" s="998"/>
      <c r="DF65" s="998"/>
      <c r="DG65" s="998"/>
      <c r="DH65" s="998"/>
      <c r="DJ65" s="84"/>
      <c r="DK65" s="84"/>
      <c r="DL65" s="84"/>
      <c r="DM65" s="84"/>
      <c r="DN65" s="88"/>
    </row>
    <row r="66" spans="1:118" ht="14.4">
      <c r="B66" s="203">
        <f>IF(C66="","",COUNTIF($C$14:C66,"&lt;&gt;""")-COUNTBLANK($C$14:C66))</f>
        <v>36</v>
      </c>
      <c r="C66" s="60" t="s">
        <v>819</v>
      </c>
      <c r="D66" s="60" t="s">
        <v>820</v>
      </c>
      <c r="E66" s="61" t="s">
        <v>750</v>
      </c>
      <c r="F66" s="61" t="s">
        <v>164</v>
      </c>
      <c r="H66" s="1011">
        <f t="shared" ref="H66" si="31">IF(AND(Y66&lt;&gt;"",Z66&lt;&gt;"",AR66&lt;&gt;"",AS66&lt;&gt;"",AY66&lt;&gt;"",AZ66&lt;&gt;"",BF66&lt;&gt;"",BL66&lt;&gt;"",BR66&lt;&gt;"",BX66&lt;&gt;"",CD66&lt;&gt;"",CJ66&lt;&gt;"",CP66&lt;&gt;"",CV66&lt;&gt;"",DB66&lt;&gt;"",DJ66&lt;&gt;"",DN66&lt;&gt;"",DH66&lt;&gt;""),0,1)</f>
        <v>1</v>
      </c>
      <c r="I66" s="687"/>
      <c r="J66" s="687"/>
      <c r="K66" s="687"/>
      <c r="L66" s="687"/>
      <c r="M66" s="687"/>
      <c r="N66" s="687"/>
      <c r="O66" s="687"/>
      <c r="P66" s="75"/>
      <c r="Q66" s="687"/>
      <c r="R66" s="687"/>
      <c r="S66" s="687"/>
      <c r="T66" s="687"/>
      <c r="U66" s="687"/>
      <c r="V66" s="687"/>
      <c r="W66" s="687"/>
      <c r="X66" s="75"/>
      <c r="Y66" s="62">
        <f>Y44+Y60+Y64</f>
        <v>0</v>
      </c>
      <c r="Z66" s="310"/>
      <c r="AB66" s="687"/>
      <c r="AC66" s="687"/>
      <c r="AD66" s="687"/>
      <c r="AE66" s="687"/>
      <c r="AF66" s="687"/>
      <c r="AG66" s="687"/>
      <c r="AH66" s="687"/>
      <c r="AJ66" s="687"/>
      <c r="AK66" s="687"/>
      <c r="AL66" s="687"/>
      <c r="AM66" s="687"/>
      <c r="AN66" s="687"/>
      <c r="AO66" s="687"/>
      <c r="AP66" s="687"/>
      <c r="AR66" s="62">
        <f>AR44+AR60+AR64</f>
        <v>0</v>
      </c>
      <c r="AS66" s="310"/>
      <c r="AU66" s="687"/>
      <c r="AV66" s="75"/>
      <c r="AW66" s="687"/>
      <c r="AX66" s="75"/>
      <c r="AY66" s="62">
        <f>AY44+AY60+AY64</f>
        <v>0</v>
      </c>
      <c r="AZ66" s="310"/>
      <c r="BB66" s="687"/>
      <c r="BC66" s="75"/>
      <c r="BD66" s="687"/>
      <c r="BE66" s="75"/>
      <c r="BF66" s="62">
        <f>BF44+BF60+BF64</f>
        <v>0</v>
      </c>
      <c r="BH66" s="687"/>
      <c r="BI66" s="75"/>
      <c r="BJ66" s="687"/>
      <c r="BK66" s="75"/>
      <c r="BL66" s="62">
        <f>BL44+BL60+BL64</f>
        <v>0</v>
      </c>
      <c r="BN66" s="687"/>
      <c r="BO66" s="75"/>
      <c r="BP66" s="687"/>
      <c r="BQ66" s="75"/>
      <c r="BR66" s="62">
        <f>BR44+BR60+BR64</f>
        <v>0</v>
      </c>
      <c r="BT66" s="687"/>
      <c r="BU66" s="75"/>
      <c r="BV66" s="687"/>
      <c r="BW66" s="75"/>
      <c r="BX66" s="62">
        <f>BX44+BX60+BX64</f>
        <v>0</v>
      </c>
      <c r="BZ66" s="687"/>
      <c r="CA66" s="75"/>
      <c r="CB66" s="687"/>
      <c r="CC66" s="75"/>
      <c r="CD66" s="62">
        <f>CD44+CD60+CD64</f>
        <v>0</v>
      </c>
      <c r="CF66" s="687"/>
      <c r="CG66" s="75"/>
      <c r="CH66" s="687"/>
      <c r="CI66" s="75"/>
      <c r="CJ66" s="62">
        <f>CJ44+CJ60+CJ64</f>
        <v>0</v>
      </c>
      <c r="CL66" s="687"/>
      <c r="CM66" s="75"/>
      <c r="CN66" s="687"/>
      <c r="CO66" s="75"/>
      <c r="CP66" s="62">
        <f>CP44+CP60+CP64</f>
        <v>0</v>
      </c>
      <c r="CR66" s="687"/>
      <c r="CS66" s="75"/>
      <c r="CT66" s="687"/>
      <c r="CU66" s="75"/>
      <c r="CV66" s="62">
        <f>CV44+CV60+CV64</f>
        <v>0</v>
      </c>
      <c r="CX66" s="687"/>
      <c r="CY66" s="75"/>
      <c r="CZ66" s="687"/>
      <c r="DA66" s="75"/>
      <c r="DB66" s="62">
        <f>DB44+DB60+DB64</f>
        <v>0</v>
      </c>
      <c r="DD66" s="687"/>
      <c r="DE66" s="75"/>
      <c r="DF66" s="687"/>
      <c r="DG66" s="75"/>
      <c r="DH66" s="934">
        <f>DH44+DH60+DH64</f>
        <v>0</v>
      </c>
      <c r="DJ66" s="310"/>
      <c r="DK66" s="32"/>
      <c r="DL66" s="912"/>
      <c r="DM66" s="34"/>
      <c r="DN66" s="188"/>
    </row>
    <row r="67" spans="1:118" ht="14.4">
      <c r="B67" s="203"/>
      <c r="C67" s="83"/>
      <c r="D67" s="83"/>
      <c r="E67" s="99"/>
      <c r="F67" s="99"/>
      <c r="H67" s="34"/>
      <c r="I67" s="75"/>
      <c r="J67" s="75"/>
      <c r="K67" s="75"/>
      <c r="L67" s="75"/>
      <c r="M67" s="75"/>
      <c r="N67" s="75"/>
      <c r="O67" s="75"/>
      <c r="P67" s="75"/>
      <c r="Q67" s="75"/>
      <c r="R67" s="75"/>
      <c r="S67" s="75"/>
      <c r="T67" s="75"/>
      <c r="U67" s="75"/>
      <c r="V67" s="75"/>
      <c r="W67" s="75"/>
      <c r="X67" s="75"/>
      <c r="Y67" s="75"/>
      <c r="Z67" s="75"/>
      <c r="AA67" s="75"/>
      <c r="DK67" s="32"/>
      <c r="DN67" s="88"/>
    </row>
    <row r="68" spans="1:118" ht="14.4">
      <c r="B68" s="52"/>
      <c r="C68" s="32" t="s">
        <v>129</v>
      </c>
      <c r="H68" s="84"/>
      <c r="AA68" s="34"/>
      <c r="AT68" s="34"/>
      <c r="AV68" s="34"/>
      <c r="AX68" s="34"/>
      <c r="BA68" s="34"/>
      <c r="BC68" s="34"/>
      <c r="BE68" s="34"/>
      <c r="BG68" s="34"/>
      <c r="BI68" s="34"/>
      <c r="BK68" s="34"/>
      <c r="BM68" s="34"/>
      <c r="BO68" s="34"/>
      <c r="BQ68" s="34"/>
      <c r="BS68" s="34"/>
      <c r="BU68" s="34"/>
      <c r="BW68" s="34"/>
      <c r="BY68" s="34"/>
      <c r="CA68" s="34"/>
      <c r="CC68" s="34"/>
      <c r="CE68" s="34"/>
      <c r="CG68" s="34"/>
      <c r="CI68" s="34"/>
      <c r="CK68" s="34"/>
      <c r="CM68" s="34"/>
      <c r="CO68" s="34"/>
      <c r="CQ68" s="34"/>
      <c r="CS68" s="34"/>
      <c r="CU68" s="34"/>
      <c r="CW68" s="34"/>
      <c r="CY68" s="34"/>
      <c r="DA68" s="34"/>
      <c r="DC68" s="986"/>
      <c r="DE68" s="986"/>
      <c r="DG68" s="986"/>
      <c r="DL68" s="34"/>
      <c r="DM68" s="34"/>
      <c r="DN68" s="88"/>
    </row>
    <row r="69" spans="1:118" ht="14.4">
      <c r="B69" s="52"/>
      <c r="C69" s="1430"/>
      <c r="D69" s="1379"/>
      <c r="E69" s="1379"/>
      <c r="F69" s="1380"/>
      <c r="H69" s="84"/>
      <c r="AA69" s="34"/>
      <c r="AT69" s="34"/>
      <c r="AV69" s="34"/>
      <c r="AX69" s="34"/>
      <c r="BA69" s="34"/>
      <c r="BC69" s="34"/>
      <c r="BE69" s="34"/>
      <c r="BG69" s="34"/>
      <c r="BI69" s="34"/>
      <c r="BK69" s="34"/>
      <c r="BM69" s="34"/>
      <c r="BO69" s="34"/>
      <c r="BQ69" s="34"/>
      <c r="BS69" s="34"/>
      <c r="BU69" s="34"/>
      <c r="BW69" s="34"/>
      <c r="BY69" s="34"/>
      <c r="CA69" s="34"/>
      <c r="CC69" s="34"/>
      <c r="CE69" s="34"/>
      <c r="CG69" s="34"/>
      <c r="CI69" s="34"/>
      <c r="CK69" s="34"/>
      <c r="CM69" s="34"/>
      <c r="CO69" s="34"/>
      <c r="CQ69" s="34"/>
      <c r="CS69" s="34"/>
      <c r="CU69" s="34"/>
      <c r="CW69" s="34"/>
      <c r="CY69" s="34"/>
      <c r="DA69" s="34"/>
      <c r="DC69" s="986"/>
      <c r="DE69" s="986"/>
      <c r="DG69" s="986"/>
      <c r="DL69" s="34"/>
      <c r="DM69" s="34"/>
      <c r="DN69" s="88"/>
    </row>
    <row r="70" spans="1:118" ht="14.4">
      <c r="B70" s="52"/>
      <c r="C70" s="1381"/>
      <c r="D70" s="1405"/>
      <c r="E70" s="1405"/>
      <c r="F70" s="1382"/>
      <c r="H70" s="84"/>
      <c r="AA70" s="34"/>
      <c r="AT70" s="34"/>
      <c r="AV70" s="34"/>
      <c r="AX70" s="34"/>
      <c r="BA70" s="34"/>
      <c r="BC70" s="34"/>
      <c r="BE70" s="34"/>
      <c r="BG70" s="34"/>
      <c r="BI70" s="34"/>
      <c r="BK70" s="34"/>
      <c r="BM70" s="34"/>
      <c r="BO70" s="34"/>
      <c r="BQ70" s="34"/>
      <c r="BS70" s="34"/>
      <c r="BU70" s="34"/>
      <c r="BW70" s="34"/>
      <c r="BY70" s="34"/>
      <c r="CA70" s="34"/>
      <c r="CC70" s="34"/>
      <c r="CE70" s="34"/>
      <c r="CG70" s="34"/>
      <c r="CI70" s="34"/>
      <c r="CK70" s="34"/>
      <c r="CM70" s="34"/>
      <c r="CO70" s="34"/>
      <c r="CQ70" s="34"/>
      <c r="CS70" s="34"/>
      <c r="CU70" s="34"/>
      <c r="CW70" s="34"/>
      <c r="CY70" s="34"/>
      <c r="DA70" s="34"/>
      <c r="DC70" s="986"/>
      <c r="DE70" s="986"/>
      <c r="DG70" s="986"/>
      <c r="DL70" s="34"/>
      <c r="DM70" s="34"/>
      <c r="DN70" s="88"/>
    </row>
    <row r="71" spans="1:118" ht="14.4">
      <c r="B71" s="52"/>
      <c r="C71" s="1381"/>
      <c r="D71" s="1405"/>
      <c r="E71" s="1405"/>
      <c r="F71" s="1382"/>
      <c r="H71" s="84"/>
      <c r="AA71" s="34"/>
      <c r="AT71" s="34"/>
      <c r="AV71" s="34"/>
      <c r="AX71" s="34"/>
      <c r="BA71" s="34"/>
      <c r="BC71" s="34"/>
      <c r="BE71" s="34"/>
      <c r="BG71" s="34"/>
      <c r="BI71" s="34"/>
      <c r="BK71" s="34"/>
      <c r="BM71" s="34"/>
      <c r="BO71" s="34"/>
      <c r="BQ71" s="34"/>
      <c r="BS71" s="34"/>
      <c r="BU71" s="34"/>
      <c r="BW71" s="34"/>
      <c r="BY71" s="34"/>
      <c r="CA71" s="34"/>
      <c r="CC71" s="34"/>
      <c r="CE71" s="34"/>
      <c r="CG71" s="34"/>
      <c r="CI71" s="34"/>
      <c r="CK71" s="34"/>
      <c r="CM71" s="34"/>
      <c r="CO71" s="34"/>
      <c r="CQ71" s="34"/>
      <c r="CS71" s="34"/>
      <c r="CU71" s="34"/>
      <c r="CW71" s="34"/>
      <c r="CY71" s="34"/>
      <c r="DA71" s="34"/>
      <c r="DC71" s="986"/>
      <c r="DE71" s="986"/>
      <c r="DG71" s="986"/>
      <c r="DL71" s="34"/>
      <c r="DM71" s="34"/>
      <c r="DN71" s="88"/>
    </row>
    <row r="72" spans="1:118" ht="14.4">
      <c r="B72" s="52"/>
      <c r="C72" s="1381"/>
      <c r="D72" s="1405"/>
      <c r="E72" s="1405"/>
      <c r="F72" s="1382"/>
      <c r="H72" s="84"/>
      <c r="AA72" s="34"/>
      <c r="AT72" s="34"/>
      <c r="AV72" s="34"/>
      <c r="AX72" s="34"/>
      <c r="BA72" s="34"/>
      <c r="BC72" s="34"/>
      <c r="BE72" s="34"/>
      <c r="BG72" s="34"/>
      <c r="BI72" s="34"/>
      <c r="BK72" s="34"/>
      <c r="BM72" s="34"/>
      <c r="BO72" s="34"/>
      <c r="BQ72" s="34"/>
      <c r="BS72" s="34"/>
      <c r="BU72" s="34"/>
      <c r="BW72" s="34"/>
      <c r="BY72" s="34"/>
      <c r="CA72" s="34"/>
      <c r="CC72" s="34"/>
      <c r="CE72" s="34"/>
      <c r="CG72" s="34"/>
      <c r="CI72" s="34"/>
      <c r="CK72" s="34"/>
      <c r="CM72" s="34"/>
      <c r="CO72" s="34"/>
      <c r="CQ72" s="34"/>
      <c r="CS72" s="34"/>
      <c r="CU72" s="34"/>
      <c r="CW72" s="34"/>
      <c r="CY72" s="34"/>
      <c r="DA72" s="34"/>
      <c r="DC72" s="986"/>
      <c r="DE72" s="986"/>
      <c r="DG72" s="986"/>
      <c r="DL72" s="34"/>
      <c r="DM72" s="34"/>
      <c r="DN72" s="88"/>
    </row>
    <row r="73" spans="1:118" ht="14.4">
      <c r="B73" s="52"/>
      <c r="C73" s="1383"/>
      <c r="D73" s="1384"/>
      <c r="E73" s="1384"/>
      <c r="F73" s="1385"/>
      <c r="H73" s="84"/>
      <c r="AA73" s="34"/>
      <c r="AT73" s="34"/>
      <c r="AV73" s="34"/>
      <c r="AX73" s="34"/>
      <c r="BA73" s="34"/>
      <c r="BC73" s="34"/>
      <c r="BE73" s="34"/>
      <c r="BG73" s="34"/>
      <c r="BI73" s="34"/>
      <c r="BK73" s="34"/>
      <c r="BM73" s="34"/>
      <c r="BO73" s="34"/>
      <c r="BQ73" s="34"/>
      <c r="BS73" s="34"/>
      <c r="BU73" s="34"/>
      <c r="BW73" s="34"/>
      <c r="BY73" s="34"/>
      <c r="CA73" s="34"/>
      <c r="CC73" s="34"/>
      <c r="CE73" s="34"/>
      <c r="CG73" s="34"/>
      <c r="CI73" s="34"/>
      <c r="CK73" s="34"/>
      <c r="CM73" s="34"/>
      <c r="CO73" s="34"/>
      <c r="CQ73" s="34"/>
      <c r="CS73" s="34"/>
      <c r="CU73" s="34"/>
      <c r="CW73" s="34"/>
      <c r="CY73" s="34"/>
      <c r="DA73" s="34"/>
      <c r="DC73" s="986"/>
      <c r="DE73" s="986"/>
      <c r="DG73" s="986"/>
      <c r="DL73" s="34"/>
      <c r="DM73" s="34"/>
      <c r="DN73" s="88"/>
    </row>
    <row r="74" spans="1:118" ht="14.4">
      <c r="B74" s="52"/>
      <c r="H74" s="84"/>
      <c r="AA74" s="34"/>
      <c r="AT74" s="34"/>
      <c r="AV74" s="34"/>
      <c r="AX74" s="34"/>
      <c r="BA74" s="34"/>
      <c r="BC74" s="34"/>
      <c r="BE74" s="34"/>
      <c r="BG74" s="34"/>
      <c r="BI74" s="34"/>
      <c r="BK74" s="34"/>
      <c r="BM74" s="34"/>
      <c r="BO74" s="34"/>
      <c r="BQ74" s="34"/>
      <c r="BS74" s="34"/>
      <c r="BU74" s="34"/>
      <c r="BW74" s="34"/>
      <c r="BY74" s="34"/>
      <c r="CA74" s="34"/>
      <c r="CC74" s="34"/>
      <c r="CE74" s="34"/>
      <c r="CG74" s="34"/>
      <c r="CI74" s="34"/>
      <c r="CK74" s="34"/>
      <c r="CM74" s="34"/>
      <c r="CO74" s="34"/>
      <c r="CQ74" s="34"/>
      <c r="CS74" s="34"/>
      <c r="CU74" s="34"/>
      <c r="CW74" s="34"/>
      <c r="CY74" s="34"/>
      <c r="DA74" s="34"/>
      <c r="DC74" s="986"/>
      <c r="DE74" s="986"/>
      <c r="DG74" s="986"/>
      <c r="DL74" s="34"/>
      <c r="DM74" s="34"/>
      <c r="DN74" s="88"/>
    </row>
    <row r="75" spans="1:118" ht="14.4">
      <c r="B75" s="52"/>
      <c r="D75" s="33"/>
      <c r="E75" s="33"/>
      <c r="F75" s="33"/>
      <c r="H75" s="84"/>
      <c r="DN75" s="86"/>
    </row>
    <row r="76" spans="1:118" ht="14.4">
      <c r="B76" s="52"/>
      <c r="D76" s="33"/>
      <c r="E76" s="33"/>
      <c r="F76" s="33"/>
      <c r="H76" s="84"/>
      <c r="DN76" s="86"/>
    </row>
    <row r="77" spans="1:118" ht="14.4">
      <c r="B77" s="335" t="s">
        <v>130</v>
      </c>
      <c r="C77" s="56"/>
      <c r="D77" s="56"/>
      <c r="E77" s="56"/>
      <c r="F77" s="56"/>
      <c r="G77" s="56"/>
      <c r="H77" s="312"/>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994"/>
      <c r="DD77" s="994"/>
      <c r="DE77" s="994"/>
      <c r="DF77" s="994"/>
      <c r="DG77" s="994"/>
      <c r="DH77" s="994"/>
      <c r="DI77" s="56"/>
      <c r="DJ77" s="56"/>
      <c r="DK77" s="56"/>
      <c r="DL77" s="56"/>
      <c r="DM77" s="56"/>
      <c r="DN77" s="87"/>
    </row>
    <row r="78" spans="1:118" ht="14.4" hidden="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s="984"/>
      <c r="DD78" s="984"/>
      <c r="DE78" s="984"/>
      <c r="DF78" s="984"/>
      <c r="DG78" s="984"/>
      <c r="DH78" s="984"/>
      <c r="DI78"/>
      <c r="DJ78"/>
      <c r="DK78"/>
      <c r="DL78"/>
      <c r="DM78"/>
      <c r="DN78"/>
    </row>
    <row r="79" spans="1:118" ht="0"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s="984"/>
      <c r="DD79" s="984"/>
      <c r="DE79" s="984"/>
      <c r="DF79" s="984"/>
      <c r="DG79" s="984"/>
      <c r="DH79" s="984"/>
      <c r="DI79"/>
      <c r="DJ79"/>
      <c r="DK79"/>
      <c r="DL79"/>
      <c r="DM79"/>
      <c r="DN79"/>
    </row>
    <row r="80" spans="1:118" ht="14.4" hidden="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s="984"/>
      <c r="DD80" s="984"/>
      <c r="DE80" s="984"/>
      <c r="DF80" s="984"/>
      <c r="DG80" s="984"/>
      <c r="DH80" s="984"/>
      <c r="DI80"/>
      <c r="DJ80"/>
      <c r="DK80"/>
      <c r="DL80"/>
      <c r="DM80"/>
      <c r="DN80"/>
    </row>
    <row r="81" spans="1:118" ht="1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s="984"/>
      <c r="DD81" s="984"/>
      <c r="DE81" s="984"/>
      <c r="DF81" s="984"/>
      <c r="DG81" s="984"/>
      <c r="DH81" s="984"/>
      <c r="DI81"/>
      <c r="DJ81"/>
      <c r="DK81"/>
      <c r="DL81"/>
      <c r="DM81"/>
      <c r="DN81"/>
    </row>
    <row r="82" spans="1:118" ht="1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s="984"/>
      <c r="DD82" s="984"/>
      <c r="DE82" s="984"/>
      <c r="DF82" s="984"/>
      <c r="DG82" s="984"/>
      <c r="DH82" s="984"/>
      <c r="DI82"/>
      <c r="DJ82"/>
      <c r="DK82"/>
      <c r="DL82"/>
      <c r="DM82"/>
      <c r="DN82"/>
    </row>
    <row r="83" spans="1:118" ht="1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s="984"/>
      <c r="DD83" s="984"/>
      <c r="DE83" s="984"/>
      <c r="DF83" s="984"/>
      <c r="DG83" s="984"/>
      <c r="DH83" s="984"/>
      <c r="DI83"/>
      <c r="DJ83"/>
      <c r="DK83"/>
      <c r="DL83"/>
      <c r="DM83"/>
      <c r="DN83"/>
    </row>
    <row r="84" spans="1:118" ht="15" hidden="1"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s="984"/>
      <c r="DD84" s="984"/>
      <c r="DE84" s="984"/>
      <c r="DF84" s="984"/>
      <c r="DG84" s="984"/>
      <c r="DH84" s="984"/>
      <c r="DI84"/>
      <c r="DJ84"/>
      <c r="DK84"/>
      <c r="DL84"/>
      <c r="DM84"/>
      <c r="DN84"/>
    </row>
    <row r="85" spans="1:118" ht="15" hidden="1"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s="984"/>
      <c r="DD85" s="984"/>
      <c r="DE85" s="984"/>
      <c r="DF85" s="984"/>
      <c r="DG85" s="984"/>
      <c r="DH85" s="984"/>
      <c r="DI85"/>
      <c r="DJ85"/>
      <c r="DK85"/>
      <c r="DL85"/>
      <c r="DM85"/>
      <c r="DN85"/>
    </row>
    <row r="86" spans="1:118" ht="15" hidden="1"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s="984"/>
      <c r="DD86" s="984"/>
      <c r="DE86" s="984"/>
      <c r="DF86" s="984"/>
      <c r="DG86" s="984"/>
      <c r="DH86" s="984"/>
      <c r="DI86"/>
      <c r="DJ86"/>
      <c r="DK86"/>
      <c r="DL86"/>
      <c r="DM86"/>
      <c r="DN86"/>
    </row>
    <row r="87" spans="1:118" ht="15" hidden="1"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s="984"/>
      <c r="DD87" s="984"/>
      <c r="DE87" s="984"/>
      <c r="DF87" s="984"/>
      <c r="DG87" s="984"/>
      <c r="DH87" s="984"/>
      <c r="DI87"/>
      <c r="DJ87"/>
      <c r="DK87"/>
      <c r="DL87"/>
      <c r="DM87"/>
      <c r="DN87"/>
    </row>
    <row r="88" spans="1:118" ht="15" hidden="1"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s="984"/>
      <c r="DD88" s="984"/>
      <c r="DE88" s="984"/>
      <c r="DF88" s="984"/>
      <c r="DG88" s="984"/>
      <c r="DH88" s="984"/>
      <c r="DI88"/>
      <c r="DJ88"/>
      <c r="DK88"/>
      <c r="DL88"/>
      <c r="DM88"/>
      <c r="DN88"/>
    </row>
    <row r="89" spans="1:118" ht="15" hidden="1"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s="984"/>
      <c r="DD89" s="984"/>
      <c r="DE89" s="984"/>
      <c r="DF89" s="984"/>
      <c r="DG89" s="984"/>
      <c r="DH89" s="984"/>
      <c r="DI89"/>
      <c r="DJ89"/>
      <c r="DK89"/>
      <c r="DL89"/>
      <c r="DM89"/>
      <c r="DN89"/>
    </row>
    <row r="90" spans="1:118" ht="15" hidden="1"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s="984"/>
      <c r="DD90" s="984"/>
      <c r="DE90" s="984"/>
      <c r="DF90" s="984"/>
      <c r="DG90" s="984"/>
      <c r="DH90" s="984"/>
      <c r="DI90"/>
      <c r="DJ90"/>
      <c r="DK90"/>
      <c r="DL90"/>
      <c r="DM90"/>
      <c r="DN90"/>
    </row>
    <row r="91" spans="1:118" ht="15"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s="984"/>
      <c r="DD91" s="984"/>
      <c r="DE91" s="984"/>
      <c r="DF91" s="984"/>
      <c r="DG91" s="984"/>
      <c r="DH91" s="984"/>
      <c r="DI91"/>
      <c r="DJ91"/>
      <c r="DK91"/>
      <c r="DL91"/>
      <c r="DM91"/>
      <c r="DN91"/>
    </row>
    <row r="92" spans="1:118" ht="1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s="984"/>
      <c r="DD92" s="984"/>
      <c r="DE92" s="984"/>
      <c r="DF92" s="984"/>
      <c r="DG92" s="984"/>
      <c r="DH92" s="984"/>
      <c r="DI92"/>
      <c r="DJ92"/>
      <c r="DK92"/>
      <c r="DL92"/>
      <c r="DM92"/>
      <c r="DN92"/>
    </row>
    <row r="93" spans="1:118" ht="1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s="984"/>
      <c r="DD93" s="984"/>
      <c r="DE93" s="984"/>
      <c r="DF93" s="984"/>
      <c r="DG93" s="984"/>
      <c r="DH93" s="984"/>
      <c r="DI93"/>
      <c r="DJ93"/>
      <c r="DK93"/>
      <c r="DL93"/>
      <c r="DM93"/>
      <c r="DN93"/>
    </row>
    <row r="94" spans="1:118" ht="1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s="984"/>
      <c r="DD94" s="984"/>
      <c r="DE94" s="984"/>
      <c r="DF94" s="984"/>
      <c r="DG94" s="984"/>
      <c r="DH94" s="984"/>
      <c r="DI94"/>
      <c r="DJ94"/>
      <c r="DK94"/>
      <c r="DL94"/>
      <c r="DM94"/>
      <c r="DN94"/>
    </row>
    <row r="95" spans="1:118" ht="1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s="984"/>
      <c r="DD95" s="984"/>
      <c r="DE95" s="984"/>
      <c r="DF95" s="984"/>
      <c r="DG95" s="984"/>
      <c r="DH95" s="984"/>
      <c r="DI95"/>
      <c r="DJ95"/>
      <c r="DK95"/>
      <c r="DL95"/>
      <c r="DM95"/>
      <c r="DN95"/>
    </row>
    <row r="96" spans="1:118" ht="1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s="984"/>
      <c r="DD96" s="984"/>
      <c r="DE96" s="984"/>
      <c r="DF96" s="984"/>
      <c r="DG96" s="984"/>
      <c r="DH96" s="984"/>
      <c r="DI96"/>
      <c r="DJ96"/>
      <c r="DK96"/>
      <c r="DL96"/>
      <c r="DM96"/>
      <c r="DN96"/>
    </row>
    <row r="97" spans="1:118" ht="15" hidden="1"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s="984"/>
      <c r="DD97" s="984"/>
      <c r="DE97" s="984"/>
      <c r="DF97" s="984"/>
      <c r="DG97" s="984"/>
      <c r="DH97" s="984"/>
      <c r="DI97"/>
      <c r="DJ97"/>
      <c r="DK97"/>
      <c r="DL97"/>
      <c r="DM97"/>
      <c r="DN97"/>
    </row>
    <row r="98" spans="1:118" ht="15" hidden="1"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s="984"/>
      <c r="DD98" s="984"/>
      <c r="DE98" s="984"/>
      <c r="DF98" s="984"/>
      <c r="DG98" s="984"/>
      <c r="DH98" s="984"/>
      <c r="DI98"/>
      <c r="DJ98"/>
      <c r="DK98"/>
      <c r="DL98"/>
      <c r="DM98"/>
      <c r="DN98"/>
    </row>
    <row r="99" spans="1:118" ht="15" hidden="1"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s="984"/>
      <c r="DD99" s="984"/>
      <c r="DE99" s="984"/>
      <c r="DF99" s="984"/>
      <c r="DG99" s="984"/>
      <c r="DH99" s="984"/>
      <c r="DI99"/>
      <c r="DJ99"/>
      <c r="DK99"/>
      <c r="DL99"/>
      <c r="DM99"/>
      <c r="DN99"/>
    </row>
    <row r="100" spans="1:118" ht="15" hidden="1"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s="984"/>
      <c r="DD100" s="984"/>
      <c r="DE100" s="984"/>
      <c r="DF100" s="984"/>
      <c r="DG100" s="984"/>
      <c r="DH100" s="984"/>
      <c r="DI100"/>
      <c r="DJ100"/>
      <c r="DK100"/>
      <c r="DL100"/>
      <c r="DM100"/>
      <c r="DN100"/>
    </row>
    <row r="101" spans="1:118" ht="15" hidden="1"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s="984"/>
      <c r="DD101" s="984"/>
      <c r="DE101" s="984"/>
      <c r="DF101" s="984"/>
      <c r="DG101" s="984"/>
      <c r="DH101" s="984"/>
      <c r="DI101"/>
      <c r="DJ101"/>
      <c r="DK101"/>
      <c r="DL101"/>
      <c r="DM101"/>
      <c r="DN101"/>
    </row>
    <row r="102" spans="1:118" ht="15" hidden="1"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s="984"/>
      <c r="DD102" s="984"/>
      <c r="DE102" s="984"/>
      <c r="DF102" s="984"/>
      <c r="DG102" s="984"/>
      <c r="DH102" s="984"/>
      <c r="DI102"/>
      <c r="DJ102"/>
      <c r="DK102"/>
      <c r="DL102"/>
      <c r="DM102"/>
      <c r="DN102"/>
    </row>
    <row r="103" spans="1:118" ht="15" hidden="1"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s="984"/>
      <c r="DD103" s="984"/>
      <c r="DE103" s="984"/>
      <c r="DF103" s="984"/>
      <c r="DG103" s="984"/>
      <c r="DH103" s="984"/>
      <c r="DI103"/>
      <c r="DJ103"/>
      <c r="DK103"/>
      <c r="DL103"/>
      <c r="DM103"/>
      <c r="DN103"/>
    </row>
    <row r="104" spans="1:118" ht="15" hidden="1"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s="984"/>
      <c r="DD104" s="984"/>
      <c r="DE104" s="984"/>
      <c r="DF104" s="984"/>
      <c r="DG104" s="984"/>
      <c r="DH104" s="984"/>
      <c r="DI104"/>
      <c r="DJ104"/>
      <c r="DK104"/>
      <c r="DL104"/>
      <c r="DM104"/>
      <c r="DN104"/>
    </row>
    <row r="105" spans="1:118" ht="15" hidden="1"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s="984"/>
      <c r="DD105" s="984"/>
      <c r="DE105" s="984"/>
      <c r="DF105" s="984"/>
      <c r="DG105" s="984"/>
      <c r="DH105" s="984"/>
      <c r="DI105"/>
      <c r="DJ105"/>
      <c r="DK105"/>
      <c r="DL105"/>
      <c r="DM105"/>
      <c r="DN105"/>
    </row>
    <row r="106" spans="1:118" ht="15" hidden="1"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s="984"/>
      <c r="DD106" s="984"/>
      <c r="DE106" s="984"/>
      <c r="DF106" s="984"/>
      <c r="DG106" s="984"/>
      <c r="DH106" s="984"/>
      <c r="DI106"/>
      <c r="DJ106"/>
      <c r="DK106"/>
      <c r="DL106"/>
      <c r="DM106"/>
      <c r="DN106"/>
    </row>
    <row r="107" spans="1:118" ht="15" hidden="1"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s="984"/>
      <c r="DD107" s="984"/>
      <c r="DE107" s="984"/>
      <c r="DF107" s="984"/>
      <c r="DG107" s="984"/>
      <c r="DH107" s="984"/>
      <c r="DI107"/>
      <c r="DJ107"/>
      <c r="DK107"/>
      <c r="DL107"/>
      <c r="DM107"/>
      <c r="DN107"/>
    </row>
  </sheetData>
  <mergeCells count="57">
    <mergeCell ref="CZ10:CZ12"/>
    <mergeCell ref="CX8:DB8"/>
    <mergeCell ref="CR8:CV8"/>
    <mergeCell ref="CR10:CR12"/>
    <mergeCell ref="CT10:CT12"/>
    <mergeCell ref="CV10:CV11"/>
    <mergeCell ref="CX10:CX12"/>
    <mergeCell ref="CL8:CP8"/>
    <mergeCell ref="BT10:BT12"/>
    <mergeCell ref="BV10:BV12"/>
    <mergeCell ref="BX10:BX11"/>
    <mergeCell ref="BZ10:BZ12"/>
    <mergeCell ref="CB10:CB12"/>
    <mergeCell ref="CD10:CD11"/>
    <mergeCell ref="CF10:CF12"/>
    <mergeCell ref="CH10:CH12"/>
    <mergeCell ref="CJ10:CJ11"/>
    <mergeCell ref="CL10:CL12"/>
    <mergeCell ref="CN10:CN12"/>
    <mergeCell ref="CP10:CP11"/>
    <mergeCell ref="DL10:DL12"/>
    <mergeCell ref="DN10:DN12"/>
    <mergeCell ref="H10:H12"/>
    <mergeCell ref="AY10:AZ11"/>
    <mergeCell ref="AU10:AU12"/>
    <mergeCell ref="DB10:DB11"/>
    <mergeCell ref="DJ8:DJ12"/>
    <mergeCell ref="I8:Z8"/>
    <mergeCell ref="AB8:AS8"/>
    <mergeCell ref="I10:O11"/>
    <mergeCell ref="Q10:W11"/>
    <mergeCell ref="Y10:Z11"/>
    <mergeCell ref="AB10:AH11"/>
    <mergeCell ref="AJ10:AP11"/>
    <mergeCell ref="AR10:AS11"/>
    <mergeCell ref="AU8:AZ8"/>
    <mergeCell ref="BD10:BD12"/>
    <mergeCell ref="BB10:BB12"/>
    <mergeCell ref="BB8:BF8"/>
    <mergeCell ref="C69:F73"/>
    <mergeCell ref="AW10:AW12"/>
    <mergeCell ref="DD8:DH8"/>
    <mergeCell ref="DD10:DD12"/>
    <mergeCell ref="DF10:DF12"/>
    <mergeCell ref="DH10:DH11"/>
    <mergeCell ref="BF10:BF11"/>
    <mergeCell ref="BH8:BL8"/>
    <mergeCell ref="BN8:BR8"/>
    <mergeCell ref="BH10:BH12"/>
    <mergeCell ref="BJ10:BJ12"/>
    <mergeCell ref="BL10:BL11"/>
    <mergeCell ref="BN10:BN12"/>
    <mergeCell ref="BP10:BP12"/>
    <mergeCell ref="BR10:BR11"/>
    <mergeCell ref="BT8:BX8"/>
    <mergeCell ref="BZ8:CD8"/>
    <mergeCell ref="CF8:CJ8"/>
  </mergeCells>
  <phoneticPr fontId="17" type="noConversion"/>
  <conditionalFormatting sqref="H3 H17:H25">
    <cfRule type="cellIs" dxfId="615" priority="251" stopIfTrue="1" operator="greaterThan">
      <formula>0</formula>
    </cfRule>
    <cfRule type="cellIs" dxfId="614" priority="252" stopIfTrue="1" operator="lessThan">
      <formula>1</formula>
    </cfRule>
  </conditionalFormatting>
  <conditionalFormatting sqref="H33:H36">
    <cfRule type="cellIs" dxfId="613" priority="217" stopIfTrue="1" operator="greaterThan">
      <formula>0</formula>
    </cfRule>
    <cfRule type="cellIs" dxfId="612" priority="218" stopIfTrue="1" operator="lessThan">
      <formula>1</formula>
    </cfRule>
  </conditionalFormatting>
  <conditionalFormatting sqref="H16:H25">
    <cfRule type="cellIs" dxfId="611" priority="191" stopIfTrue="1" operator="greaterThan">
      <formula>0</formula>
    </cfRule>
    <cfRule type="cellIs" dxfId="610" priority="192" stopIfTrue="1" operator="lessThan">
      <formula>1</formula>
    </cfRule>
  </conditionalFormatting>
  <conditionalFormatting sqref="H51:H52">
    <cfRule type="cellIs" dxfId="609" priority="55" stopIfTrue="1" operator="greaterThan">
      <formula>0</formula>
    </cfRule>
    <cfRule type="cellIs" dxfId="608" priority="56" stopIfTrue="1" operator="lessThan">
      <formula>1</formula>
    </cfRule>
  </conditionalFormatting>
  <conditionalFormatting sqref="H47:H48">
    <cfRule type="cellIs" dxfId="607" priority="43" stopIfTrue="1" operator="greaterThan">
      <formula>0</formula>
    </cfRule>
    <cfRule type="cellIs" dxfId="606" priority="44" stopIfTrue="1" operator="lessThan">
      <formula>1</formula>
    </cfRule>
  </conditionalFormatting>
  <conditionalFormatting sqref="H47:H48">
    <cfRule type="cellIs" dxfId="605" priority="41" stopIfTrue="1" operator="greaterThan">
      <formula>0</formula>
    </cfRule>
    <cfRule type="cellIs" dxfId="604" priority="42" stopIfTrue="1" operator="lessThan">
      <formula>1</formula>
    </cfRule>
  </conditionalFormatting>
  <conditionalFormatting sqref="H27">
    <cfRule type="cellIs" dxfId="603" priority="25" stopIfTrue="1" operator="greaterThan">
      <formula>0</formula>
    </cfRule>
    <cfRule type="cellIs" dxfId="602" priority="26" stopIfTrue="1" operator="lessThan">
      <formula>1</formula>
    </cfRule>
  </conditionalFormatting>
  <conditionalFormatting sqref="H27">
    <cfRule type="cellIs" dxfId="601" priority="23" stopIfTrue="1" operator="greaterThan">
      <formula>0</formula>
    </cfRule>
    <cfRule type="cellIs" dxfId="600" priority="24" stopIfTrue="1" operator="lessThan">
      <formula>1</formula>
    </cfRule>
  </conditionalFormatting>
  <conditionalFormatting sqref="H28">
    <cfRule type="cellIs" dxfId="599" priority="21" stopIfTrue="1" operator="greaterThan">
      <formula>0</formula>
    </cfRule>
    <cfRule type="cellIs" dxfId="598" priority="22" stopIfTrue="1" operator="lessThan">
      <formula>1</formula>
    </cfRule>
  </conditionalFormatting>
  <conditionalFormatting sqref="H28">
    <cfRule type="cellIs" dxfId="597" priority="19" stopIfTrue="1" operator="greaterThan">
      <formula>0</formula>
    </cfRule>
    <cfRule type="cellIs" dxfId="596" priority="20" stopIfTrue="1" operator="lessThan">
      <formula>1</formula>
    </cfRule>
  </conditionalFormatting>
  <conditionalFormatting sqref="H30">
    <cfRule type="cellIs" dxfId="595" priority="17" stopIfTrue="1" operator="greaterThan">
      <formula>0</formula>
    </cfRule>
    <cfRule type="cellIs" dxfId="594" priority="18" stopIfTrue="1" operator="lessThan">
      <formula>1</formula>
    </cfRule>
  </conditionalFormatting>
  <conditionalFormatting sqref="H30">
    <cfRule type="cellIs" dxfId="593" priority="15" stopIfTrue="1" operator="greaterThan">
      <formula>0</formula>
    </cfRule>
    <cfRule type="cellIs" dxfId="592" priority="16" stopIfTrue="1" operator="lessThan">
      <formula>1</formula>
    </cfRule>
  </conditionalFormatting>
  <conditionalFormatting sqref="H38:H39">
    <cfRule type="cellIs" dxfId="591" priority="13" stopIfTrue="1" operator="greaterThan">
      <formula>0</formula>
    </cfRule>
    <cfRule type="cellIs" dxfId="590" priority="14" stopIfTrue="1" operator="lessThan">
      <formula>1</formula>
    </cfRule>
  </conditionalFormatting>
  <conditionalFormatting sqref="H41:H44">
    <cfRule type="cellIs" dxfId="589" priority="11" stopIfTrue="1" operator="greaterThan">
      <formula>0</formula>
    </cfRule>
    <cfRule type="cellIs" dxfId="588" priority="12" stopIfTrue="1" operator="lessThan">
      <formula>1</formula>
    </cfRule>
  </conditionalFormatting>
  <conditionalFormatting sqref="H53:H55">
    <cfRule type="cellIs" dxfId="587" priority="9" stopIfTrue="1" operator="greaterThan">
      <formula>0</formula>
    </cfRule>
    <cfRule type="cellIs" dxfId="586" priority="10" stopIfTrue="1" operator="lessThan">
      <formula>1</formula>
    </cfRule>
  </conditionalFormatting>
  <conditionalFormatting sqref="H57:H58">
    <cfRule type="cellIs" dxfId="585" priority="7" stopIfTrue="1" operator="greaterThan">
      <formula>0</formula>
    </cfRule>
    <cfRule type="cellIs" dxfId="584" priority="8" stopIfTrue="1" operator="lessThan">
      <formula>1</formula>
    </cfRule>
  </conditionalFormatting>
  <conditionalFormatting sqref="H60">
    <cfRule type="cellIs" dxfId="583" priority="5" stopIfTrue="1" operator="greaterThan">
      <formula>0</formula>
    </cfRule>
    <cfRule type="cellIs" dxfId="582" priority="6" stopIfTrue="1" operator="lessThan">
      <formula>1</formula>
    </cfRule>
  </conditionalFormatting>
  <conditionalFormatting sqref="H63:H64">
    <cfRule type="cellIs" dxfId="581" priority="3" stopIfTrue="1" operator="greaterThan">
      <formula>0</formula>
    </cfRule>
    <cfRule type="cellIs" dxfId="580" priority="4" stopIfTrue="1" operator="lessThan">
      <formula>1</formula>
    </cfRule>
  </conditionalFormatting>
  <conditionalFormatting sqref="H66">
    <cfRule type="cellIs" dxfId="579" priority="1" stopIfTrue="1" operator="greaterThan">
      <formula>0</formula>
    </cfRule>
    <cfRule type="cellIs" dxfId="578" priority="2" stopIfTrue="1" operator="lessThan">
      <formula>1</formula>
    </cfRule>
  </conditionalFormatting>
  <dataValidations count="1">
    <dataValidation type="list" allowBlank="1" showInputMessage="1" showErrorMessage="1" sqref="Z60 Z57:Z58 Z38:Z39 Z33:Z36 Z30 Z27:Z28 Z51:Z55 Z66 AS38:AS39 AS17:AS25 AS30 AS27:AS28 AS51:AS55 AS60 AS41:AS44 Z47:Z48 AS33:AS36 DJ66 AS47:AS48 AS57:AS58 Z41:Z44 Z17:Z25 DJ27:DJ28 DJ51:DJ55 DJ17:DJ25 DJ33:DJ36 DJ41:DJ44 DJ60 DJ47:DJ48 DJ57:DJ58 AZ66 DJ38:DJ39 DJ30 AZ57:AZ58 AZ38:AZ39 AZ17:AZ25 AZ30 AZ27:AZ28 AZ51:AZ55 AZ60 AZ41:AZ44 AZ33:AZ36 AZ47:AZ48 AZ63:AZ64 DJ63:DJ64 Z63:Z64 AS63:AS64 AS66" xr:uid="{915839A1-9E1C-40D1-A6BD-2C1C530ED132}">
      <formula1>Confidence_grade</formula1>
    </dataValidation>
  </dataValidations>
  <pageMargins left="0.23622047244094491" right="0.23622047244094491" top="0.74803149606299213" bottom="0.74803149606299213" header="0.31496062992125984" footer="0.31496062992125984"/>
  <pageSetup paperSize="9" scale="42" fitToWidth="0" orientation="landscape" r:id="rId1"/>
  <headerFooter>
    <oddHeader>&amp;LDepartment of Internal Affairs - Three Waters Reform Programme - Request for Information Template Workbook I</oddHeader>
    <oddFooter>&amp;LPage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977B0-19A4-4B22-967A-ADAF6A9D1FC6}">
  <sheetPr>
    <tabColor rgb="FF55EBF7"/>
    <pageSetUpPr fitToPage="1"/>
  </sheetPr>
  <dimension ref="A1:ED112"/>
  <sheetViews>
    <sheetView showGridLines="0" zoomScale="80" zoomScaleNormal="58"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5546875" style="32" customWidth="1"/>
    <col min="4" max="4" width="88.5546875" style="32" customWidth="1"/>
    <col min="5" max="5" width="9.44140625" style="32" customWidth="1"/>
    <col min="6" max="6" width="8.5546875" style="32" customWidth="1"/>
    <col min="7" max="7" width="8.5546875" style="34" customWidth="1"/>
    <col min="8" max="8" width="17.44140625" style="89" bestFit="1" customWidth="1"/>
    <col min="9" max="15" width="13.5546875" style="32" customWidth="1"/>
    <col min="16" max="16" width="1.5546875" style="32" customWidth="1"/>
    <col min="17" max="17" width="13.5546875" style="32" customWidth="1"/>
    <col min="18" max="18" width="1.5546875" style="32" customWidth="1"/>
    <col min="19" max="19" width="13.5546875" style="32" customWidth="1"/>
    <col min="20" max="20" width="1.5546875" style="32" customWidth="1"/>
    <col min="21" max="21" width="13.5546875" style="32" customWidth="1"/>
    <col min="22" max="23" width="5.5546875" style="32" customWidth="1"/>
    <col min="24" max="30" width="13.5546875" style="32" customWidth="1"/>
    <col min="31" max="31" width="1.5546875" style="32" customWidth="1"/>
    <col min="32" max="32" width="13.5546875" style="32" customWidth="1"/>
    <col min="33" max="33" width="1.5546875" style="32" customWidth="1"/>
    <col min="34" max="34" width="13.5546875" style="32" customWidth="1"/>
    <col min="35" max="35" width="1.5546875" style="32" customWidth="1"/>
    <col min="36" max="36" width="13.5546875" style="32" customWidth="1"/>
    <col min="37" max="38" width="5.5546875" style="32" customWidth="1"/>
    <col min="39" max="39" width="13.5546875" style="32" customWidth="1"/>
    <col min="40" max="40" width="2.5546875" style="32" customWidth="1"/>
    <col min="41" max="41" width="13.5546875" style="32" customWidth="1"/>
    <col min="42" max="42" width="2.5546875" style="32" customWidth="1"/>
    <col min="43" max="43" width="13.5546875" style="32" customWidth="1"/>
    <col min="44" max="44" width="2.5546875" style="32" customWidth="1"/>
    <col min="45" max="45" width="13.5546875" style="32" customWidth="1"/>
    <col min="46" max="47" width="5.5546875" style="32" customWidth="1"/>
    <col min="48" max="48" width="13.5546875" style="32" customWidth="1"/>
    <col min="49" max="49" width="2.5546875" style="32" customWidth="1"/>
    <col min="50" max="50" width="13.5546875" style="32" customWidth="1"/>
    <col min="51" max="51" width="2.5546875" style="32" customWidth="1"/>
    <col min="52" max="52" width="13.5546875" style="32" customWidth="1"/>
    <col min="53" max="53" width="2.5546875" style="32" customWidth="1"/>
    <col min="54" max="54" width="13.5546875" style="32" customWidth="1"/>
    <col min="55" max="55" width="5.5546875" style="32" customWidth="1"/>
    <col min="56" max="56" width="13.5546875" style="32" customWidth="1"/>
    <col min="57" max="57" width="2.5546875" style="32" customWidth="1"/>
    <col min="58" max="58" width="13.5546875" style="32" customWidth="1"/>
    <col min="59" max="59" width="2.5546875" style="32" customWidth="1"/>
    <col min="60" max="60" width="13.5546875" style="32" customWidth="1"/>
    <col min="61" max="61" width="2.5546875" style="32" customWidth="1"/>
    <col min="62" max="62" width="13.5546875" style="32" customWidth="1"/>
    <col min="63" max="63" width="5.5546875" style="32" customWidth="1"/>
    <col min="64" max="64" width="13.5546875" style="32" customWidth="1"/>
    <col min="65" max="65" width="2.5546875" style="32" customWidth="1"/>
    <col min="66" max="66" width="13.5546875" style="32" customWidth="1"/>
    <col min="67" max="67" width="2.5546875" style="32" customWidth="1"/>
    <col min="68" max="68" width="13.5546875" style="32" customWidth="1"/>
    <col min="69" max="69" width="2.5546875" style="32" customWidth="1"/>
    <col min="70" max="70" width="13.5546875" style="32" customWidth="1"/>
    <col min="71" max="71" width="5.5546875" style="32" customWidth="1"/>
    <col min="72" max="72" width="13.5546875" style="32" customWidth="1"/>
    <col min="73" max="73" width="2.5546875" style="32" customWidth="1"/>
    <col min="74" max="74" width="13.5546875" style="32" customWidth="1"/>
    <col min="75" max="75" width="2.5546875" style="32" customWidth="1"/>
    <col min="76" max="76" width="13.5546875" style="32" customWidth="1"/>
    <col min="77" max="77" width="2.5546875" style="32" customWidth="1"/>
    <col min="78" max="78" width="13.5546875" style="32" customWidth="1"/>
    <col min="79" max="79" width="5.5546875" style="32" customWidth="1"/>
    <col min="80" max="80" width="13.5546875" style="32" customWidth="1"/>
    <col min="81" max="81" width="2.5546875" style="32" customWidth="1"/>
    <col min="82" max="82" width="13.5546875" style="32" customWidth="1"/>
    <col min="83" max="83" width="2.5546875" style="32" customWidth="1"/>
    <col min="84" max="84" width="13.5546875" style="32" customWidth="1"/>
    <col min="85" max="85" width="2.5546875" style="32" customWidth="1"/>
    <col min="86" max="86" width="13.5546875" style="32" customWidth="1"/>
    <col min="87" max="87" width="5.5546875" style="32" customWidth="1"/>
    <col min="88" max="88" width="13.5546875" style="32" customWidth="1"/>
    <col min="89" max="89" width="2.5546875" style="32" customWidth="1"/>
    <col min="90" max="90" width="13.5546875" style="32" customWidth="1"/>
    <col min="91" max="91" width="2.5546875" style="32" customWidth="1"/>
    <col min="92" max="92" width="13.5546875" style="32" customWidth="1"/>
    <col min="93" max="93" width="2.5546875" style="32" customWidth="1"/>
    <col min="94" max="94" width="13.5546875" style="32" customWidth="1"/>
    <col min="95" max="95" width="5.5546875" style="32" customWidth="1"/>
    <col min="96" max="96" width="13.5546875" style="32" customWidth="1"/>
    <col min="97" max="97" width="2.5546875" style="32" customWidth="1"/>
    <col min="98" max="98" width="13.5546875" style="32" customWidth="1"/>
    <col min="99" max="99" width="2.5546875" style="32" customWidth="1"/>
    <col min="100" max="100" width="13.5546875" style="32" customWidth="1"/>
    <col min="101" max="101" width="2.5546875" style="32" customWidth="1"/>
    <col min="102" max="102" width="13.5546875" style="32" customWidth="1"/>
    <col min="103" max="103" width="5.5546875" style="32" customWidth="1"/>
    <col min="104" max="104" width="13.5546875" style="32" customWidth="1"/>
    <col min="105" max="105" width="2.5546875" style="32" customWidth="1"/>
    <col min="106" max="106" width="13.5546875" style="32" customWidth="1"/>
    <col min="107" max="107" width="2.5546875" style="32" customWidth="1"/>
    <col min="108" max="108" width="13.5546875" style="32" customWidth="1"/>
    <col min="109" max="109" width="2.5546875" style="32" customWidth="1"/>
    <col min="110" max="110" width="13.5546875" style="32" customWidth="1"/>
    <col min="111" max="111" width="5.5546875" style="32" customWidth="1"/>
    <col min="112" max="112" width="13.5546875" style="32" customWidth="1"/>
    <col min="113" max="113" width="2.5546875" style="32" customWidth="1"/>
    <col min="114" max="114" width="13.5546875" style="32" customWidth="1"/>
    <col min="115" max="115" width="2.5546875" style="32" customWidth="1"/>
    <col min="116" max="116" width="13.5546875" style="32" customWidth="1"/>
    <col min="117" max="117" width="2.5546875" style="32" customWidth="1"/>
    <col min="118" max="118" width="13.5546875" style="32" customWidth="1"/>
    <col min="119" max="119" width="5.5546875" style="985" customWidth="1"/>
    <col min="120" max="120" width="13.5546875" style="985" customWidth="1"/>
    <col min="121" max="121" width="2.5546875" style="985" customWidth="1"/>
    <col min="122" max="122" width="13.5546875" style="985" customWidth="1"/>
    <col min="123" max="123" width="2.5546875" style="985" customWidth="1"/>
    <col min="124" max="124" width="13.5546875" style="985" customWidth="1"/>
    <col min="125" max="125" width="2.5546875" style="985" customWidth="1"/>
    <col min="126" max="126" width="13.5546875" style="985" customWidth="1"/>
    <col min="127" max="128" width="5.5546875" style="32" customWidth="1"/>
    <col min="129" max="129" width="5.5546875" style="34" customWidth="1"/>
    <col min="130" max="130" width="15.44140625" style="32" customWidth="1"/>
    <col min="131" max="131" width="4.5546875" style="32" customWidth="1"/>
    <col min="132" max="132" width="49.44140625" style="32" customWidth="1"/>
    <col min="133" max="133" width="3.5546875" hidden="1" customWidth="1"/>
    <col min="134" max="134" width="4.44140625" hidden="1" customWidth="1"/>
    <col min="135" max="16384" width="9.44140625" hidden="1"/>
  </cols>
  <sheetData>
    <row r="1" spans="1:132" ht="28.35" customHeight="1">
      <c r="A1" s="35"/>
      <c r="B1" s="115" t="str">
        <f>'Key information'!$B$6</f>
        <v>Three Waters Reform Programme: Request for Information Workbook I</v>
      </c>
      <c r="C1" s="116"/>
      <c r="D1" s="116"/>
      <c r="E1" s="116"/>
      <c r="F1" s="116"/>
      <c r="G1" s="116"/>
      <c r="H1" s="117"/>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c r="DF1" s="116"/>
      <c r="DG1" s="116"/>
      <c r="DH1" s="116"/>
      <c r="DI1" s="116"/>
      <c r="DJ1" s="116"/>
      <c r="DK1" s="116"/>
      <c r="DL1" s="116"/>
      <c r="DM1" s="116"/>
      <c r="DN1" s="116"/>
      <c r="DO1" s="116"/>
      <c r="DP1" s="116"/>
      <c r="DQ1" s="116"/>
      <c r="DR1" s="116"/>
      <c r="DS1" s="116"/>
      <c r="DT1" s="116"/>
      <c r="DU1" s="116"/>
      <c r="DV1" s="116"/>
      <c r="DW1" s="116"/>
      <c r="DX1" s="116"/>
      <c r="DY1" s="116"/>
      <c r="DZ1" s="116"/>
      <c r="EA1" s="116"/>
      <c r="EB1" s="118"/>
    </row>
    <row r="2" spans="1:132" ht="20.399999999999999">
      <c r="B2" s="39"/>
      <c r="C2" s="40"/>
      <c r="D2" s="987"/>
      <c r="E2" s="35"/>
      <c r="F2" s="35"/>
      <c r="G2" s="38"/>
      <c r="H2" s="121"/>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987"/>
      <c r="DP2" s="987"/>
      <c r="DQ2" s="987"/>
      <c r="DR2" s="987"/>
      <c r="DS2" s="987"/>
      <c r="DT2" s="987"/>
      <c r="DU2" s="987"/>
      <c r="DV2" s="987"/>
      <c r="DW2" s="35"/>
      <c r="DX2" s="35"/>
      <c r="DY2" s="35"/>
      <c r="DZ2" s="35"/>
      <c r="EB2" s="34"/>
    </row>
    <row r="3" spans="1:132" ht="14.4">
      <c r="A3" s="41"/>
      <c r="B3" s="691" t="s">
        <v>1971</v>
      </c>
      <c r="C3" s="698"/>
      <c r="D3" s="663">
        <f>'Key information'!$E$8</f>
        <v>0</v>
      </c>
      <c r="E3" s="44"/>
      <c r="F3" s="705"/>
      <c r="G3" s="664" t="s">
        <v>100</v>
      </c>
      <c r="H3" s="665">
        <f>SUM(H17:H67)</f>
        <v>35</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989"/>
      <c r="DP3" s="989"/>
      <c r="DQ3" s="989"/>
      <c r="DR3" s="989"/>
      <c r="DS3" s="989"/>
      <c r="DT3" s="989"/>
      <c r="DU3" s="989"/>
      <c r="DV3" s="989"/>
      <c r="DW3" s="41"/>
      <c r="DX3" s="41"/>
      <c r="DZ3" s="344"/>
      <c r="EB3" s="344"/>
    </row>
    <row r="4" spans="1:132" ht="14.4">
      <c r="B4" s="45"/>
      <c r="C4" s="327"/>
      <c r="D4" s="328"/>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1008"/>
      <c r="DP4" s="1008"/>
      <c r="DQ4" s="1008"/>
      <c r="DR4" s="1008"/>
      <c r="DS4" s="1008"/>
      <c r="DT4" s="1008"/>
      <c r="DU4" s="1008"/>
      <c r="DV4" s="1008"/>
      <c r="DW4" s="329"/>
      <c r="DX4" s="329"/>
      <c r="DY4" s="46"/>
      <c r="DZ4" s="47"/>
      <c r="EA4" s="47"/>
      <c r="EB4" s="367"/>
    </row>
    <row r="5" spans="1:132" ht="14.4">
      <c r="C5" s="33"/>
      <c r="H5" s="83"/>
    </row>
    <row r="6" spans="1:132" ht="1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991"/>
      <c r="DP6" s="991"/>
      <c r="DQ6" s="991"/>
      <c r="DR6" s="991"/>
      <c r="DS6" s="991"/>
      <c r="DT6" s="991"/>
      <c r="DU6" s="991"/>
      <c r="DV6" s="991"/>
      <c r="DW6" s="50"/>
      <c r="DX6" s="50"/>
      <c r="DY6" s="51"/>
      <c r="DZ6" s="50"/>
      <c r="EA6" s="50"/>
      <c r="EB6" s="85"/>
    </row>
    <row r="7" spans="1:132" ht="15" thickBot="1">
      <c r="B7" s="52"/>
      <c r="C7" s="122" t="s">
        <v>723</v>
      </c>
      <c r="D7" s="123"/>
      <c r="H7" s="84"/>
      <c r="EB7" s="86"/>
    </row>
    <row r="8" spans="1:132" ht="21" customHeight="1" thickBot="1">
      <c r="B8" s="52"/>
      <c r="C8" s="124" t="s">
        <v>821</v>
      </c>
      <c r="D8" s="125"/>
      <c r="H8" s="84"/>
      <c r="I8" s="1467">
        <v>43646</v>
      </c>
      <c r="J8" s="1477"/>
      <c r="K8" s="1477"/>
      <c r="L8" s="1477"/>
      <c r="M8" s="1477"/>
      <c r="N8" s="1477"/>
      <c r="O8" s="1477"/>
      <c r="P8" s="1477"/>
      <c r="Q8" s="1477"/>
      <c r="R8" s="1477"/>
      <c r="S8" s="1477"/>
      <c r="T8" s="1477"/>
      <c r="U8" s="1477"/>
      <c r="V8" s="1478"/>
      <c r="W8" s="34"/>
      <c r="X8" s="1467">
        <v>44012</v>
      </c>
      <c r="Y8" s="1477"/>
      <c r="Z8" s="1477"/>
      <c r="AA8" s="1477"/>
      <c r="AB8" s="1477"/>
      <c r="AC8" s="1477"/>
      <c r="AD8" s="1477"/>
      <c r="AE8" s="1477"/>
      <c r="AF8" s="1477"/>
      <c r="AG8" s="1477"/>
      <c r="AH8" s="1477"/>
      <c r="AI8" s="1477"/>
      <c r="AJ8" s="1477"/>
      <c r="AK8" s="1478"/>
      <c r="AL8" s="34"/>
      <c r="AM8" s="1467" t="s">
        <v>8</v>
      </c>
      <c r="AN8" s="1477"/>
      <c r="AO8" s="1477"/>
      <c r="AP8" s="1477"/>
      <c r="AQ8" s="1477"/>
      <c r="AR8" s="1477"/>
      <c r="AS8" s="1477"/>
      <c r="AT8" s="1478"/>
      <c r="AU8" s="34"/>
      <c r="AV8" s="1467" t="s">
        <v>725</v>
      </c>
      <c r="AW8" s="1477"/>
      <c r="AX8" s="1477"/>
      <c r="AY8" s="1477"/>
      <c r="AZ8" s="1477"/>
      <c r="BA8" s="1477"/>
      <c r="BB8" s="1478"/>
      <c r="BC8" s="34"/>
      <c r="BD8" s="1467" t="s">
        <v>726</v>
      </c>
      <c r="BE8" s="1477"/>
      <c r="BF8" s="1477"/>
      <c r="BG8" s="1477"/>
      <c r="BH8" s="1477"/>
      <c r="BI8" s="1477"/>
      <c r="BJ8" s="1478"/>
      <c r="BK8" s="34"/>
      <c r="BL8" s="1467" t="s">
        <v>727</v>
      </c>
      <c r="BM8" s="1477"/>
      <c r="BN8" s="1477"/>
      <c r="BO8" s="1477"/>
      <c r="BP8" s="1477"/>
      <c r="BQ8" s="1477"/>
      <c r="BR8" s="1478"/>
      <c r="BS8" s="34"/>
      <c r="BT8" s="1467" t="s">
        <v>728</v>
      </c>
      <c r="BU8" s="1477"/>
      <c r="BV8" s="1477"/>
      <c r="BW8" s="1477"/>
      <c r="BX8" s="1477"/>
      <c r="BY8" s="1477"/>
      <c r="BZ8" s="1478"/>
      <c r="CA8" s="34"/>
      <c r="CB8" s="1467" t="s">
        <v>729</v>
      </c>
      <c r="CC8" s="1477"/>
      <c r="CD8" s="1477"/>
      <c r="CE8" s="1477"/>
      <c r="CF8" s="1477"/>
      <c r="CG8" s="1477"/>
      <c r="CH8" s="1478"/>
      <c r="CI8" s="34"/>
      <c r="CJ8" s="1467" t="s">
        <v>730</v>
      </c>
      <c r="CK8" s="1477"/>
      <c r="CL8" s="1477"/>
      <c r="CM8" s="1477"/>
      <c r="CN8" s="1477"/>
      <c r="CO8" s="1477"/>
      <c r="CP8" s="1478"/>
      <c r="CQ8" s="34"/>
      <c r="CR8" s="1467" t="s">
        <v>731</v>
      </c>
      <c r="CS8" s="1477"/>
      <c r="CT8" s="1477"/>
      <c r="CU8" s="1477"/>
      <c r="CV8" s="1477"/>
      <c r="CW8" s="1477"/>
      <c r="CX8" s="1478"/>
      <c r="CY8" s="34"/>
      <c r="CZ8" s="1467" t="s">
        <v>732</v>
      </c>
      <c r="DA8" s="1477"/>
      <c r="DB8" s="1477"/>
      <c r="DC8" s="1477"/>
      <c r="DD8" s="1477"/>
      <c r="DE8" s="1477"/>
      <c r="DF8" s="1478"/>
      <c r="DG8" s="34"/>
      <c r="DH8" s="1467" t="s">
        <v>733</v>
      </c>
      <c r="DI8" s="1468"/>
      <c r="DJ8" s="1468"/>
      <c r="DK8" s="1468"/>
      <c r="DL8" s="1468"/>
      <c r="DM8" s="1468"/>
      <c r="DN8" s="1469"/>
      <c r="DO8" s="986"/>
      <c r="DP8" s="1467" t="s">
        <v>2878</v>
      </c>
      <c r="DQ8" s="1468"/>
      <c r="DR8" s="1468"/>
      <c r="DS8" s="1468"/>
      <c r="DT8" s="1468"/>
      <c r="DU8" s="1468"/>
      <c r="DV8" s="1469"/>
      <c r="DX8" s="1474" t="s">
        <v>147</v>
      </c>
      <c r="DY8" s="708" t="s">
        <v>2894</v>
      </c>
      <c r="EB8" s="86"/>
    </row>
    <row r="9" spans="1:132" ht="15" thickBot="1">
      <c r="B9" s="52"/>
      <c r="H9" s="84"/>
      <c r="I9" s="146"/>
      <c r="J9" s="147"/>
      <c r="K9" s="147"/>
      <c r="L9" s="147"/>
      <c r="M9" s="147"/>
      <c r="N9" s="147"/>
      <c r="O9" s="147"/>
      <c r="P9" s="147"/>
      <c r="Q9" s="147"/>
      <c r="R9" s="147"/>
      <c r="S9" s="147"/>
      <c r="T9" s="147"/>
      <c r="U9" s="147"/>
      <c r="V9" s="148"/>
      <c r="W9" s="34"/>
      <c r="X9" s="146"/>
      <c r="Y9" s="147"/>
      <c r="Z9" s="147"/>
      <c r="AA9" s="147"/>
      <c r="AB9" s="147"/>
      <c r="AC9" s="147"/>
      <c r="AD9" s="147"/>
      <c r="AE9" s="147"/>
      <c r="AF9" s="147"/>
      <c r="AG9" s="147"/>
      <c r="AH9" s="147"/>
      <c r="AI9" s="147"/>
      <c r="AJ9" s="147"/>
      <c r="AK9" s="148"/>
      <c r="AL9" s="34"/>
      <c r="AM9" s="146"/>
      <c r="AN9" s="147"/>
      <c r="AO9" s="147"/>
      <c r="AP9" s="147"/>
      <c r="AQ9" s="147"/>
      <c r="AR9" s="147"/>
      <c r="AS9" s="147"/>
      <c r="AT9" s="148"/>
      <c r="AU9" s="34"/>
      <c r="AV9" s="146"/>
      <c r="AW9" s="147"/>
      <c r="AX9" s="147"/>
      <c r="AY9" s="147"/>
      <c r="AZ9" s="147"/>
      <c r="BA9" s="147"/>
      <c r="BB9" s="148"/>
      <c r="BC9" s="34"/>
      <c r="BD9" s="146"/>
      <c r="BE9" s="147"/>
      <c r="BF9" s="147"/>
      <c r="BG9" s="147"/>
      <c r="BH9" s="147"/>
      <c r="BI9" s="147"/>
      <c r="BJ9" s="148"/>
      <c r="BK9" s="34"/>
      <c r="BL9" s="146"/>
      <c r="BM9" s="147"/>
      <c r="BN9" s="147"/>
      <c r="BO9" s="147"/>
      <c r="BP9" s="147"/>
      <c r="BQ9" s="147"/>
      <c r="BR9" s="148"/>
      <c r="BS9" s="34"/>
      <c r="BT9" s="146"/>
      <c r="BU9" s="147"/>
      <c r="BV9" s="147"/>
      <c r="BW9" s="147"/>
      <c r="BX9" s="147"/>
      <c r="BY9" s="147"/>
      <c r="BZ9" s="148"/>
      <c r="CA9" s="34"/>
      <c r="CB9" s="146"/>
      <c r="CC9" s="147"/>
      <c r="CD9" s="147"/>
      <c r="CE9" s="147"/>
      <c r="CF9" s="147"/>
      <c r="CG9" s="147"/>
      <c r="CH9" s="148"/>
      <c r="CI9" s="34"/>
      <c r="CJ9" s="146"/>
      <c r="CK9" s="147"/>
      <c r="CL9" s="147"/>
      <c r="CM9" s="147"/>
      <c r="CN9" s="147"/>
      <c r="CO9" s="147"/>
      <c r="CP9" s="148"/>
      <c r="CQ9" s="34"/>
      <c r="CR9" s="146"/>
      <c r="CS9" s="147"/>
      <c r="CT9" s="147"/>
      <c r="CU9" s="147"/>
      <c r="CV9" s="147"/>
      <c r="CW9" s="147"/>
      <c r="CX9" s="148"/>
      <c r="CY9" s="34"/>
      <c r="CZ9" s="146"/>
      <c r="DA9" s="147"/>
      <c r="DB9" s="147"/>
      <c r="DC9" s="147"/>
      <c r="DD9" s="147"/>
      <c r="DE9" s="147"/>
      <c r="DF9" s="148"/>
      <c r="DG9" s="34"/>
      <c r="DH9" s="146"/>
      <c r="DI9" s="147"/>
      <c r="DJ9" s="147"/>
      <c r="DK9" s="147"/>
      <c r="DL9" s="147"/>
      <c r="DM9" s="147"/>
      <c r="DN9" s="148"/>
      <c r="DO9" s="986"/>
      <c r="DP9" s="146"/>
      <c r="DQ9" s="147"/>
      <c r="DR9" s="147"/>
      <c r="DS9" s="147"/>
      <c r="DT9" s="147"/>
      <c r="DU9" s="147"/>
      <c r="DV9" s="148"/>
      <c r="DX9" s="1475"/>
      <c r="EB9" s="86"/>
    </row>
    <row r="10" spans="1:132" ht="21" customHeight="1">
      <c r="B10" s="52"/>
      <c r="C10" s="261" t="s">
        <v>103</v>
      </c>
      <c r="D10" s="137" t="s">
        <v>32</v>
      </c>
      <c r="E10" s="137" t="s">
        <v>104</v>
      </c>
      <c r="F10" s="133" t="s">
        <v>105</v>
      </c>
      <c r="H10" s="1455" t="s">
        <v>106</v>
      </c>
      <c r="I10" s="1479" t="s">
        <v>1706</v>
      </c>
      <c r="J10" s="1480"/>
      <c r="K10" s="1480"/>
      <c r="L10" s="1480"/>
      <c r="M10" s="1480"/>
      <c r="N10" s="1480"/>
      <c r="O10" s="1480"/>
      <c r="P10" s="147"/>
      <c r="Q10" s="1448" t="s">
        <v>1977</v>
      </c>
      <c r="R10" s="147"/>
      <c r="S10" s="1448" t="s">
        <v>822</v>
      </c>
      <c r="T10" s="147"/>
      <c r="U10" s="1470" t="s">
        <v>2013</v>
      </c>
      <c r="V10" s="1471"/>
      <c r="W10" s="34"/>
      <c r="X10" s="1479" t="s">
        <v>1706</v>
      </c>
      <c r="Y10" s="1480"/>
      <c r="Z10" s="1480"/>
      <c r="AA10" s="1480"/>
      <c r="AB10" s="1480"/>
      <c r="AC10" s="1480"/>
      <c r="AD10" s="1480"/>
      <c r="AE10" s="147"/>
      <c r="AF10" s="1448" t="s">
        <v>1977</v>
      </c>
      <c r="AG10" s="147"/>
      <c r="AH10" s="1448" t="s">
        <v>822</v>
      </c>
      <c r="AI10" s="147"/>
      <c r="AJ10" s="1470" t="s">
        <v>2013</v>
      </c>
      <c r="AK10" s="1471"/>
      <c r="AL10" s="34"/>
      <c r="AM10" s="1445" t="s">
        <v>1978</v>
      </c>
      <c r="AN10" s="147"/>
      <c r="AO10" s="1448" t="s">
        <v>1979</v>
      </c>
      <c r="AP10" s="147"/>
      <c r="AQ10" s="1448" t="s">
        <v>822</v>
      </c>
      <c r="AR10" s="147"/>
      <c r="AS10" s="1470" t="s">
        <v>736</v>
      </c>
      <c r="AT10" s="1471"/>
      <c r="AU10" s="34"/>
      <c r="AV10" s="1445" t="s">
        <v>1978</v>
      </c>
      <c r="AW10" s="147"/>
      <c r="AX10" s="1448" t="s">
        <v>1979</v>
      </c>
      <c r="AY10" s="147"/>
      <c r="AZ10" s="1448" t="s">
        <v>822</v>
      </c>
      <c r="BA10" s="147"/>
      <c r="BB10" s="1453" t="s">
        <v>736</v>
      </c>
      <c r="BC10" s="34"/>
      <c r="BD10" s="1445" t="s">
        <v>1978</v>
      </c>
      <c r="BE10" s="147"/>
      <c r="BF10" s="1448" t="s">
        <v>1979</v>
      </c>
      <c r="BG10" s="147"/>
      <c r="BH10" s="1448" t="s">
        <v>822</v>
      </c>
      <c r="BI10" s="147"/>
      <c r="BJ10" s="1453" t="s">
        <v>736</v>
      </c>
      <c r="BK10" s="34"/>
      <c r="BL10" s="1445" t="s">
        <v>1978</v>
      </c>
      <c r="BM10" s="147"/>
      <c r="BN10" s="1448" t="s">
        <v>1979</v>
      </c>
      <c r="BO10" s="147"/>
      <c r="BP10" s="1448" t="s">
        <v>822</v>
      </c>
      <c r="BQ10" s="147"/>
      <c r="BR10" s="1453" t="s">
        <v>736</v>
      </c>
      <c r="BS10" s="34"/>
      <c r="BT10" s="1445" t="s">
        <v>1978</v>
      </c>
      <c r="BU10" s="147"/>
      <c r="BV10" s="1448" t="s">
        <v>1979</v>
      </c>
      <c r="BW10" s="147"/>
      <c r="BX10" s="1448" t="s">
        <v>822</v>
      </c>
      <c r="BY10" s="147"/>
      <c r="BZ10" s="1453" t="s">
        <v>736</v>
      </c>
      <c r="CA10" s="34"/>
      <c r="CB10" s="1445" t="s">
        <v>1978</v>
      </c>
      <c r="CC10" s="147"/>
      <c r="CD10" s="1448" t="s">
        <v>1979</v>
      </c>
      <c r="CE10" s="147"/>
      <c r="CF10" s="1448" t="s">
        <v>822</v>
      </c>
      <c r="CG10" s="147"/>
      <c r="CH10" s="1453" t="s">
        <v>736</v>
      </c>
      <c r="CI10" s="34"/>
      <c r="CJ10" s="1445" t="s">
        <v>1978</v>
      </c>
      <c r="CK10" s="147"/>
      <c r="CL10" s="1448" t="s">
        <v>1979</v>
      </c>
      <c r="CM10" s="147"/>
      <c r="CN10" s="1448" t="s">
        <v>822</v>
      </c>
      <c r="CO10" s="147"/>
      <c r="CP10" s="1453" t="s">
        <v>736</v>
      </c>
      <c r="CQ10" s="34"/>
      <c r="CR10" s="1445" t="s">
        <v>1978</v>
      </c>
      <c r="CS10" s="147"/>
      <c r="CT10" s="1448" t="s">
        <v>1979</v>
      </c>
      <c r="CU10" s="147"/>
      <c r="CV10" s="1448" t="s">
        <v>822</v>
      </c>
      <c r="CW10" s="147"/>
      <c r="CX10" s="1453" t="s">
        <v>736</v>
      </c>
      <c r="CY10" s="34"/>
      <c r="CZ10" s="1445" t="s">
        <v>1978</v>
      </c>
      <c r="DA10" s="147"/>
      <c r="DB10" s="1448" t="s">
        <v>1979</v>
      </c>
      <c r="DC10" s="147"/>
      <c r="DD10" s="1448" t="s">
        <v>822</v>
      </c>
      <c r="DE10" s="147"/>
      <c r="DF10" s="1453" t="s">
        <v>736</v>
      </c>
      <c r="DG10" s="34"/>
      <c r="DH10" s="1445" t="s">
        <v>1978</v>
      </c>
      <c r="DI10" s="147"/>
      <c r="DJ10" s="1448" t="s">
        <v>1979</v>
      </c>
      <c r="DK10" s="147"/>
      <c r="DL10" s="1448" t="s">
        <v>822</v>
      </c>
      <c r="DM10" s="147"/>
      <c r="DN10" s="1451" t="s">
        <v>736</v>
      </c>
      <c r="DO10" s="986"/>
      <c r="DP10" s="1445" t="s">
        <v>1978</v>
      </c>
      <c r="DQ10" s="147"/>
      <c r="DR10" s="1448" t="s">
        <v>1979</v>
      </c>
      <c r="DS10" s="147"/>
      <c r="DT10" s="1448" t="s">
        <v>822</v>
      </c>
      <c r="DU10" s="147"/>
      <c r="DV10" s="1451" t="s">
        <v>736</v>
      </c>
      <c r="DX10" s="1475"/>
      <c r="DZ10" s="1338" t="s">
        <v>108</v>
      </c>
      <c r="EA10" s="53"/>
      <c r="EB10" s="1332" t="s">
        <v>109</v>
      </c>
    </row>
    <row r="11" spans="1:132" ht="15.6" customHeight="1">
      <c r="B11" s="52"/>
      <c r="C11" s="223" t="s">
        <v>110</v>
      </c>
      <c r="D11" s="136"/>
      <c r="E11" s="136"/>
      <c r="F11" s="134" t="s">
        <v>111</v>
      </c>
      <c r="H11" s="1456"/>
      <c r="I11" s="1479"/>
      <c r="J11" s="1480"/>
      <c r="K11" s="1480"/>
      <c r="L11" s="1480"/>
      <c r="M11" s="1480"/>
      <c r="N11" s="1480"/>
      <c r="O11" s="1480"/>
      <c r="P11" s="147"/>
      <c r="Q11" s="1481"/>
      <c r="R11" s="147"/>
      <c r="S11" s="1481"/>
      <c r="T11" s="147"/>
      <c r="U11" s="1472"/>
      <c r="V11" s="1473"/>
      <c r="W11" s="34"/>
      <c r="X11" s="1479"/>
      <c r="Y11" s="1480"/>
      <c r="Z11" s="1480"/>
      <c r="AA11" s="1480"/>
      <c r="AB11" s="1480"/>
      <c r="AC11" s="1480"/>
      <c r="AD11" s="1480"/>
      <c r="AE11" s="147"/>
      <c r="AF11" s="1481"/>
      <c r="AG11" s="147"/>
      <c r="AH11" s="1481"/>
      <c r="AI11" s="147"/>
      <c r="AJ11" s="1472"/>
      <c r="AK11" s="1473"/>
      <c r="AL11" s="34"/>
      <c r="AM11" s="1446"/>
      <c r="AN11" s="147"/>
      <c r="AO11" s="1449"/>
      <c r="AP11" s="147"/>
      <c r="AQ11" s="1449"/>
      <c r="AR11" s="147"/>
      <c r="AS11" s="1472"/>
      <c r="AT11" s="1473"/>
      <c r="AU11" s="34"/>
      <c r="AV11" s="1446"/>
      <c r="AW11" s="147"/>
      <c r="AX11" s="1449"/>
      <c r="AY11" s="147"/>
      <c r="AZ11" s="1449"/>
      <c r="BA11" s="147"/>
      <c r="BB11" s="1454"/>
      <c r="BC11" s="34"/>
      <c r="BD11" s="1446"/>
      <c r="BE11" s="147"/>
      <c r="BF11" s="1449"/>
      <c r="BG11" s="147"/>
      <c r="BH11" s="1449"/>
      <c r="BI11" s="147"/>
      <c r="BJ11" s="1454"/>
      <c r="BK11" s="34"/>
      <c r="BL11" s="1446"/>
      <c r="BM11" s="147"/>
      <c r="BN11" s="1449"/>
      <c r="BO11" s="147"/>
      <c r="BP11" s="1449"/>
      <c r="BQ11" s="147"/>
      <c r="BR11" s="1454"/>
      <c r="BS11" s="34"/>
      <c r="BT11" s="1446"/>
      <c r="BU11" s="147"/>
      <c r="BV11" s="1449"/>
      <c r="BW11" s="147"/>
      <c r="BX11" s="1449"/>
      <c r="BY11" s="147"/>
      <c r="BZ11" s="1454"/>
      <c r="CA11" s="34"/>
      <c r="CB11" s="1446"/>
      <c r="CC11" s="147"/>
      <c r="CD11" s="1449"/>
      <c r="CE11" s="147"/>
      <c r="CF11" s="1449"/>
      <c r="CG11" s="147"/>
      <c r="CH11" s="1454"/>
      <c r="CI11" s="34"/>
      <c r="CJ11" s="1446"/>
      <c r="CK11" s="147"/>
      <c r="CL11" s="1449"/>
      <c r="CM11" s="147"/>
      <c r="CN11" s="1449"/>
      <c r="CO11" s="147"/>
      <c r="CP11" s="1454"/>
      <c r="CQ11" s="34"/>
      <c r="CR11" s="1446"/>
      <c r="CS11" s="147"/>
      <c r="CT11" s="1449"/>
      <c r="CU11" s="147"/>
      <c r="CV11" s="1449"/>
      <c r="CW11" s="147"/>
      <c r="CX11" s="1454"/>
      <c r="CY11" s="34"/>
      <c r="CZ11" s="1446"/>
      <c r="DA11" s="147"/>
      <c r="DB11" s="1449"/>
      <c r="DC11" s="147"/>
      <c r="DD11" s="1449"/>
      <c r="DE11" s="147"/>
      <c r="DF11" s="1454"/>
      <c r="DG11" s="34"/>
      <c r="DH11" s="1446"/>
      <c r="DI11" s="147"/>
      <c r="DJ11" s="1449"/>
      <c r="DK11" s="147"/>
      <c r="DL11" s="1449"/>
      <c r="DM11" s="147"/>
      <c r="DN11" s="1452"/>
      <c r="DO11" s="986"/>
      <c r="DP11" s="1446"/>
      <c r="DQ11" s="147"/>
      <c r="DR11" s="1449"/>
      <c r="DS11" s="147"/>
      <c r="DT11" s="1449"/>
      <c r="DU11" s="147"/>
      <c r="DV11" s="1452"/>
      <c r="DX11" s="1475"/>
      <c r="DZ11" s="1339"/>
      <c r="EA11" s="53"/>
      <c r="EB11" s="1333"/>
    </row>
    <row r="12" spans="1:132" ht="24.6" customHeight="1" thickBot="1">
      <c r="B12" s="52"/>
      <c r="C12" s="124"/>
      <c r="D12" s="138"/>
      <c r="E12" s="138"/>
      <c r="F12" s="135"/>
      <c r="H12" s="1457"/>
      <c r="I12" s="139" t="s">
        <v>737</v>
      </c>
      <c r="J12" s="140" t="s">
        <v>738</v>
      </c>
      <c r="K12" s="140" t="s">
        <v>739</v>
      </c>
      <c r="L12" s="140" t="s">
        <v>740</v>
      </c>
      <c r="M12" s="140" t="s">
        <v>741</v>
      </c>
      <c r="N12" s="140" t="s">
        <v>742</v>
      </c>
      <c r="O12" s="140" t="s">
        <v>743</v>
      </c>
      <c r="P12" s="149"/>
      <c r="Q12" s="1482"/>
      <c r="R12" s="149"/>
      <c r="S12" s="1482"/>
      <c r="T12" s="149"/>
      <c r="U12" s="144" t="s">
        <v>163</v>
      </c>
      <c r="V12" s="151" t="s">
        <v>147</v>
      </c>
      <c r="W12" s="34"/>
      <c r="X12" s="139" t="s">
        <v>737</v>
      </c>
      <c r="Y12" s="140" t="s">
        <v>738</v>
      </c>
      <c r="Z12" s="140" t="s">
        <v>739</v>
      </c>
      <c r="AA12" s="140" t="s">
        <v>740</v>
      </c>
      <c r="AB12" s="140" t="s">
        <v>741</v>
      </c>
      <c r="AC12" s="140" t="s">
        <v>742</v>
      </c>
      <c r="AD12" s="140" t="s">
        <v>743</v>
      </c>
      <c r="AE12" s="149"/>
      <c r="AF12" s="1482"/>
      <c r="AG12" s="149"/>
      <c r="AH12" s="1482"/>
      <c r="AI12" s="149"/>
      <c r="AJ12" s="144" t="s">
        <v>163</v>
      </c>
      <c r="AK12" s="151" t="s">
        <v>147</v>
      </c>
      <c r="AL12" s="34"/>
      <c r="AM12" s="1447"/>
      <c r="AN12" s="149"/>
      <c r="AO12" s="1450"/>
      <c r="AP12" s="149"/>
      <c r="AQ12" s="1450"/>
      <c r="AR12" s="149"/>
      <c r="AS12" s="144" t="s">
        <v>163</v>
      </c>
      <c r="AT12" s="151" t="s">
        <v>147</v>
      </c>
      <c r="AU12" s="34"/>
      <c r="AV12" s="1447"/>
      <c r="AW12" s="149"/>
      <c r="AX12" s="1450"/>
      <c r="AY12" s="149"/>
      <c r="AZ12" s="1450"/>
      <c r="BA12" s="149"/>
      <c r="BB12" s="150" t="s">
        <v>163</v>
      </c>
      <c r="BC12" s="34"/>
      <c r="BD12" s="1447"/>
      <c r="BE12" s="149"/>
      <c r="BF12" s="1450"/>
      <c r="BG12" s="149"/>
      <c r="BH12" s="1450"/>
      <c r="BI12" s="149"/>
      <c r="BJ12" s="150" t="s">
        <v>163</v>
      </c>
      <c r="BK12" s="34"/>
      <c r="BL12" s="1447"/>
      <c r="BM12" s="149"/>
      <c r="BN12" s="1450"/>
      <c r="BO12" s="149"/>
      <c r="BP12" s="1450"/>
      <c r="BQ12" s="149"/>
      <c r="BR12" s="150" t="s">
        <v>163</v>
      </c>
      <c r="BS12" s="34"/>
      <c r="BT12" s="1447"/>
      <c r="BU12" s="149"/>
      <c r="BV12" s="1450"/>
      <c r="BW12" s="149"/>
      <c r="BX12" s="1450"/>
      <c r="BY12" s="149"/>
      <c r="BZ12" s="150" t="s">
        <v>163</v>
      </c>
      <c r="CA12" s="34"/>
      <c r="CB12" s="1447"/>
      <c r="CC12" s="149"/>
      <c r="CD12" s="1450"/>
      <c r="CE12" s="149"/>
      <c r="CF12" s="1450"/>
      <c r="CG12" s="149"/>
      <c r="CH12" s="150" t="s">
        <v>163</v>
      </c>
      <c r="CI12" s="34"/>
      <c r="CJ12" s="1447"/>
      <c r="CK12" s="149"/>
      <c r="CL12" s="1450"/>
      <c r="CM12" s="149"/>
      <c r="CN12" s="1450"/>
      <c r="CO12" s="149"/>
      <c r="CP12" s="150" t="s">
        <v>163</v>
      </c>
      <c r="CQ12" s="34"/>
      <c r="CR12" s="1447"/>
      <c r="CS12" s="149"/>
      <c r="CT12" s="1450"/>
      <c r="CU12" s="149"/>
      <c r="CV12" s="1450"/>
      <c r="CW12" s="149"/>
      <c r="CX12" s="150" t="s">
        <v>163</v>
      </c>
      <c r="CY12" s="34"/>
      <c r="CZ12" s="1447"/>
      <c r="DA12" s="149"/>
      <c r="DB12" s="1450"/>
      <c r="DC12" s="149"/>
      <c r="DD12" s="1450"/>
      <c r="DE12" s="149"/>
      <c r="DF12" s="150" t="s">
        <v>163</v>
      </c>
      <c r="DG12" s="34"/>
      <c r="DH12" s="1447"/>
      <c r="DI12" s="149"/>
      <c r="DJ12" s="1450"/>
      <c r="DK12" s="149"/>
      <c r="DL12" s="1450"/>
      <c r="DM12" s="149"/>
      <c r="DN12" s="150" t="s">
        <v>163</v>
      </c>
      <c r="DO12" s="986"/>
      <c r="DP12" s="1447"/>
      <c r="DQ12" s="149"/>
      <c r="DR12" s="1450"/>
      <c r="DS12" s="149"/>
      <c r="DT12" s="1450"/>
      <c r="DU12" s="149"/>
      <c r="DV12" s="150" t="s">
        <v>163</v>
      </c>
      <c r="DX12" s="1476"/>
      <c r="DZ12" s="1340"/>
      <c r="EA12" s="54"/>
      <c r="EB12" s="1334"/>
    </row>
    <row r="13" spans="1:132" ht="14.4">
      <c r="B13" s="52"/>
      <c r="H13" s="84"/>
      <c r="EB13" s="86"/>
    </row>
    <row r="14" spans="1:132" ht="14.4">
      <c r="B14" s="52"/>
      <c r="G14" s="32"/>
      <c r="H14" s="32"/>
      <c r="DY14" s="32"/>
      <c r="EB14" s="86"/>
    </row>
    <row r="15" spans="1:132" ht="14.4">
      <c r="B15" s="52"/>
      <c r="C15" s="57"/>
      <c r="D15" s="58" t="s">
        <v>823</v>
      </c>
      <c r="E15" s="59"/>
      <c r="F15" s="59"/>
      <c r="H15" s="84"/>
      <c r="I15" s="34"/>
      <c r="J15" s="34"/>
      <c r="K15" s="34"/>
      <c r="L15" s="34"/>
      <c r="M15" s="34"/>
      <c r="N15" s="34"/>
      <c r="O15" s="34"/>
      <c r="Q15" s="34"/>
      <c r="S15" s="34"/>
      <c r="U15" s="34"/>
      <c r="X15" s="34"/>
      <c r="Y15" s="34"/>
      <c r="Z15" s="34"/>
      <c r="AA15" s="34"/>
      <c r="AB15" s="34"/>
      <c r="AC15" s="34"/>
      <c r="AD15" s="34"/>
      <c r="AF15" s="34"/>
      <c r="AH15" s="34"/>
      <c r="AJ15" s="77"/>
      <c r="AM15" s="34"/>
      <c r="AO15" s="34"/>
      <c r="AQ15" s="34"/>
      <c r="AS15" s="34"/>
      <c r="AV15" s="34"/>
      <c r="AX15" s="34"/>
      <c r="AZ15" s="34"/>
      <c r="BB15" s="34"/>
      <c r="BD15" s="34"/>
      <c r="BF15" s="34"/>
      <c r="BH15" s="34"/>
      <c r="BJ15" s="34"/>
      <c r="BL15" s="34"/>
      <c r="BN15" s="34"/>
      <c r="BP15" s="34"/>
      <c r="BR15" s="34"/>
      <c r="BT15" s="34"/>
      <c r="BV15" s="34"/>
      <c r="BX15" s="34"/>
      <c r="BZ15" s="34"/>
      <c r="CB15" s="34"/>
      <c r="CD15" s="34"/>
      <c r="CF15" s="34"/>
      <c r="CH15" s="34"/>
      <c r="CJ15" s="34"/>
      <c r="CL15" s="34"/>
      <c r="CN15" s="34"/>
      <c r="CP15" s="34"/>
      <c r="CR15" s="34"/>
      <c r="CT15" s="34"/>
      <c r="CV15" s="34"/>
      <c r="CX15" s="34"/>
      <c r="CZ15" s="34"/>
      <c r="DB15" s="34"/>
      <c r="DD15" s="34"/>
      <c r="DF15" s="34"/>
      <c r="DH15" s="34"/>
      <c r="DJ15" s="34"/>
      <c r="DL15" s="34"/>
      <c r="DN15" s="34"/>
      <c r="DP15" s="986"/>
      <c r="DR15" s="986"/>
      <c r="DT15" s="986"/>
      <c r="DV15" s="986"/>
      <c r="DZ15" s="34"/>
      <c r="EA15" s="34"/>
      <c r="EB15" s="88"/>
    </row>
    <row r="16" spans="1:132" ht="14.4">
      <c r="B16" s="52"/>
      <c r="C16" s="57"/>
      <c r="D16" s="111"/>
      <c r="E16" s="65"/>
      <c r="F16" s="65"/>
      <c r="H16" s="32"/>
      <c r="I16" s="34"/>
      <c r="J16" s="34"/>
      <c r="K16" s="34"/>
      <c r="L16" s="34"/>
      <c r="M16" s="34"/>
      <c r="N16" s="34"/>
      <c r="O16" s="34"/>
      <c r="Q16" s="34"/>
      <c r="S16" s="34"/>
      <c r="U16" s="34"/>
      <c r="X16" s="34"/>
      <c r="Y16" s="34"/>
      <c r="Z16" s="34"/>
      <c r="AA16" s="34"/>
      <c r="AB16" s="34"/>
      <c r="AC16" s="34"/>
      <c r="AD16" s="34"/>
      <c r="AF16" s="34"/>
      <c r="AH16" s="34"/>
      <c r="AJ16" s="77"/>
      <c r="AM16" s="34"/>
      <c r="AO16" s="34"/>
      <c r="AQ16" s="34"/>
      <c r="AS16" s="34"/>
      <c r="AV16" s="34"/>
      <c r="AX16" s="34"/>
      <c r="AZ16" s="34"/>
      <c r="BB16" s="34"/>
      <c r="BD16" s="34"/>
      <c r="BF16" s="34"/>
      <c r="BH16" s="34"/>
      <c r="BJ16" s="34"/>
      <c r="BL16" s="34"/>
      <c r="BN16" s="34"/>
      <c r="BP16" s="34"/>
      <c r="BR16" s="34"/>
      <c r="BT16" s="34"/>
      <c r="BV16" s="34"/>
      <c r="BX16" s="34"/>
      <c r="BZ16" s="34"/>
      <c r="CB16" s="34"/>
      <c r="CD16" s="34"/>
      <c r="CF16" s="34"/>
      <c r="CH16" s="34"/>
      <c r="CJ16" s="34"/>
      <c r="CL16" s="34"/>
      <c r="CN16" s="34"/>
      <c r="CP16" s="34"/>
      <c r="CR16" s="34"/>
      <c r="CT16" s="34"/>
      <c r="CV16" s="34"/>
      <c r="CX16" s="34"/>
      <c r="CZ16" s="34"/>
      <c r="DB16" s="34"/>
      <c r="DD16" s="34"/>
      <c r="DF16" s="34"/>
      <c r="DH16" s="34"/>
      <c r="DJ16" s="34"/>
      <c r="DL16" s="34"/>
      <c r="DN16" s="34"/>
      <c r="DP16" s="986"/>
      <c r="DR16" s="986"/>
      <c r="DT16" s="986"/>
      <c r="DV16" s="986"/>
      <c r="DZ16" s="34"/>
      <c r="EA16" s="34"/>
      <c r="EB16" s="88"/>
    </row>
    <row r="17" spans="1:132" ht="16.2">
      <c r="B17" s="203">
        <f>IF(C17="","",COUNTIF($C$14:C17,"&lt;&gt;""")-COUNTBLANK($C$14:C17))</f>
        <v>1</v>
      </c>
      <c r="C17" s="57" t="s">
        <v>824</v>
      </c>
      <c r="D17" s="66" t="s">
        <v>746</v>
      </c>
      <c r="E17" s="67" t="s">
        <v>747</v>
      </c>
      <c r="F17" s="67" t="s">
        <v>117</v>
      </c>
      <c r="H17" s="665">
        <f>IF(AND(I17&lt;&gt;"",J17&lt;&gt;"",K17&lt;&gt;"",L17&lt;&gt;"",M17&lt;&gt;"",N17&lt;&gt;"",X17&lt;&gt;"",Y17&lt;&gt;"",Z17&lt;&gt;"",AA17&lt;&gt;"",AB17&lt;&gt;"",AC17&lt;&gt;""),0,1)</f>
        <v>1</v>
      </c>
      <c r="I17" s="102"/>
      <c r="J17" s="102"/>
      <c r="K17" s="102"/>
      <c r="L17" s="102"/>
      <c r="M17" s="102"/>
      <c r="N17" s="102"/>
      <c r="O17" s="104"/>
      <c r="P17" s="104"/>
      <c r="Q17" s="104"/>
      <c r="R17" s="104"/>
      <c r="S17" s="104"/>
      <c r="T17" s="104"/>
      <c r="U17" s="104"/>
      <c r="V17" s="34"/>
      <c r="W17" s="107"/>
      <c r="X17" s="102"/>
      <c r="Y17" s="102"/>
      <c r="Z17" s="102"/>
      <c r="AA17" s="102"/>
      <c r="AB17" s="102"/>
      <c r="AC17" s="102"/>
      <c r="AD17" s="104"/>
      <c r="AE17" s="104"/>
      <c r="AF17" s="104"/>
      <c r="AG17" s="104"/>
      <c r="AH17" s="104"/>
      <c r="AI17" s="104"/>
      <c r="AJ17" s="104"/>
      <c r="AK17" s="34"/>
      <c r="AL17" s="107"/>
      <c r="AM17" s="104"/>
      <c r="AN17" s="104"/>
      <c r="AO17" s="104"/>
      <c r="AP17" s="104"/>
      <c r="AQ17" s="104"/>
      <c r="AR17" s="104"/>
      <c r="AS17" s="104"/>
      <c r="AT17" s="34"/>
      <c r="AU17" s="107"/>
      <c r="AV17" s="104"/>
      <c r="AW17" s="104"/>
      <c r="AX17" s="104"/>
      <c r="AY17" s="104"/>
      <c r="AZ17" s="104"/>
      <c r="BA17" s="104"/>
      <c r="BB17" s="104"/>
      <c r="BC17" s="107"/>
      <c r="BD17" s="104"/>
      <c r="BE17" s="104"/>
      <c r="BF17" s="104"/>
      <c r="BG17" s="104"/>
      <c r="BH17" s="104"/>
      <c r="BI17" s="104"/>
      <c r="BJ17" s="104"/>
      <c r="BK17" s="107"/>
      <c r="BL17" s="104"/>
      <c r="BM17" s="104"/>
      <c r="BN17" s="104"/>
      <c r="BO17" s="104"/>
      <c r="BP17" s="104"/>
      <c r="BQ17" s="104"/>
      <c r="BR17" s="104"/>
      <c r="BS17" s="107"/>
      <c r="BT17" s="104"/>
      <c r="BU17" s="104"/>
      <c r="BV17" s="104"/>
      <c r="BW17" s="104"/>
      <c r="BX17" s="104"/>
      <c r="BY17" s="104"/>
      <c r="BZ17" s="104"/>
      <c r="CA17" s="107"/>
      <c r="CB17" s="104"/>
      <c r="CC17" s="104"/>
      <c r="CD17" s="104"/>
      <c r="CE17" s="104"/>
      <c r="CF17" s="104"/>
      <c r="CG17" s="104"/>
      <c r="CH17" s="104"/>
      <c r="CI17" s="107"/>
      <c r="CJ17" s="104"/>
      <c r="CK17" s="104"/>
      <c r="CL17" s="104"/>
      <c r="CM17" s="104"/>
      <c r="CN17" s="104"/>
      <c r="CO17" s="104"/>
      <c r="CP17" s="104"/>
      <c r="CQ17" s="107"/>
      <c r="CR17" s="104"/>
      <c r="CS17" s="104"/>
      <c r="CT17" s="104"/>
      <c r="CU17" s="104"/>
      <c r="CV17" s="104"/>
      <c r="CW17" s="104"/>
      <c r="CX17" s="104"/>
      <c r="CY17" s="107"/>
      <c r="CZ17" s="104"/>
      <c r="DA17" s="104"/>
      <c r="DB17" s="104"/>
      <c r="DC17" s="104"/>
      <c r="DD17" s="104"/>
      <c r="DE17" s="104"/>
      <c r="DF17" s="104"/>
      <c r="DG17" s="107"/>
      <c r="DH17" s="104"/>
      <c r="DI17" s="104"/>
      <c r="DJ17" s="104"/>
      <c r="DK17" s="104"/>
      <c r="DL17" s="104"/>
      <c r="DM17" s="104"/>
      <c r="DN17" s="128"/>
      <c r="DO17" s="107"/>
      <c r="DP17" s="104"/>
      <c r="DQ17" s="104"/>
      <c r="DR17" s="104"/>
      <c r="DS17" s="104"/>
      <c r="DT17" s="104"/>
      <c r="DU17" s="104"/>
      <c r="DV17" s="128"/>
      <c r="DX17" s="34"/>
      <c r="DZ17" s="666"/>
      <c r="EA17" s="34"/>
      <c r="EB17" s="188"/>
    </row>
    <row r="18" spans="1:132" ht="14.4">
      <c r="B18" s="203">
        <f>IF(C18="","",COUNTIF($C$14:C18,"&lt;&gt;""")-COUNTBLANK($C$14:C18))</f>
        <v>2</v>
      </c>
      <c r="C18" s="57" t="s">
        <v>825</v>
      </c>
      <c r="D18" s="66" t="s">
        <v>749</v>
      </c>
      <c r="E18" s="67" t="s">
        <v>750</v>
      </c>
      <c r="F18" s="67" t="s">
        <v>751</v>
      </c>
      <c r="H18" s="665">
        <f>IF(AND(I18&lt;&gt;"",J18&lt;&gt;"",K18&lt;&gt;"",L18&lt;&gt;"",M18&lt;&gt;"",N18&lt;&gt;"",Q18&lt;&gt;"",S18&lt;&gt;"",V18&lt;&gt;"",X18&lt;&gt;"",Y18&lt;&gt;"",Z18&lt;&gt;"",AA18&lt;&gt;"",AB18&lt;&gt;"",AC18&lt;&gt;"",AF18&lt;&gt;"",AH18&lt;&gt;"",AK18&lt;&gt;"",AM18&lt;&gt;"",AO18&lt;&gt;"",AQ18&lt;&gt;"",AT18&lt;&gt;"",U18&lt;&gt;"",AD18&lt;&gt;"",AJ18&lt;&gt;"",AS18&lt;&gt;"",EB18&lt;&gt;"",O18&lt;&gt;"",AV18&lt;&gt;"",AX18&lt;&gt;"",AZ18&lt;&gt;"",BB18&lt;&gt;"",BD18&lt;&gt;"",BF18&lt;&gt;"",BH18&lt;&gt;"",BJ18&lt;&gt;"",BL18&lt;&gt;"",BN18&lt;&gt;"",BP18&lt;&gt;"",BR18&lt;&gt;"",BT18&lt;&gt;"",BV18&lt;&gt;"",BX18&lt;&gt;"",BZ18&lt;&gt;"",CB18&lt;&gt;"",CD18&lt;&gt;"",CF18&lt;&gt;"",CH18&lt;&gt;"",CJ18&lt;&gt;"",CL18&lt;&gt;"",CN18&lt;&gt;"",CP18&lt;&gt;"",CR18&lt;&gt;"",CT18&lt;&gt;"",CV18&lt;&gt;"",CX18&lt;&gt;"",CZ18&lt;&gt;"",DB18&lt;&gt;"",DD18&lt;&gt;"",DF18&lt;&gt;"",DH18&lt;&gt;"",DJ18&lt;&gt;"",DL18&lt;&gt;"",DN18&lt;&gt;"",DX18&lt;&gt;"",DP18&lt;&gt;"",DR18&lt;&gt;"",DT18&lt;&gt;"",DV18&lt;&gt;""),0,1)</f>
        <v>1</v>
      </c>
      <c r="I18" s="102"/>
      <c r="J18" s="102"/>
      <c r="K18" s="102"/>
      <c r="L18" s="102"/>
      <c r="M18" s="102"/>
      <c r="N18" s="106"/>
      <c r="O18" s="105">
        <f t="shared" ref="O18:O25" si="0">SUM(I18:N18)</f>
        <v>0</v>
      </c>
      <c r="P18" s="104"/>
      <c r="Q18" s="102"/>
      <c r="R18" s="104"/>
      <c r="S18" s="102"/>
      <c r="T18" s="104"/>
      <c r="U18" s="105">
        <f t="shared" ref="U18:U25" si="1">O18+Q18+S18</f>
        <v>0</v>
      </c>
      <c r="V18" s="184"/>
      <c r="W18" s="107"/>
      <c r="X18" s="102"/>
      <c r="Y18" s="102"/>
      <c r="Z18" s="102"/>
      <c r="AA18" s="102"/>
      <c r="AB18" s="102"/>
      <c r="AC18" s="106"/>
      <c r="AD18" s="105">
        <f t="shared" ref="AD18:AD25" si="2">SUM(X18:AC18)</f>
        <v>0</v>
      </c>
      <c r="AE18" s="104"/>
      <c r="AF18" s="102"/>
      <c r="AG18" s="104"/>
      <c r="AH18" s="102"/>
      <c r="AI18" s="104"/>
      <c r="AJ18" s="105">
        <f t="shared" ref="AJ18:AJ25" si="3">AD18+AF18+AH18</f>
        <v>0</v>
      </c>
      <c r="AK18" s="184"/>
      <c r="AL18" s="107"/>
      <c r="AM18" s="102"/>
      <c r="AN18" s="104"/>
      <c r="AO18" s="102"/>
      <c r="AP18" s="104"/>
      <c r="AQ18" s="102"/>
      <c r="AR18" s="104"/>
      <c r="AS18" s="105">
        <f t="shared" ref="AS18:AS25" si="4">AM18+AO18+AQ18</f>
        <v>0</v>
      </c>
      <c r="AT18" s="184"/>
      <c r="AU18" s="107"/>
      <c r="AV18" s="102"/>
      <c r="AW18" s="104"/>
      <c r="AX18" s="102"/>
      <c r="AY18" s="104"/>
      <c r="AZ18" s="102"/>
      <c r="BA18" s="104"/>
      <c r="BB18" s="105">
        <f t="shared" ref="BB18:BB25" si="5">AV18+AX18+AZ18</f>
        <v>0</v>
      </c>
      <c r="BC18" s="107"/>
      <c r="BD18" s="102"/>
      <c r="BE18" s="104"/>
      <c r="BF18" s="102"/>
      <c r="BG18" s="104"/>
      <c r="BH18" s="102"/>
      <c r="BI18" s="104"/>
      <c r="BJ18" s="105">
        <f t="shared" ref="BJ18:BJ25" si="6">BD18+BF18+BH18</f>
        <v>0</v>
      </c>
      <c r="BK18" s="107"/>
      <c r="BL18" s="102"/>
      <c r="BM18" s="104"/>
      <c r="BN18" s="102"/>
      <c r="BO18" s="104"/>
      <c r="BP18" s="102"/>
      <c r="BQ18" s="104"/>
      <c r="BR18" s="105">
        <f t="shared" ref="BR18:BR25" si="7">BL18+BN18+BP18</f>
        <v>0</v>
      </c>
      <c r="BS18" s="107"/>
      <c r="BT18" s="102"/>
      <c r="BU18" s="104"/>
      <c r="BV18" s="102"/>
      <c r="BW18" s="104"/>
      <c r="BX18" s="102"/>
      <c r="BY18" s="104"/>
      <c r="BZ18" s="105">
        <f t="shared" ref="BZ18:BZ25" si="8">BT18+BV18+BX18</f>
        <v>0</v>
      </c>
      <c r="CA18" s="107"/>
      <c r="CB18" s="102"/>
      <c r="CC18" s="104"/>
      <c r="CD18" s="102"/>
      <c r="CE18" s="104"/>
      <c r="CF18" s="102"/>
      <c r="CG18" s="104"/>
      <c r="CH18" s="105">
        <f t="shared" ref="CH18:CH25" si="9">CB18+CD18+CF18</f>
        <v>0</v>
      </c>
      <c r="CI18" s="107"/>
      <c r="CJ18" s="102"/>
      <c r="CK18" s="104"/>
      <c r="CL18" s="102"/>
      <c r="CM18" s="104"/>
      <c r="CN18" s="102"/>
      <c r="CO18" s="104"/>
      <c r="CP18" s="105">
        <f t="shared" ref="CP18:CP25" si="10">CJ18+CL18+CN18</f>
        <v>0</v>
      </c>
      <c r="CQ18" s="107"/>
      <c r="CR18" s="102"/>
      <c r="CS18" s="104"/>
      <c r="CT18" s="102"/>
      <c r="CU18" s="104"/>
      <c r="CV18" s="102"/>
      <c r="CW18" s="104"/>
      <c r="CX18" s="105">
        <f t="shared" ref="CX18:CX25" si="11">CR18+CT18+CV18</f>
        <v>0</v>
      </c>
      <c r="CY18" s="107"/>
      <c r="CZ18" s="102"/>
      <c r="DA18" s="104"/>
      <c r="DB18" s="102"/>
      <c r="DC18" s="104"/>
      <c r="DD18" s="102"/>
      <c r="DE18" s="104"/>
      <c r="DF18" s="105">
        <f t="shared" ref="DF18:DF25" si="12">CZ18+DB18+DD18</f>
        <v>0</v>
      </c>
      <c r="DG18" s="107"/>
      <c r="DH18" s="102"/>
      <c r="DI18" s="104"/>
      <c r="DJ18" s="102"/>
      <c r="DK18" s="104"/>
      <c r="DL18" s="102"/>
      <c r="DM18" s="104"/>
      <c r="DN18" s="105">
        <f t="shared" ref="DN18:DN25" si="13">DH18+DJ18+DL18</f>
        <v>0</v>
      </c>
      <c r="DO18" s="107"/>
      <c r="DP18" s="102"/>
      <c r="DQ18" s="104"/>
      <c r="DR18" s="102"/>
      <c r="DS18" s="104"/>
      <c r="DT18" s="102"/>
      <c r="DU18" s="104"/>
      <c r="DV18" s="105">
        <f t="shared" ref="DV18:DV25" si="14">DP18+DR18+DT18</f>
        <v>0</v>
      </c>
      <c r="DX18" s="184"/>
      <c r="DZ18" s="666"/>
      <c r="EA18" s="34"/>
      <c r="EB18" s="188"/>
    </row>
    <row r="19" spans="1:132" ht="14.4">
      <c r="B19" s="203">
        <f>IF(C19="","",COUNTIF($C$14:C19,"&lt;&gt;""")-COUNTBLANK($C$14:C19))</f>
        <v>3</v>
      </c>
      <c r="C19" s="57" t="s">
        <v>826</v>
      </c>
      <c r="D19" s="60" t="s">
        <v>753</v>
      </c>
      <c r="E19" s="61" t="s">
        <v>750</v>
      </c>
      <c r="F19" s="61" t="s">
        <v>751</v>
      </c>
      <c r="H19" s="1011">
        <f t="shared" ref="H19:H25" si="15">IF(AND(I19&lt;&gt;"",J19&lt;&gt;"",K19&lt;&gt;"",L19&lt;&gt;"",M19&lt;&gt;"",N19&lt;&gt;"",Q19&lt;&gt;"",S19&lt;&gt;"",V19&lt;&gt;"",X19&lt;&gt;"",Y19&lt;&gt;"",Z19&lt;&gt;"",AA19&lt;&gt;"",AB19&lt;&gt;"",AC19&lt;&gt;"",AF19&lt;&gt;"",AH19&lt;&gt;"",AK19&lt;&gt;"",AM19&lt;&gt;"",AO19&lt;&gt;"",AQ19&lt;&gt;"",AT19&lt;&gt;"",U19&lt;&gt;"",AD19&lt;&gt;"",AJ19&lt;&gt;"",AS19&lt;&gt;"",EB19&lt;&gt;"",O19&lt;&gt;"",AV19&lt;&gt;"",AX19&lt;&gt;"",AZ19&lt;&gt;"",BB19&lt;&gt;"",BD19&lt;&gt;"",BF19&lt;&gt;"",BH19&lt;&gt;"",BJ19&lt;&gt;"",BL19&lt;&gt;"",BN19&lt;&gt;"",BP19&lt;&gt;"",BR19&lt;&gt;"",BT19&lt;&gt;"",BV19&lt;&gt;"",BX19&lt;&gt;"",BZ19&lt;&gt;"",CB19&lt;&gt;"",CD19&lt;&gt;"",CF19&lt;&gt;"",CH19&lt;&gt;"",CJ19&lt;&gt;"",CL19&lt;&gt;"",CN19&lt;&gt;"",CP19&lt;&gt;"",CR19&lt;&gt;"",CT19&lt;&gt;"",CV19&lt;&gt;"",CX19&lt;&gt;"",CZ19&lt;&gt;"",DB19&lt;&gt;"",DD19&lt;&gt;"",DF19&lt;&gt;"",DH19&lt;&gt;"",DJ19&lt;&gt;"",DL19&lt;&gt;"",DN19&lt;&gt;"",DX19&lt;&gt;"",DP19&lt;&gt;"",DR19&lt;&gt;"",DT19&lt;&gt;"",DV19&lt;&gt;""),0,1)</f>
        <v>1</v>
      </c>
      <c r="I19" s="102"/>
      <c r="J19" s="102"/>
      <c r="K19" s="102"/>
      <c r="L19" s="102"/>
      <c r="M19" s="102"/>
      <c r="N19" s="106"/>
      <c r="O19" s="105">
        <f t="shared" si="0"/>
        <v>0</v>
      </c>
      <c r="P19" s="104"/>
      <c r="Q19" s="102"/>
      <c r="R19" s="104"/>
      <c r="S19" s="102"/>
      <c r="T19" s="104"/>
      <c r="U19" s="105">
        <f t="shared" si="1"/>
        <v>0</v>
      </c>
      <c r="V19" s="184"/>
      <c r="W19" s="107"/>
      <c r="X19" s="102"/>
      <c r="Y19" s="102"/>
      <c r="Z19" s="102"/>
      <c r="AA19" s="102"/>
      <c r="AB19" s="102"/>
      <c r="AC19" s="106"/>
      <c r="AD19" s="105">
        <f t="shared" si="2"/>
        <v>0</v>
      </c>
      <c r="AE19" s="107"/>
      <c r="AF19" s="102"/>
      <c r="AG19" s="107"/>
      <c r="AH19" s="102"/>
      <c r="AI19" s="107"/>
      <c r="AJ19" s="105">
        <f t="shared" si="3"/>
        <v>0</v>
      </c>
      <c r="AK19" s="184"/>
      <c r="AL19" s="107"/>
      <c r="AM19" s="102"/>
      <c r="AN19" s="104"/>
      <c r="AO19" s="102"/>
      <c r="AP19" s="104"/>
      <c r="AQ19" s="102"/>
      <c r="AR19" s="104"/>
      <c r="AS19" s="105">
        <f t="shared" si="4"/>
        <v>0</v>
      </c>
      <c r="AT19" s="184"/>
      <c r="AU19" s="107"/>
      <c r="AV19" s="102"/>
      <c r="AW19" s="104"/>
      <c r="AX19" s="102"/>
      <c r="AY19" s="104"/>
      <c r="AZ19" s="102"/>
      <c r="BA19" s="104"/>
      <c r="BB19" s="105">
        <f t="shared" si="5"/>
        <v>0</v>
      </c>
      <c r="BC19" s="107"/>
      <c r="BD19" s="102"/>
      <c r="BE19" s="104"/>
      <c r="BF19" s="102"/>
      <c r="BG19" s="104"/>
      <c r="BH19" s="102"/>
      <c r="BI19" s="104"/>
      <c r="BJ19" s="105">
        <f t="shared" si="6"/>
        <v>0</v>
      </c>
      <c r="BK19" s="107"/>
      <c r="BL19" s="102"/>
      <c r="BM19" s="104"/>
      <c r="BN19" s="102"/>
      <c r="BO19" s="104"/>
      <c r="BP19" s="102"/>
      <c r="BQ19" s="104"/>
      <c r="BR19" s="105">
        <f t="shared" si="7"/>
        <v>0</v>
      </c>
      <c r="BS19" s="107"/>
      <c r="BT19" s="102"/>
      <c r="BU19" s="104"/>
      <c r="BV19" s="102"/>
      <c r="BW19" s="104"/>
      <c r="BX19" s="102"/>
      <c r="BY19" s="104"/>
      <c r="BZ19" s="105">
        <f t="shared" si="8"/>
        <v>0</v>
      </c>
      <c r="CA19" s="107"/>
      <c r="CB19" s="102"/>
      <c r="CC19" s="104"/>
      <c r="CD19" s="102"/>
      <c r="CE19" s="104"/>
      <c r="CF19" s="102"/>
      <c r="CG19" s="104"/>
      <c r="CH19" s="105">
        <f t="shared" si="9"/>
        <v>0</v>
      </c>
      <c r="CI19" s="107"/>
      <c r="CJ19" s="102"/>
      <c r="CK19" s="104"/>
      <c r="CL19" s="102"/>
      <c r="CM19" s="104"/>
      <c r="CN19" s="102"/>
      <c r="CO19" s="104"/>
      <c r="CP19" s="105">
        <f t="shared" si="10"/>
        <v>0</v>
      </c>
      <c r="CQ19" s="107"/>
      <c r="CR19" s="102"/>
      <c r="CS19" s="104"/>
      <c r="CT19" s="102"/>
      <c r="CU19" s="104"/>
      <c r="CV19" s="102"/>
      <c r="CW19" s="104"/>
      <c r="CX19" s="105">
        <f t="shared" si="11"/>
        <v>0</v>
      </c>
      <c r="CY19" s="107"/>
      <c r="CZ19" s="102"/>
      <c r="DA19" s="104"/>
      <c r="DB19" s="102"/>
      <c r="DC19" s="104"/>
      <c r="DD19" s="102"/>
      <c r="DE19" s="104"/>
      <c r="DF19" s="105">
        <f t="shared" si="12"/>
        <v>0</v>
      </c>
      <c r="DG19" s="107"/>
      <c r="DH19" s="102"/>
      <c r="DI19" s="104"/>
      <c r="DJ19" s="102"/>
      <c r="DK19" s="104"/>
      <c r="DL19" s="102"/>
      <c r="DM19" s="104"/>
      <c r="DN19" s="105">
        <f t="shared" si="13"/>
        <v>0</v>
      </c>
      <c r="DO19" s="107"/>
      <c r="DP19" s="102"/>
      <c r="DQ19" s="104"/>
      <c r="DR19" s="102"/>
      <c r="DS19" s="104"/>
      <c r="DT19" s="102"/>
      <c r="DU19" s="104"/>
      <c r="DV19" s="105">
        <f t="shared" si="14"/>
        <v>0</v>
      </c>
      <c r="DX19" s="184"/>
      <c r="DZ19" s="666"/>
      <c r="EA19" s="34"/>
      <c r="EB19" s="188"/>
    </row>
    <row r="20" spans="1:132" ht="14.4">
      <c r="B20" s="203">
        <f>IF(C20="","",COUNTIF($C$14:C20,"&lt;&gt;""")-COUNTBLANK($C$14:C20))</f>
        <v>4</v>
      </c>
      <c r="C20" s="57" t="s">
        <v>827</v>
      </c>
      <c r="D20" s="972" t="s">
        <v>755</v>
      </c>
      <c r="E20" s="61" t="s">
        <v>750</v>
      </c>
      <c r="F20" s="61" t="s">
        <v>751</v>
      </c>
      <c r="H20" s="1011">
        <f t="shared" si="15"/>
        <v>1</v>
      </c>
      <c r="I20" s="102"/>
      <c r="J20" s="102"/>
      <c r="K20" s="102"/>
      <c r="L20" s="102"/>
      <c r="M20" s="102"/>
      <c r="N20" s="106"/>
      <c r="O20" s="105">
        <f t="shared" si="0"/>
        <v>0</v>
      </c>
      <c r="P20" s="104"/>
      <c r="Q20" s="102"/>
      <c r="R20" s="104"/>
      <c r="S20" s="102"/>
      <c r="T20" s="104"/>
      <c r="U20" s="105">
        <f t="shared" si="1"/>
        <v>0</v>
      </c>
      <c r="V20" s="184"/>
      <c r="W20" s="107"/>
      <c r="X20" s="102"/>
      <c r="Y20" s="102"/>
      <c r="Z20" s="102"/>
      <c r="AA20" s="102"/>
      <c r="AB20" s="102"/>
      <c r="AC20" s="106"/>
      <c r="AD20" s="105">
        <f t="shared" si="2"/>
        <v>0</v>
      </c>
      <c r="AE20" s="107"/>
      <c r="AF20" s="102"/>
      <c r="AG20" s="107"/>
      <c r="AH20" s="102"/>
      <c r="AI20" s="107"/>
      <c r="AJ20" s="105">
        <f t="shared" si="3"/>
        <v>0</v>
      </c>
      <c r="AK20" s="184"/>
      <c r="AL20" s="107"/>
      <c r="AM20" s="102"/>
      <c r="AN20" s="104"/>
      <c r="AO20" s="102"/>
      <c r="AP20" s="104"/>
      <c r="AQ20" s="102"/>
      <c r="AR20" s="104"/>
      <c r="AS20" s="105">
        <f t="shared" si="4"/>
        <v>0</v>
      </c>
      <c r="AT20" s="184"/>
      <c r="AU20" s="107"/>
      <c r="AV20" s="102"/>
      <c r="AW20" s="104"/>
      <c r="AX20" s="102"/>
      <c r="AY20" s="104"/>
      <c r="AZ20" s="102"/>
      <c r="BA20" s="104"/>
      <c r="BB20" s="105">
        <f t="shared" si="5"/>
        <v>0</v>
      </c>
      <c r="BC20" s="107"/>
      <c r="BD20" s="102"/>
      <c r="BE20" s="104"/>
      <c r="BF20" s="102"/>
      <c r="BG20" s="104"/>
      <c r="BH20" s="102"/>
      <c r="BI20" s="104"/>
      <c r="BJ20" s="105">
        <f t="shared" si="6"/>
        <v>0</v>
      </c>
      <c r="BK20" s="107"/>
      <c r="BL20" s="102"/>
      <c r="BM20" s="104"/>
      <c r="BN20" s="102"/>
      <c r="BO20" s="104"/>
      <c r="BP20" s="102"/>
      <c r="BQ20" s="104"/>
      <c r="BR20" s="105">
        <f t="shared" si="7"/>
        <v>0</v>
      </c>
      <c r="BS20" s="107"/>
      <c r="BT20" s="102"/>
      <c r="BU20" s="104"/>
      <c r="BV20" s="102"/>
      <c r="BW20" s="104"/>
      <c r="BX20" s="102"/>
      <c r="BY20" s="104"/>
      <c r="BZ20" s="105">
        <f t="shared" si="8"/>
        <v>0</v>
      </c>
      <c r="CA20" s="107"/>
      <c r="CB20" s="102"/>
      <c r="CC20" s="104"/>
      <c r="CD20" s="102"/>
      <c r="CE20" s="104"/>
      <c r="CF20" s="102"/>
      <c r="CG20" s="104"/>
      <c r="CH20" s="105">
        <f t="shared" si="9"/>
        <v>0</v>
      </c>
      <c r="CI20" s="107"/>
      <c r="CJ20" s="102"/>
      <c r="CK20" s="104"/>
      <c r="CL20" s="102"/>
      <c r="CM20" s="104"/>
      <c r="CN20" s="102"/>
      <c r="CO20" s="104"/>
      <c r="CP20" s="105">
        <f t="shared" si="10"/>
        <v>0</v>
      </c>
      <c r="CQ20" s="107"/>
      <c r="CR20" s="102"/>
      <c r="CS20" s="104"/>
      <c r="CT20" s="102"/>
      <c r="CU20" s="104"/>
      <c r="CV20" s="102"/>
      <c r="CW20" s="104"/>
      <c r="CX20" s="105">
        <f t="shared" si="11"/>
        <v>0</v>
      </c>
      <c r="CY20" s="107"/>
      <c r="CZ20" s="102"/>
      <c r="DA20" s="104"/>
      <c r="DB20" s="102"/>
      <c r="DC20" s="104"/>
      <c r="DD20" s="102"/>
      <c r="DE20" s="104"/>
      <c r="DF20" s="105">
        <f t="shared" si="12"/>
        <v>0</v>
      </c>
      <c r="DG20" s="107"/>
      <c r="DH20" s="102"/>
      <c r="DI20" s="104"/>
      <c r="DJ20" s="102"/>
      <c r="DK20" s="104"/>
      <c r="DL20" s="102"/>
      <c r="DM20" s="104"/>
      <c r="DN20" s="105">
        <f t="shared" si="13"/>
        <v>0</v>
      </c>
      <c r="DO20" s="107"/>
      <c r="DP20" s="102"/>
      <c r="DQ20" s="104"/>
      <c r="DR20" s="102"/>
      <c r="DS20" s="104"/>
      <c r="DT20" s="102"/>
      <c r="DU20" s="104"/>
      <c r="DV20" s="105">
        <f t="shared" si="14"/>
        <v>0</v>
      </c>
      <c r="DX20" s="184"/>
      <c r="DZ20" s="666"/>
      <c r="EA20" s="34"/>
      <c r="EB20" s="188"/>
    </row>
    <row r="21" spans="1:132" ht="14.4">
      <c r="B21" s="203">
        <f>IF(C21="","",COUNTIF($C$14:C21,"&lt;&gt;""")-COUNTBLANK($C$14:C21))</f>
        <v>5</v>
      </c>
      <c r="C21" s="57" t="s">
        <v>828</v>
      </c>
      <c r="D21" s="60" t="s">
        <v>829</v>
      </c>
      <c r="E21" s="61" t="s">
        <v>750</v>
      </c>
      <c r="F21" s="61" t="s">
        <v>751</v>
      </c>
      <c r="H21" s="1011">
        <f t="shared" si="15"/>
        <v>1</v>
      </c>
      <c r="I21" s="185"/>
      <c r="J21" s="185"/>
      <c r="K21" s="185"/>
      <c r="L21" s="185"/>
      <c r="M21" s="185"/>
      <c r="N21" s="185"/>
      <c r="O21" s="105">
        <f t="shared" si="0"/>
        <v>0</v>
      </c>
      <c r="P21" s="104"/>
      <c r="Q21" s="185"/>
      <c r="R21" s="104"/>
      <c r="S21" s="185"/>
      <c r="T21" s="104"/>
      <c r="U21" s="105">
        <f t="shared" si="1"/>
        <v>0</v>
      </c>
      <c r="V21" s="184"/>
      <c r="W21" s="104"/>
      <c r="X21" s="185"/>
      <c r="Y21" s="185"/>
      <c r="Z21" s="185"/>
      <c r="AA21" s="185"/>
      <c r="AB21" s="185"/>
      <c r="AC21" s="185"/>
      <c r="AD21" s="105">
        <f t="shared" si="2"/>
        <v>0</v>
      </c>
      <c r="AE21" s="104"/>
      <c r="AF21" s="185"/>
      <c r="AG21" s="104"/>
      <c r="AH21" s="185"/>
      <c r="AI21" s="104"/>
      <c r="AJ21" s="105">
        <f t="shared" si="3"/>
        <v>0</v>
      </c>
      <c r="AK21" s="184"/>
      <c r="AL21" s="107"/>
      <c r="AM21" s="185"/>
      <c r="AN21" s="103"/>
      <c r="AO21" s="185"/>
      <c r="AP21" s="104"/>
      <c r="AQ21" s="185"/>
      <c r="AR21" s="104"/>
      <c r="AS21" s="105">
        <f t="shared" si="4"/>
        <v>0</v>
      </c>
      <c r="AT21" s="184"/>
      <c r="AU21" s="107"/>
      <c r="AV21" s="185"/>
      <c r="AW21" s="103"/>
      <c r="AX21" s="185"/>
      <c r="AY21" s="104"/>
      <c r="AZ21" s="185"/>
      <c r="BA21" s="104"/>
      <c r="BB21" s="105">
        <f t="shared" si="5"/>
        <v>0</v>
      </c>
      <c r="BC21" s="107"/>
      <c r="BD21" s="185"/>
      <c r="BE21" s="103"/>
      <c r="BF21" s="185"/>
      <c r="BG21" s="104"/>
      <c r="BH21" s="185"/>
      <c r="BI21" s="104"/>
      <c r="BJ21" s="105">
        <f t="shared" si="6"/>
        <v>0</v>
      </c>
      <c r="BK21" s="107"/>
      <c r="BL21" s="185"/>
      <c r="BM21" s="103"/>
      <c r="BN21" s="185"/>
      <c r="BO21" s="104"/>
      <c r="BP21" s="185"/>
      <c r="BQ21" s="104"/>
      <c r="BR21" s="105">
        <f t="shared" si="7"/>
        <v>0</v>
      </c>
      <c r="BS21" s="107"/>
      <c r="BT21" s="185"/>
      <c r="BU21" s="103"/>
      <c r="BV21" s="185"/>
      <c r="BW21" s="104"/>
      <c r="BX21" s="185"/>
      <c r="BY21" s="104"/>
      <c r="BZ21" s="105">
        <f t="shared" si="8"/>
        <v>0</v>
      </c>
      <c r="CA21" s="107"/>
      <c r="CB21" s="185"/>
      <c r="CC21" s="103"/>
      <c r="CD21" s="185"/>
      <c r="CE21" s="104"/>
      <c r="CF21" s="185"/>
      <c r="CG21" s="104"/>
      <c r="CH21" s="105">
        <f t="shared" si="9"/>
        <v>0</v>
      </c>
      <c r="CI21" s="107"/>
      <c r="CJ21" s="185"/>
      <c r="CK21" s="103"/>
      <c r="CL21" s="185"/>
      <c r="CM21" s="104"/>
      <c r="CN21" s="185"/>
      <c r="CO21" s="104"/>
      <c r="CP21" s="105">
        <f t="shared" si="10"/>
        <v>0</v>
      </c>
      <c r="CQ21" s="107"/>
      <c r="CR21" s="185"/>
      <c r="CS21" s="103"/>
      <c r="CT21" s="185"/>
      <c r="CU21" s="104"/>
      <c r="CV21" s="185"/>
      <c r="CW21" s="104"/>
      <c r="CX21" s="105">
        <f t="shared" si="11"/>
        <v>0</v>
      </c>
      <c r="CY21" s="107"/>
      <c r="CZ21" s="185"/>
      <c r="DA21" s="103"/>
      <c r="DB21" s="185"/>
      <c r="DC21" s="104"/>
      <c r="DD21" s="185"/>
      <c r="DE21" s="104"/>
      <c r="DF21" s="105">
        <f t="shared" si="12"/>
        <v>0</v>
      </c>
      <c r="DG21" s="107"/>
      <c r="DH21" s="185"/>
      <c r="DI21" s="103"/>
      <c r="DJ21" s="185"/>
      <c r="DK21" s="104"/>
      <c r="DL21" s="185"/>
      <c r="DM21" s="104"/>
      <c r="DN21" s="105">
        <f t="shared" si="13"/>
        <v>0</v>
      </c>
      <c r="DO21" s="107"/>
      <c r="DP21" s="185"/>
      <c r="DQ21" s="103"/>
      <c r="DR21" s="185"/>
      <c r="DS21" s="104"/>
      <c r="DT21" s="185"/>
      <c r="DU21" s="104"/>
      <c r="DV21" s="105">
        <f t="shared" si="14"/>
        <v>0</v>
      </c>
      <c r="DX21" s="184"/>
      <c r="DZ21" s="666"/>
      <c r="EA21" s="34"/>
      <c r="EB21" s="188"/>
    </row>
    <row r="22" spans="1:132" ht="14.4">
      <c r="B22" s="203">
        <f>IF(C22="","",COUNTIF($C$14:C22,"&lt;&gt;""")-COUNTBLANK($C$14:C22))</f>
        <v>6</v>
      </c>
      <c r="C22" s="57" t="s">
        <v>830</v>
      </c>
      <c r="D22" s="60" t="s">
        <v>758</v>
      </c>
      <c r="E22" s="61" t="s">
        <v>750</v>
      </c>
      <c r="F22" s="61" t="s">
        <v>751</v>
      </c>
      <c r="H22" s="1011">
        <f t="shared" si="15"/>
        <v>1</v>
      </c>
      <c r="I22" s="102"/>
      <c r="J22" s="102"/>
      <c r="K22" s="102"/>
      <c r="L22" s="102"/>
      <c r="M22" s="102"/>
      <c r="N22" s="106"/>
      <c r="O22" s="105">
        <f t="shared" si="0"/>
        <v>0</v>
      </c>
      <c r="P22" s="104"/>
      <c r="Q22" s="102"/>
      <c r="R22" s="104"/>
      <c r="S22" s="102"/>
      <c r="T22" s="104"/>
      <c r="U22" s="105">
        <f t="shared" si="1"/>
        <v>0</v>
      </c>
      <c r="V22" s="184"/>
      <c r="W22" s="107"/>
      <c r="X22" s="102"/>
      <c r="Y22" s="102"/>
      <c r="Z22" s="102"/>
      <c r="AA22" s="102"/>
      <c r="AB22" s="102"/>
      <c r="AC22" s="106"/>
      <c r="AD22" s="105">
        <f t="shared" si="2"/>
        <v>0</v>
      </c>
      <c r="AE22" s="104"/>
      <c r="AF22" s="102"/>
      <c r="AG22" s="104"/>
      <c r="AH22" s="102"/>
      <c r="AI22" s="104"/>
      <c r="AJ22" s="105">
        <f t="shared" si="3"/>
        <v>0</v>
      </c>
      <c r="AK22" s="184"/>
      <c r="AL22" s="107"/>
      <c r="AM22" s="102"/>
      <c r="AN22" s="104"/>
      <c r="AO22" s="102"/>
      <c r="AP22" s="104"/>
      <c r="AQ22" s="102"/>
      <c r="AR22" s="104"/>
      <c r="AS22" s="105">
        <f t="shared" si="4"/>
        <v>0</v>
      </c>
      <c r="AT22" s="184"/>
      <c r="AU22" s="107"/>
      <c r="AV22" s="102"/>
      <c r="AW22" s="104"/>
      <c r="AX22" s="102"/>
      <c r="AY22" s="104"/>
      <c r="AZ22" s="102"/>
      <c r="BA22" s="104"/>
      <c r="BB22" s="105">
        <f t="shared" si="5"/>
        <v>0</v>
      </c>
      <c r="BC22" s="107"/>
      <c r="BD22" s="102"/>
      <c r="BE22" s="104"/>
      <c r="BF22" s="102"/>
      <c r="BG22" s="104"/>
      <c r="BH22" s="102"/>
      <c r="BI22" s="104"/>
      <c r="BJ22" s="105">
        <f t="shared" si="6"/>
        <v>0</v>
      </c>
      <c r="BK22" s="107"/>
      <c r="BL22" s="102"/>
      <c r="BM22" s="104"/>
      <c r="BN22" s="102"/>
      <c r="BO22" s="104"/>
      <c r="BP22" s="102"/>
      <c r="BQ22" s="104"/>
      <c r="BR22" s="105">
        <f t="shared" si="7"/>
        <v>0</v>
      </c>
      <c r="BS22" s="107"/>
      <c r="BT22" s="102"/>
      <c r="BU22" s="104"/>
      <c r="BV22" s="102"/>
      <c r="BW22" s="104"/>
      <c r="BX22" s="102"/>
      <c r="BY22" s="104"/>
      <c r="BZ22" s="105">
        <f t="shared" si="8"/>
        <v>0</v>
      </c>
      <c r="CA22" s="107"/>
      <c r="CB22" s="102"/>
      <c r="CC22" s="104"/>
      <c r="CD22" s="102"/>
      <c r="CE22" s="104"/>
      <c r="CF22" s="102"/>
      <c r="CG22" s="104"/>
      <c r="CH22" s="105">
        <f t="shared" si="9"/>
        <v>0</v>
      </c>
      <c r="CI22" s="107"/>
      <c r="CJ22" s="102"/>
      <c r="CK22" s="104"/>
      <c r="CL22" s="102"/>
      <c r="CM22" s="104"/>
      <c r="CN22" s="102"/>
      <c r="CO22" s="104"/>
      <c r="CP22" s="105">
        <f t="shared" si="10"/>
        <v>0</v>
      </c>
      <c r="CQ22" s="107"/>
      <c r="CR22" s="102"/>
      <c r="CS22" s="104"/>
      <c r="CT22" s="102"/>
      <c r="CU22" s="104"/>
      <c r="CV22" s="102"/>
      <c r="CW22" s="104"/>
      <c r="CX22" s="105">
        <f t="shared" si="11"/>
        <v>0</v>
      </c>
      <c r="CY22" s="107"/>
      <c r="CZ22" s="102"/>
      <c r="DA22" s="104"/>
      <c r="DB22" s="102"/>
      <c r="DC22" s="104"/>
      <c r="DD22" s="102"/>
      <c r="DE22" s="104"/>
      <c r="DF22" s="105">
        <f t="shared" si="12"/>
        <v>0</v>
      </c>
      <c r="DG22" s="107"/>
      <c r="DH22" s="102"/>
      <c r="DI22" s="104"/>
      <c r="DJ22" s="102"/>
      <c r="DK22" s="104"/>
      <c r="DL22" s="102"/>
      <c r="DM22" s="104"/>
      <c r="DN22" s="105">
        <f t="shared" si="13"/>
        <v>0</v>
      </c>
      <c r="DO22" s="107"/>
      <c r="DP22" s="102"/>
      <c r="DQ22" s="104"/>
      <c r="DR22" s="102"/>
      <c r="DS22" s="104"/>
      <c r="DT22" s="102"/>
      <c r="DU22" s="104"/>
      <c r="DV22" s="105">
        <f t="shared" si="14"/>
        <v>0</v>
      </c>
      <c r="DX22" s="184"/>
      <c r="DZ22" s="666"/>
      <c r="EA22" s="34"/>
      <c r="EB22" s="188"/>
    </row>
    <row r="23" spans="1:132" ht="14.4">
      <c r="B23" s="203">
        <f>IF(C23="","",COUNTIF($C$14:C23,"&lt;&gt;""")-COUNTBLANK($C$14:C23))</f>
        <v>7</v>
      </c>
      <c r="C23" s="57" t="s">
        <v>831</v>
      </c>
      <c r="D23" s="60" t="s">
        <v>760</v>
      </c>
      <c r="E23" s="61" t="s">
        <v>750</v>
      </c>
      <c r="F23" s="61" t="s">
        <v>751</v>
      </c>
      <c r="H23" s="1011">
        <f t="shared" si="15"/>
        <v>1</v>
      </c>
      <c r="I23" s="102"/>
      <c r="J23" s="102"/>
      <c r="K23" s="102"/>
      <c r="L23" s="102"/>
      <c r="M23" s="102"/>
      <c r="N23" s="106"/>
      <c r="O23" s="105">
        <f t="shared" si="0"/>
        <v>0</v>
      </c>
      <c r="P23" s="104"/>
      <c r="Q23" s="102"/>
      <c r="R23" s="104"/>
      <c r="S23" s="102"/>
      <c r="T23" s="104"/>
      <c r="U23" s="105">
        <f t="shared" si="1"/>
        <v>0</v>
      </c>
      <c r="V23" s="184"/>
      <c r="W23" s="107"/>
      <c r="X23" s="102"/>
      <c r="Y23" s="102"/>
      <c r="Z23" s="102"/>
      <c r="AA23" s="102"/>
      <c r="AB23" s="102"/>
      <c r="AC23" s="106"/>
      <c r="AD23" s="105">
        <f t="shared" si="2"/>
        <v>0</v>
      </c>
      <c r="AE23" s="104"/>
      <c r="AF23" s="102"/>
      <c r="AG23" s="104"/>
      <c r="AH23" s="102"/>
      <c r="AI23" s="104"/>
      <c r="AJ23" s="105">
        <f t="shared" si="3"/>
        <v>0</v>
      </c>
      <c r="AK23" s="184"/>
      <c r="AL23" s="107"/>
      <c r="AM23" s="102"/>
      <c r="AN23" s="104"/>
      <c r="AO23" s="102"/>
      <c r="AP23" s="104"/>
      <c r="AQ23" s="102"/>
      <c r="AR23" s="104"/>
      <c r="AS23" s="105">
        <f t="shared" si="4"/>
        <v>0</v>
      </c>
      <c r="AT23" s="184"/>
      <c r="AU23" s="107"/>
      <c r="AV23" s="102"/>
      <c r="AW23" s="104"/>
      <c r="AX23" s="102"/>
      <c r="AY23" s="104"/>
      <c r="AZ23" s="102"/>
      <c r="BA23" s="104"/>
      <c r="BB23" s="105">
        <f t="shared" si="5"/>
        <v>0</v>
      </c>
      <c r="BC23" s="107"/>
      <c r="BD23" s="102"/>
      <c r="BE23" s="104"/>
      <c r="BF23" s="102"/>
      <c r="BG23" s="104"/>
      <c r="BH23" s="102"/>
      <c r="BI23" s="104"/>
      <c r="BJ23" s="105">
        <f t="shared" si="6"/>
        <v>0</v>
      </c>
      <c r="BK23" s="107"/>
      <c r="BL23" s="102"/>
      <c r="BM23" s="104"/>
      <c r="BN23" s="102"/>
      <c r="BO23" s="104"/>
      <c r="BP23" s="102"/>
      <c r="BQ23" s="104"/>
      <c r="BR23" s="105">
        <f t="shared" si="7"/>
        <v>0</v>
      </c>
      <c r="BS23" s="107"/>
      <c r="BT23" s="102"/>
      <c r="BU23" s="104"/>
      <c r="BV23" s="102"/>
      <c r="BW23" s="104"/>
      <c r="BX23" s="102"/>
      <c r="BY23" s="104"/>
      <c r="BZ23" s="105">
        <f t="shared" si="8"/>
        <v>0</v>
      </c>
      <c r="CA23" s="107"/>
      <c r="CB23" s="102"/>
      <c r="CC23" s="104"/>
      <c r="CD23" s="102"/>
      <c r="CE23" s="104"/>
      <c r="CF23" s="102"/>
      <c r="CG23" s="104"/>
      <c r="CH23" s="105">
        <f t="shared" si="9"/>
        <v>0</v>
      </c>
      <c r="CI23" s="107"/>
      <c r="CJ23" s="102"/>
      <c r="CK23" s="104"/>
      <c r="CL23" s="102"/>
      <c r="CM23" s="104"/>
      <c r="CN23" s="102"/>
      <c r="CO23" s="104"/>
      <c r="CP23" s="105">
        <f t="shared" si="10"/>
        <v>0</v>
      </c>
      <c r="CQ23" s="107"/>
      <c r="CR23" s="102"/>
      <c r="CS23" s="104"/>
      <c r="CT23" s="102"/>
      <c r="CU23" s="104"/>
      <c r="CV23" s="102"/>
      <c r="CW23" s="104"/>
      <c r="CX23" s="105">
        <f t="shared" si="11"/>
        <v>0</v>
      </c>
      <c r="CY23" s="107"/>
      <c r="CZ23" s="102"/>
      <c r="DA23" s="104"/>
      <c r="DB23" s="102"/>
      <c r="DC23" s="104"/>
      <c r="DD23" s="102"/>
      <c r="DE23" s="104"/>
      <c r="DF23" s="105">
        <f t="shared" si="12"/>
        <v>0</v>
      </c>
      <c r="DG23" s="107"/>
      <c r="DH23" s="102"/>
      <c r="DI23" s="104"/>
      <c r="DJ23" s="102"/>
      <c r="DK23" s="104"/>
      <c r="DL23" s="102"/>
      <c r="DM23" s="104"/>
      <c r="DN23" s="105">
        <f t="shared" si="13"/>
        <v>0</v>
      </c>
      <c r="DO23" s="107"/>
      <c r="DP23" s="102"/>
      <c r="DQ23" s="104"/>
      <c r="DR23" s="102"/>
      <c r="DS23" s="104"/>
      <c r="DT23" s="102"/>
      <c r="DU23" s="104"/>
      <c r="DV23" s="105">
        <f t="shared" si="14"/>
        <v>0</v>
      </c>
      <c r="DX23" s="184"/>
      <c r="DZ23" s="666"/>
      <c r="EA23" s="34"/>
      <c r="EB23" s="188"/>
    </row>
    <row r="24" spans="1:132" ht="14.4">
      <c r="B24" s="203">
        <f>IF(C24="","",COUNTIF($C$14:C24,"&lt;&gt;""")-COUNTBLANK($C$14:C24))</f>
        <v>8</v>
      </c>
      <c r="C24" s="57" t="s">
        <v>832</v>
      </c>
      <c r="D24" s="932" t="s">
        <v>763</v>
      </c>
      <c r="E24" s="61" t="s">
        <v>750</v>
      </c>
      <c r="F24" s="61" t="s">
        <v>751</v>
      </c>
      <c r="H24" s="1011">
        <f t="shared" si="15"/>
        <v>1</v>
      </c>
      <c r="I24" s="102"/>
      <c r="J24" s="102"/>
      <c r="K24" s="102"/>
      <c r="L24" s="102"/>
      <c r="M24" s="102"/>
      <c r="N24" s="106"/>
      <c r="O24" s="105">
        <f t="shared" si="0"/>
        <v>0</v>
      </c>
      <c r="P24" s="104"/>
      <c r="Q24" s="102"/>
      <c r="R24" s="104"/>
      <c r="S24" s="102"/>
      <c r="T24" s="104"/>
      <c r="U24" s="105">
        <f t="shared" si="1"/>
        <v>0</v>
      </c>
      <c r="V24" s="184"/>
      <c r="W24" s="107"/>
      <c r="X24" s="102"/>
      <c r="Y24" s="102"/>
      <c r="Z24" s="102"/>
      <c r="AA24" s="102"/>
      <c r="AB24" s="102"/>
      <c r="AC24" s="106"/>
      <c r="AD24" s="105">
        <f t="shared" si="2"/>
        <v>0</v>
      </c>
      <c r="AE24" s="104"/>
      <c r="AF24" s="102"/>
      <c r="AG24" s="104"/>
      <c r="AH24" s="102"/>
      <c r="AI24" s="104"/>
      <c r="AJ24" s="105">
        <f t="shared" si="3"/>
        <v>0</v>
      </c>
      <c r="AK24" s="184"/>
      <c r="AL24" s="107"/>
      <c r="AM24" s="102"/>
      <c r="AN24" s="104"/>
      <c r="AO24" s="102"/>
      <c r="AP24" s="104"/>
      <c r="AQ24" s="102"/>
      <c r="AR24" s="104"/>
      <c r="AS24" s="105">
        <f t="shared" si="4"/>
        <v>0</v>
      </c>
      <c r="AT24" s="184"/>
      <c r="AU24" s="107"/>
      <c r="AV24" s="102"/>
      <c r="AW24" s="104"/>
      <c r="AX24" s="102"/>
      <c r="AY24" s="104"/>
      <c r="AZ24" s="102"/>
      <c r="BA24" s="104"/>
      <c r="BB24" s="105">
        <f t="shared" si="5"/>
        <v>0</v>
      </c>
      <c r="BC24" s="107"/>
      <c r="BD24" s="102"/>
      <c r="BE24" s="104"/>
      <c r="BF24" s="102"/>
      <c r="BG24" s="104"/>
      <c r="BH24" s="102"/>
      <c r="BI24" s="104"/>
      <c r="BJ24" s="105">
        <f t="shared" si="6"/>
        <v>0</v>
      </c>
      <c r="BK24" s="107"/>
      <c r="BL24" s="102"/>
      <c r="BM24" s="104"/>
      <c r="BN24" s="102"/>
      <c r="BO24" s="104"/>
      <c r="BP24" s="102"/>
      <c r="BQ24" s="104"/>
      <c r="BR24" s="105">
        <f t="shared" si="7"/>
        <v>0</v>
      </c>
      <c r="BS24" s="107"/>
      <c r="BT24" s="102"/>
      <c r="BU24" s="104"/>
      <c r="BV24" s="102"/>
      <c r="BW24" s="104"/>
      <c r="BX24" s="102"/>
      <c r="BY24" s="104"/>
      <c r="BZ24" s="105">
        <f t="shared" si="8"/>
        <v>0</v>
      </c>
      <c r="CA24" s="107"/>
      <c r="CB24" s="102"/>
      <c r="CC24" s="104"/>
      <c r="CD24" s="102"/>
      <c r="CE24" s="104"/>
      <c r="CF24" s="102"/>
      <c r="CG24" s="104"/>
      <c r="CH24" s="105">
        <f t="shared" si="9"/>
        <v>0</v>
      </c>
      <c r="CI24" s="107"/>
      <c r="CJ24" s="102"/>
      <c r="CK24" s="104"/>
      <c r="CL24" s="102"/>
      <c r="CM24" s="104"/>
      <c r="CN24" s="102"/>
      <c r="CO24" s="104"/>
      <c r="CP24" s="105">
        <f t="shared" si="10"/>
        <v>0</v>
      </c>
      <c r="CQ24" s="107"/>
      <c r="CR24" s="102"/>
      <c r="CS24" s="104"/>
      <c r="CT24" s="102"/>
      <c r="CU24" s="104"/>
      <c r="CV24" s="102"/>
      <c r="CW24" s="104"/>
      <c r="CX24" s="105">
        <f t="shared" si="11"/>
        <v>0</v>
      </c>
      <c r="CY24" s="107"/>
      <c r="CZ24" s="102"/>
      <c r="DA24" s="104"/>
      <c r="DB24" s="102"/>
      <c r="DC24" s="104"/>
      <c r="DD24" s="102"/>
      <c r="DE24" s="104"/>
      <c r="DF24" s="105">
        <f t="shared" si="12"/>
        <v>0</v>
      </c>
      <c r="DG24" s="107"/>
      <c r="DH24" s="102"/>
      <c r="DI24" s="104"/>
      <c r="DJ24" s="102"/>
      <c r="DK24" s="104"/>
      <c r="DL24" s="102"/>
      <c r="DM24" s="104"/>
      <c r="DN24" s="105">
        <f t="shared" si="13"/>
        <v>0</v>
      </c>
      <c r="DO24" s="107"/>
      <c r="DP24" s="102"/>
      <c r="DQ24" s="104"/>
      <c r="DR24" s="102"/>
      <c r="DS24" s="104"/>
      <c r="DT24" s="102"/>
      <c r="DU24" s="104"/>
      <c r="DV24" s="105">
        <f t="shared" si="14"/>
        <v>0</v>
      </c>
      <c r="DX24" s="184"/>
      <c r="DZ24" s="666"/>
      <c r="EA24" s="34"/>
      <c r="EB24" s="188"/>
    </row>
    <row r="25" spans="1:132" ht="14.4">
      <c r="B25" s="203">
        <f>IF(C25="","",COUNTIF($C$14:C25,"&lt;&gt;""")-COUNTBLANK($C$14:C25))</f>
        <v>9</v>
      </c>
      <c r="C25" s="57" t="s">
        <v>833</v>
      </c>
      <c r="D25" s="60" t="s">
        <v>765</v>
      </c>
      <c r="E25" s="61" t="s">
        <v>750</v>
      </c>
      <c r="F25" s="61" t="s">
        <v>164</v>
      </c>
      <c r="H25" s="1011">
        <f t="shared" si="15"/>
        <v>1</v>
      </c>
      <c r="I25" s="105">
        <f t="shared" ref="I25:N25" si="16">SUM(I18:I24)</f>
        <v>0</v>
      </c>
      <c r="J25" s="105">
        <f t="shared" si="16"/>
        <v>0</v>
      </c>
      <c r="K25" s="105">
        <f t="shared" si="16"/>
        <v>0</v>
      </c>
      <c r="L25" s="105">
        <f t="shared" si="16"/>
        <v>0</v>
      </c>
      <c r="M25" s="105">
        <f t="shared" si="16"/>
        <v>0</v>
      </c>
      <c r="N25" s="105">
        <f t="shared" si="16"/>
        <v>0</v>
      </c>
      <c r="O25" s="105">
        <f t="shared" si="0"/>
        <v>0</v>
      </c>
      <c r="P25" s="104"/>
      <c r="Q25" s="105">
        <f>SUM(Q18:Q24)</f>
        <v>0</v>
      </c>
      <c r="R25" s="104"/>
      <c r="S25" s="105">
        <f>SUM(S18:S24)</f>
        <v>0</v>
      </c>
      <c r="T25" s="104"/>
      <c r="U25" s="105">
        <f t="shared" si="1"/>
        <v>0</v>
      </c>
      <c r="V25" s="184"/>
      <c r="W25" s="107"/>
      <c r="X25" s="105">
        <f t="shared" ref="X25:AC25" si="17">SUM(X18:X24)</f>
        <v>0</v>
      </c>
      <c r="Y25" s="105">
        <f t="shared" si="17"/>
        <v>0</v>
      </c>
      <c r="Z25" s="105">
        <f t="shared" si="17"/>
        <v>0</v>
      </c>
      <c r="AA25" s="105">
        <f t="shared" si="17"/>
        <v>0</v>
      </c>
      <c r="AB25" s="105">
        <f t="shared" si="17"/>
        <v>0</v>
      </c>
      <c r="AC25" s="105">
        <f t="shared" si="17"/>
        <v>0</v>
      </c>
      <c r="AD25" s="105">
        <f t="shared" si="2"/>
        <v>0</v>
      </c>
      <c r="AE25" s="104"/>
      <c r="AF25" s="105">
        <f>SUM(AF18:AF24)</f>
        <v>0</v>
      </c>
      <c r="AG25" s="104"/>
      <c r="AH25" s="105">
        <f>SUM(AH18:AH24)</f>
        <v>0</v>
      </c>
      <c r="AI25" s="107"/>
      <c r="AJ25" s="105">
        <f t="shared" si="3"/>
        <v>0</v>
      </c>
      <c r="AK25" s="184"/>
      <c r="AL25" s="107"/>
      <c r="AM25" s="105">
        <f>SUM(AM18:AM24)</f>
        <v>0</v>
      </c>
      <c r="AN25" s="104"/>
      <c r="AO25" s="105">
        <f>SUM(AO18:AO24)</f>
        <v>0</v>
      </c>
      <c r="AP25" s="104"/>
      <c r="AQ25" s="105">
        <f>SUM(AQ18:AQ24)</f>
        <v>0</v>
      </c>
      <c r="AR25" s="104"/>
      <c r="AS25" s="105">
        <f t="shared" si="4"/>
        <v>0</v>
      </c>
      <c r="AT25" s="184"/>
      <c r="AU25" s="107"/>
      <c r="AV25" s="105">
        <f>SUM(AV18:AV24)</f>
        <v>0</v>
      </c>
      <c r="AW25" s="104"/>
      <c r="AX25" s="105">
        <f>SUM(AX18:AX24)</f>
        <v>0</v>
      </c>
      <c r="AY25" s="104"/>
      <c r="AZ25" s="105">
        <f>SUM(AZ18:AZ24)</f>
        <v>0</v>
      </c>
      <c r="BA25" s="104"/>
      <c r="BB25" s="105">
        <f t="shared" si="5"/>
        <v>0</v>
      </c>
      <c r="BC25" s="107"/>
      <c r="BD25" s="105">
        <f>SUM(BD18:BD24)</f>
        <v>0</v>
      </c>
      <c r="BE25" s="104"/>
      <c r="BF25" s="105">
        <f>SUM(BF18:BF24)</f>
        <v>0</v>
      </c>
      <c r="BG25" s="104"/>
      <c r="BH25" s="105">
        <f>SUM(BH18:BH24)</f>
        <v>0</v>
      </c>
      <c r="BI25" s="104"/>
      <c r="BJ25" s="105">
        <f t="shared" si="6"/>
        <v>0</v>
      </c>
      <c r="BK25" s="107"/>
      <c r="BL25" s="105">
        <f>SUM(BL18:BL24)</f>
        <v>0</v>
      </c>
      <c r="BM25" s="104"/>
      <c r="BN25" s="105">
        <f>SUM(BN18:BN24)</f>
        <v>0</v>
      </c>
      <c r="BO25" s="104"/>
      <c r="BP25" s="105">
        <f>SUM(BP18:BP24)</f>
        <v>0</v>
      </c>
      <c r="BQ25" s="104"/>
      <c r="BR25" s="105">
        <f t="shared" si="7"/>
        <v>0</v>
      </c>
      <c r="BS25" s="107"/>
      <c r="BT25" s="105">
        <f>SUM(BT18:BT24)</f>
        <v>0</v>
      </c>
      <c r="BU25" s="104"/>
      <c r="BV25" s="105">
        <f>SUM(BV18:BV24)</f>
        <v>0</v>
      </c>
      <c r="BW25" s="104"/>
      <c r="BX25" s="105">
        <f>SUM(BX18:BX24)</f>
        <v>0</v>
      </c>
      <c r="BY25" s="104"/>
      <c r="BZ25" s="105">
        <f t="shared" si="8"/>
        <v>0</v>
      </c>
      <c r="CA25" s="107"/>
      <c r="CB25" s="105">
        <f>SUM(CB18:CB24)</f>
        <v>0</v>
      </c>
      <c r="CC25" s="104"/>
      <c r="CD25" s="105">
        <f>SUM(CD18:CD24)</f>
        <v>0</v>
      </c>
      <c r="CE25" s="104"/>
      <c r="CF25" s="105">
        <f>SUM(CF18:CF24)</f>
        <v>0</v>
      </c>
      <c r="CG25" s="104"/>
      <c r="CH25" s="105">
        <f t="shared" si="9"/>
        <v>0</v>
      </c>
      <c r="CI25" s="107"/>
      <c r="CJ25" s="105">
        <f>SUM(CJ18:CJ24)</f>
        <v>0</v>
      </c>
      <c r="CK25" s="104"/>
      <c r="CL25" s="105">
        <f>SUM(CL18:CL24)</f>
        <v>0</v>
      </c>
      <c r="CM25" s="104"/>
      <c r="CN25" s="105">
        <f>SUM(CN18:CN24)</f>
        <v>0</v>
      </c>
      <c r="CO25" s="104"/>
      <c r="CP25" s="105">
        <f t="shared" si="10"/>
        <v>0</v>
      </c>
      <c r="CQ25" s="107"/>
      <c r="CR25" s="105">
        <f>SUM(CR18:CR24)</f>
        <v>0</v>
      </c>
      <c r="CS25" s="104"/>
      <c r="CT25" s="105">
        <f>SUM(CT18:CT24)</f>
        <v>0</v>
      </c>
      <c r="CU25" s="104"/>
      <c r="CV25" s="105">
        <f>SUM(CV18:CV24)</f>
        <v>0</v>
      </c>
      <c r="CW25" s="104"/>
      <c r="CX25" s="105">
        <f t="shared" si="11"/>
        <v>0</v>
      </c>
      <c r="CY25" s="107"/>
      <c r="CZ25" s="105">
        <f>SUM(CZ18:CZ24)</f>
        <v>0</v>
      </c>
      <c r="DA25" s="104"/>
      <c r="DB25" s="105">
        <f>SUM(DB18:DB24)</f>
        <v>0</v>
      </c>
      <c r="DC25" s="104"/>
      <c r="DD25" s="105">
        <f>SUM(DD18:DD24)</f>
        <v>0</v>
      </c>
      <c r="DE25" s="104"/>
      <c r="DF25" s="105">
        <f t="shared" si="12"/>
        <v>0</v>
      </c>
      <c r="DG25" s="107"/>
      <c r="DH25" s="105">
        <f>SUM(DH18:DH24)</f>
        <v>0</v>
      </c>
      <c r="DI25" s="104"/>
      <c r="DJ25" s="105">
        <f>SUM(DJ18:DJ24)</f>
        <v>0</v>
      </c>
      <c r="DK25" s="104"/>
      <c r="DL25" s="105">
        <f>SUM(DL18:DL24)</f>
        <v>0</v>
      </c>
      <c r="DM25" s="104"/>
      <c r="DN25" s="105">
        <f t="shared" si="13"/>
        <v>0</v>
      </c>
      <c r="DO25" s="107"/>
      <c r="DP25" s="105">
        <f>SUM(DP18:DP24)</f>
        <v>0</v>
      </c>
      <c r="DQ25" s="104"/>
      <c r="DR25" s="105">
        <f>SUM(DR18:DR24)</f>
        <v>0</v>
      </c>
      <c r="DS25" s="104"/>
      <c r="DT25" s="105">
        <f>SUM(DT18:DT24)</f>
        <v>0</v>
      </c>
      <c r="DU25" s="104"/>
      <c r="DV25" s="105">
        <f t="shared" si="14"/>
        <v>0</v>
      </c>
      <c r="DX25" s="184"/>
      <c r="DZ25" s="666"/>
      <c r="EA25" s="34"/>
      <c r="EB25" s="188"/>
    </row>
    <row r="26" spans="1:132" ht="14.4">
      <c r="B26" s="203" t="str">
        <f>IF(C26="","",COUNTIF($C$14:C26,"&lt;&gt;""")-COUNTBLANK($C$14:C26))</f>
        <v/>
      </c>
      <c r="G26" s="32"/>
      <c r="H26" s="84"/>
      <c r="I26" s="104"/>
      <c r="J26" s="104"/>
      <c r="K26" s="104"/>
      <c r="L26" s="104"/>
      <c r="M26" s="104"/>
      <c r="N26" s="104"/>
      <c r="O26" s="104"/>
      <c r="P26" s="104"/>
      <c r="Q26" s="104"/>
      <c r="R26" s="104"/>
      <c r="S26" s="104"/>
      <c r="T26" s="104"/>
      <c r="U26" s="104"/>
      <c r="V26" s="107"/>
      <c r="W26" s="107"/>
      <c r="X26" s="104"/>
      <c r="Y26" s="104"/>
      <c r="Z26" s="104"/>
      <c r="AA26" s="104"/>
      <c r="AB26" s="104"/>
      <c r="AC26" s="104"/>
      <c r="AD26" s="104"/>
      <c r="AE26" s="104"/>
      <c r="AF26" s="104"/>
      <c r="AG26" s="104"/>
      <c r="AH26" s="104"/>
      <c r="AI26" s="107"/>
      <c r="AJ26" s="104"/>
      <c r="AK26" s="107"/>
      <c r="AL26" s="107"/>
      <c r="AM26" s="104"/>
      <c r="AN26" s="104"/>
      <c r="AO26" s="104"/>
      <c r="AP26" s="104"/>
      <c r="AQ26" s="104"/>
      <c r="AR26" s="104"/>
      <c r="AS26" s="104"/>
      <c r="AU26" s="107"/>
      <c r="AV26" s="104"/>
      <c r="AW26" s="104"/>
      <c r="AX26" s="104"/>
      <c r="AY26" s="104"/>
      <c r="AZ26" s="104"/>
      <c r="BA26" s="104"/>
      <c r="BB26" s="104"/>
      <c r="BC26" s="107"/>
      <c r="BD26" s="104"/>
      <c r="BE26" s="104"/>
      <c r="BF26" s="104"/>
      <c r="BG26" s="104"/>
      <c r="BH26" s="104"/>
      <c r="BI26" s="104"/>
      <c r="BJ26" s="104"/>
      <c r="BK26" s="107"/>
      <c r="BL26" s="104"/>
      <c r="BM26" s="104"/>
      <c r="BN26" s="104"/>
      <c r="BO26" s="104"/>
      <c r="BP26" s="104"/>
      <c r="BQ26" s="104"/>
      <c r="BR26" s="104"/>
      <c r="BS26" s="107"/>
      <c r="BT26" s="104"/>
      <c r="BU26" s="104"/>
      <c r="BV26" s="104"/>
      <c r="BW26" s="104"/>
      <c r="BX26" s="104"/>
      <c r="BY26" s="104"/>
      <c r="BZ26" s="104"/>
      <c r="CA26" s="107"/>
      <c r="CB26" s="104"/>
      <c r="CC26" s="104"/>
      <c r="CD26" s="104"/>
      <c r="CE26" s="104"/>
      <c r="CF26" s="104"/>
      <c r="CG26" s="104"/>
      <c r="CH26" s="104"/>
      <c r="CI26" s="107"/>
      <c r="CJ26" s="104"/>
      <c r="CK26" s="104"/>
      <c r="CL26" s="104"/>
      <c r="CM26" s="104"/>
      <c r="CN26" s="104"/>
      <c r="CO26" s="104"/>
      <c r="CP26" s="104"/>
      <c r="CQ26" s="107"/>
      <c r="CR26" s="104"/>
      <c r="CS26" s="104"/>
      <c r="CT26" s="104"/>
      <c r="CU26" s="104"/>
      <c r="CV26" s="104"/>
      <c r="CW26" s="104"/>
      <c r="CX26" s="104"/>
      <c r="CY26" s="107"/>
      <c r="CZ26" s="104"/>
      <c r="DA26" s="104"/>
      <c r="DB26" s="104"/>
      <c r="DC26" s="104"/>
      <c r="DD26" s="104"/>
      <c r="DE26" s="104"/>
      <c r="DF26" s="104"/>
      <c r="DG26" s="107"/>
      <c r="DH26" s="104"/>
      <c r="DI26" s="104"/>
      <c r="DJ26" s="104"/>
      <c r="DK26" s="104"/>
      <c r="DL26" s="104"/>
      <c r="DM26" s="104"/>
      <c r="DN26" s="104"/>
      <c r="DO26" s="107"/>
      <c r="DP26" s="104"/>
      <c r="DQ26" s="104"/>
      <c r="DR26" s="104"/>
      <c r="DS26" s="104"/>
      <c r="DT26" s="104"/>
      <c r="DU26" s="104"/>
      <c r="DV26" s="104"/>
      <c r="DY26" s="32"/>
      <c r="EB26" s="88"/>
    </row>
    <row r="27" spans="1:132" ht="14.4">
      <c r="B27" s="203">
        <f>IF(C27="","",COUNTIF($C$14:C27,"&lt;&gt;""")-COUNTBLANK($C$14:C27))</f>
        <v>10</v>
      </c>
      <c r="C27" s="57" t="s">
        <v>834</v>
      </c>
      <c r="D27" s="60" t="s">
        <v>767</v>
      </c>
      <c r="E27" s="61" t="s">
        <v>750</v>
      </c>
      <c r="F27" s="61" t="s">
        <v>751</v>
      </c>
      <c r="H27" s="1011">
        <f t="shared" ref="H27:H28" si="18">IF(AND(I27&lt;&gt;"",J27&lt;&gt;"",K27&lt;&gt;"",L27&lt;&gt;"",M27&lt;&gt;"",N27&lt;&gt;"",Q27&lt;&gt;"",S27&lt;&gt;"",V27&lt;&gt;"",X27&lt;&gt;"",Y27&lt;&gt;"",Z27&lt;&gt;"",AA27&lt;&gt;"",AB27&lt;&gt;"",AC27&lt;&gt;"",AF27&lt;&gt;"",AH27&lt;&gt;"",AK27&lt;&gt;"",AM27&lt;&gt;"",AO27&lt;&gt;"",AQ27&lt;&gt;"",AT27&lt;&gt;"",U27&lt;&gt;"",AD27&lt;&gt;"",AJ27&lt;&gt;"",AS27&lt;&gt;"",EB27&lt;&gt;"",O27&lt;&gt;"",AV27&lt;&gt;"",AX27&lt;&gt;"",AZ27&lt;&gt;"",BB27&lt;&gt;"",BD27&lt;&gt;"",BF27&lt;&gt;"",BH27&lt;&gt;"",BJ27&lt;&gt;"",BL27&lt;&gt;"",BN27&lt;&gt;"",BP27&lt;&gt;"",BR27&lt;&gt;"",BT27&lt;&gt;"",BV27&lt;&gt;"",BX27&lt;&gt;"",BZ27&lt;&gt;"",CB27&lt;&gt;"",CD27&lt;&gt;"",CF27&lt;&gt;"",CH27&lt;&gt;"",CJ27&lt;&gt;"",CL27&lt;&gt;"",CN27&lt;&gt;"",CP27&lt;&gt;"",CR27&lt;&gt;"",CT27&lt;&gt;"",CV27&lt;&gt;"",CX27&lt;&gt;"",CZ27&lt;&gt;"",DB27&lt;&gt;"",DD27&lt;&gt;"",DF27&lt;&gt;"",DH27&lt;&gt;"",DJ27&lt;&gt;"",DL27&lt;&gt;"",DN27&lt;&gt;"",DX27&lt;&gt;"",DP27&lt;&gt;"",DR27&lt;&gt;"",DT27&lt;&gt;"",DV27&lt;&gt;""),0,1)</f>
        <v>1</v>
      </c>
      <c r="I27" s="102"/>
      <c r="J27" s="102"/>
      <c r="K27" s="102"/>
      <c r="L27" s="102"/>
      <c r="M27" s="102"/>
      <c r="N27" s="106"/>
      <c r="O27" s="105">
        <f>SUM(I27:N27)</f>
        <v>0</v>
      </c>
      <c r="P27" s="104"/>
      <c r="Q27" s="102"/>
      <c r="R27" s="104"/>
      <c r="S27" s="102"/>
      <c r="T27" s="104"/>
      <c r="U27" s="105">
        <f>O27+Q27+S27</f>
        <v>0</v>
      </c>
      <c r="V27" s="184"/>
      <c r="W27" s="107"/>
      <c r="X27" s="102"/>
      <c r="Y27" s="102"/>
      <c r="Z27" s="102"/>
      <c r="AA27" s="102"/>
      <c r="AB27" s="102"/>
      <c r="AC27" s="106"/>
      <c r="AD27" s="105">
        <f>SUM(X27:AC27)</f>
        <v>0</v>
      </c>
      <c r="AE27" s="104"/>
      <c r="AF27" s="102"/>
      <c r="AG27" s="104"/>
      <c r="AH27" s="102"/>
      <c r="AI27" s="104"/>
      <c r="AJ27" s="105">
        <f>AD27+AF27+AH27</f>
        <v>0</v>
      </c>
      <c r="AK27" s="184"/>
      <c r="AL27" s="107"/>
      <c r="AM27" s="102"/>
      <c r="AN27" s="104"/>
      <c r="AO27" s="102"/>
      <c r="AP27" s="104"/>
      <c r="AQ27" s="102"/>
      <c r="AR27" s="104"/>
      <c r="AS27" s="105">
        <f>AM27+AO27+AQ27</f>
        <v>0</v>
      </c>
      <c r="AT27" s="184"/>
      <c r="AU27" s="107"/>
      <c r="AV27" s="102"/>
      <c r="AW27" s="104"/>
      <c r="AX27" s="102"/>
      <c r="AY27" s="104"/>
      <c r="AZ27" s="102"/>
      <c r="BA27" s="104"/>
      <c r="BB27" s="105">
        <f>AV27+AX27+AZ27</f>
        <v>0</v>
      </c>
      <c r="BC27" s="107"/>
      <c r="BD27" s="102"/>
      <c r="BE27" s="104"/>
      <c r="BF27" s="102"/>
      <c r="BG27" s="104"/>
      <c r="BH27" s="102"/>
      <c r="BI27" s="104"/>
      <c r="BJ27" s="105">
        <f>BD27+BF27+BH27</f>
        <v>0</v>
      </c>
      <c r="BK27" s="107"/>
      <c r="BL27" s="102"/>
      <c r="BM27" s="104"/>
      <c r="BN27" s="102"/>
      <c r="BO27" s="104"/>
      <c r="BP27" s="102"/>
      <c r="BQ27" s="104"/>
      <c r="BR27" s="105">
        <f>BL27+BN27+BP27</f>
        <v>0</v>
      </c>
      <c r="BS27" s="107"/>
      <c r="BT27" s="102"/>
      <c r="BU27" s="104"/>
      <c r="BV27" s="102"/>
      <c r="BW27" s="104"/>
      <c r="BX27" s="102"/>
      <c r="BY27" s="104"/>
      <c r="BZ27" s="105">
        <f>BT27+BV27+BX27</f>
        <v>0</v>
      </c>
      <c r="CA27" s="107"/>
      <c r="CB27" s="102"/>
      <c r="CC27" s="104"/>
      <c r="CD27" s="102"/>
      <c r="CE27" s="104"/>
      <c r="CF27" s="102"/>
      <c r="CG27" s="104"/>
      <c r="CH27" s="105">
        <f>CB27+CD27+CF27</f>
        <v>0</v>
      </c>
      <c r="CI27" s="107"/>
      <c r="CJ27" s="102"/>
      <c r="CK27" s="104"/>
      <c r="CL27" s="102"/>
      <c r="CM27" s="104"/>
      <c r="CN27" s="102"/>
      <c r="CO27" s="104"/>
      <c r="CP27" s="105">
        <f>CJ27+CL27+CN27</f>
        <v>0</v>
      </c>
      <c r="CQ27" s="107"/>
      <c r="CR27" s="102"/>
      <c r="CS27" s="104"/>
      <c r="CT27" s="102"/>
      <c r="CU27" s="104"/>
      <c r="CV27" s="102"/>
      <c r="CW27" s="104"/>
      <c r="CX27" s="105">
        <f>CR27+CT27+CV27</f>
        <v>0</v>
      </c>
      <c r="CY27" s="107"/>
      <c r="CZ27" s="102"/>
      <c r="DA27" s="104"/>
      <c r="DB27" s="102"/>
      <c r="DC27" s="104"/>
      <c r="DD27" s="102"/>
      <c r="DE27" s="104"/>
      <c r="DF27" s="105">
        <f>CZ27+DB27+DD27</f>
        <v>0</v>
      </c>
      <c r="DG27" s="107"/>
      <c r="DH27" s="102"/>
      <c r="DI27" s="104"/>
      <c r="DJ27" s="102"/>
      <c r="DK27" s="104"/>
      <c r="DL27" s="102"/>
      <c r="DM27" s="104"/>
      <c r="DN27" s="105">
        <f>DH27+DJ27+DL27</f>
        <v>0</v>
      </c>
      <c r="DO27" s="107"/>
      <c r="DP27" s="102"/>
      <c r="DQ27" s="104"/>
      <c r="DR27" s="102"/>
      <c r="DS27" s="104"/>
      <c r="DT27" s="102"/>
      <c r="DU27" s="104"/>
      <c r="DV27" s="105">
        <f>DP27+DR27+DT27</f>
        <v>0</v>
      </c>
      <c r="DX27" s="184"/>
      <c r="DZ27" s="666"/>
      <c r="EA27" s="34"/>
      <c r="EB27" s="188"/>
    </row>
    <row r="28" spans="1:132" ht="14.4">
      <c r="B28" s="203">
        <f>IF(C28="","",COUNTIF($C$14:C28,"&lt;&gt;""")-COUNTBLANK($C$14:C28))</f>
        <v>11</v>
      </c>
      <c r="C28" s="57" t="s">
        <v>835</v>
      </c>
      <c r="D28" s="60" t="s">
        <v>769</v>
      </c>
      <c r="E28" s="61" t="s">
        <v>750</v>
      </c>
      <c r="F28" s="61" t="s">
        <v>751</v>
      </c>
      <c r="H28" s="1011">
        <f t="shared" si="18"/>
        <v>1</v>
      </c>
      <c r="I28" s="102"/>
      <c r="J28" s="102"/>
      <c r="K28" s="102"/>
      <c r="L28" s="102"/>
      <c r="M28" s="102"/>
      <c r="N28" s="106"/>
      <c r="O28" s="105">
        <f>SUM(I28:N28)</f>
        <v>0</v>
      </c>
      <c r="P28" s="104"/>
      <c r="Q28" s="102"/>
      <c r="R28" s="104"/>
      <c r="S28" s="102"/>
      <c r="T28" s="104"/>
      <c r="U28" s="105">
        <f>O28+Q28+S28</f>
        <v>0</v>
      </c>
      <c r="V28" s="184"/>
      <c r="W28" s="107"/>
      <c r="X28" s="102"/>
      <c r="Y28" s="102"/>
      <c r="Z28" s="102"/>
      <c r="AA28" s="102"/>
      <c r="AB28" s="102"/>
      <c r="AC28" s="106"/>
      <c r="AD28" s="105">
        <f>SUM(X28:AC28)</f>
        <v>0</v>
      </c>
      <c r="AE28" s="104"/>
      <c r="AF28" s="102"/>
      <c r="AG28" s="104"/>
      <c r="AH28" s="102"/>
      <c r="AI28" s="104"/>
      <c r="AJ28" s="105">
        <f>AD28+AF28+AH28</f>
        <v>0</v>
      </c>
      <c r="AK28" s="184"/>
      <c r="AL28" s="107"/>
      <c r="AM28" s="102"/>
      <c r="AN28" s="104"/>
      <c r="AO28" s="102"/>
      <c r="AP28" s="104"/>
      <c r="AQ28" s="102"/>
      <c r="AR28" s="104"/>
      <c r="AS28" s="105">
        <f>AM28+AO28+AQ28</f>
        <v>0</v>
      </c>
      <c r="AT28" s="184"/>
      <c r="AU28" s="107"/>
      <c r="AV28" s="102"/>
      <c r="AW28" s="104"/>
      <c r="AX28" s="102"/>
      <c r="AY28" s="104"/>
      <c r="AZ28" s="102"/>
      <c r="BA28" s="104"/>
      <c r="BB28" s="105">
        <f>AV28+AX28+AZ28</f>
        <v>0</v>
      </c>
      <c r="BC28" s="107"/>
      <c r="BD28" s="102"/>
      <c r="BE28" s="104"/>
      <c r="BF28" s="102"/>
      <c r="BG28" s="104"/>
      <c r="BH28" s="102"/>
      <c r="BI28" s="104"/>
      <c r="BJ28" s="105">
        <f>BD28+BF28+BH28</f>
        <v>0</v>
      </c>
      <c r="BK28" s="107"/>
      <c r="BL28" s="102"/>
      <c r="BM28" s="104"/>
      <c r="BN28" s="102"/>
      <c r="BO28" s="104"/>
      <c r="BP28" s="102"/>
      <c r="BQ28" s="104"/>
      <c r="BR28" s="105">
        <f>BL28+BN28+BP28</f>
        <v>0</v>
      </c>
      <c r="BS28" s="107"/>
      <c r="BT28" s="102"/>
      <c r="BU28" s="104"/>
      <c r="BV28" s="102"/>
      <c r="BW28" s="104"/>
      <c r="BX28" s="102"/>
      <c r="BY28" s="104"/>
      <c r="BZ28" s="105">
        <f>BT28+BV28+BX28</f>
        <v>0</v>
      </c>
      <c r="CA28" s="107"/>
      <c r="CB28" s="102"/>
      <c r="CC28" s="104"/>
      <c r="CD28" s="102"/>
      <c r="CE28" s="104"/>
      <c r="CF28" s="102"/>
      <c r="CG28" s="104"/>
      <c r="CH28" s="105">
        <f>CB28+CD28+CF28</f>
        <v>0</v>
      </c>
      <c r="CI28" s="107"/>
      <c r="CJ28" s="102"/>
      <c r="CK28" s="104"/>
      <c r="CL28" s="102"/>
      <c r="CM28" s="104"/>
      <c r="CN28" s="102"/>
      <c r="CO28" s="104"/>
      <c r="CP28" s="105">
        <f>CJ28+CL28+CN28</f>
        <v>0</v>
      </c>
      <c r="CQ28" s="107"/>
      <c r="CR28" s="102"/>
      <c r="CS28" s="104"/>
      <c r="CT28" s="102"/>
      <c r="CU28" s="104"/>
      <c r="CV28" s="102"/>
      <c r="CW28" s="104"/>
      <c r="CX28" s="105">
        <f>CR28+CT28+CV28</f>
        <v>0</v>
      </c>
      <c r="CY28" s="107"/>
      <c r="CZ28" s="102"/>
      <c r="DA28" s="104"/>
      <c r="DB28" s="102"/>
      <c r="DC28" s="104"/>
      <c r="DD28" s="102"/>
      <c r="DE28" s="104"/>
      <c r="DF28" s="105">
        <f>CZ28+DB28+DD28</f>
        <v>0</v>
      </c>
      <c r="DG28" s="107"/>
      <c r="DH28" s="102"/>
      <c r="DI28" s="104"/>
      <c r="DJ28" s="102"/>
      <c r="DK28" s="104"/>
      <c r="DL28" s="102"/>
      <c r="DM28" s="104"/>
      <c r="DN28" s="105">
        <f>DH28+DJ28+DL28</f>
        <v>0</v>
      </c>
      <c r="DO28" s="107"/>
      <c r="DP28" s="102"/>
      <c r="DQ28" s="104"/>
      <c r="DR28" s="102"/>
      <c r="DS28" s="104"/>
      <c r="DT28" s="102"/>
      <c r="DU28" s="104"/>
      <c r="DV28" s="105">
        <f>DP28+DR28+DT28</f>
        <v>0</v>
      </c>
      <c r="DX28" s="184"/>
      <c r="DZ28" s="666"/>
      <c r="EA28" s="34"/>
      <c r="EB28" s="188"/>
    </row>
    <row r="29" spans="1:132" ht="14.4">
      <c r="A29" s="34"/>
      <c r="B29" s="203" t="str">
        <f>IF(C29="","",COUNTIF($C$14:C29,"&lt;&gt;""")-COUNTBLANK($C$14:C29))</f>
        <v/>
      </c>
      <c r="C29" s="34"/>
      <c r="D29" s="34"/>
      <c r="E29" s="34"/>
      <c r="F29" s="34"/>
      <c r="H29" s="83"/>
      <c r="I29" s="104"/>
      <c r="J29" s="104"/>
      <c r="K29" s="104"/>
      <c r="L29" s="104"/>
      <c r="M29" s="104"/>
      <c r="N29" s="104"/>
      <c r="O29" s="104"/>
      <c r="P29" s="104"/>
      <c r="Q29" s="104"/>
      <c r="R29" s="104"/>
      <c r="S29" s="104"/>
      <c r="T29" s="104"/>
      <c r="U29" s="104"/>
      <c r="V29" s="107"/>
      <c r="W29" s="107"/>
      <c r="X29" s="104"/>
      <c r="Y29" s="104"/>
      <c r="Z29" s="104"/>
      <c r="AA29" s="104"/>
      <c r="AB29" s="104"/>
      <c r="AC29" s="104"/>
      <c r="AD29" s="104"/>
      <c r="AE29" s="104"/>
      <c r="AF29" s="104"/>
      <c r="AG29" s="104"/>
      <c r="AH29" s="104"/>
      <c r="AI29" s="104"/>
      <c r="AJ29" s="104"/>
      <c r="AK29" s="107"/>
      <c r="AL29" s="107"/>
      <c r="AM29" s="104"/>
      <c r="AN29" s="104"/>
      <c r="AO29" s="104"/>
      <c r="AP29" s="104"/>
      <c r="AQ29" s="104"/>
      <c r="AR29" s="104"/>
      <c r="AS29" s="104"/>
      <c r="AU29" s="107"/>
      <c r="AV29" s="104"/>
      <c r="AW29" s="104"/>
      <c r="AX29" s="104"/>
      <c r="AY29" s="104"/>
      <c r="AZ29" s="104"/>
      <c r="BA29" s="104"/>
      <c r="BB29" s="104"/>
      <c r="BC29" s="107"/>
      <c r="BD29" s="104"/>
      <c r="BE29" s="104"/>
      <c r="BF29" s="104"/>
      <c r="BG29" s="104"/>
      <c r="BH29" s="104"/>
      <c r="BI29" s="104"/>
      <c r="BJ29" s="104"/>
      <c r="BK29" s="107"/>
      <c r="BL29" s="104"/>
      <c r="BM29" s="104"/>
      <c r="BN29" s="104"/>
      <c r="BO29" s="104"/>
      <c r="BP29" s="104"/>
      <c r="BQ29" s="104"/>
      <c r="BR29" s="104"/>
      <c r="BS29" s="107"/>
      <c r="BT29" s="104"/>
      <c r="BU29" s="104"/>
      <c r="BV29" s="104"/>
      <c r="BW29" s="104"/>
      <c r="BX29" s="104"/>
      <c r="BY29" s="104"/>
      <c r="BZ29" s="104"/>
      <c r="CA29" s="107"/>
      <c r="CB29" s="104"/>
      <c r="CC29" s="104"/>
      <c r="CD29" s="104"/>
      <c r="CE29" s="104"/>
      <c r="CF29" s="104"/>
      <c r="CG29" s="104"/>
      <c r="CH29" s="104"/>
      <c r="CI29" s="107"/>
      <c r="CJ29" s="104"/>
      <c r="CK29" s="104"/>
      <c r="CL29" s="104"/>
      <c r="CM29" s="104"/>
      <c r="CN29" s="104"/>
      <c r="CO29" s="104"/>
      <c r="CP29" s="104"/>
      <c r="CQ29" s="107"/>
      <c r="CR29" s="104"/>
      <c r="CS29" s="104"/>
      <c r="CT29" s="104"/>
      <c r="CU29" s="104"/>
      <c r="CV29" s="104"/>
      <c r="CW29" s="104"/>
      <c r="CX29" s="104"/>
      <c r="CY29" s="107"/>
      <c r="CZ29" s="104"/>
      <c r="DA29" s="104"/>
      <c r="DB29" s="104"/>
      <c r="DC29" s="104"/>
      <c r="DD29" s="104"/>
      <c r="DE29" s="104"/>
      <c r="DF29" s="104"/>
      <c r="DG29" s="107"/>
      <c r="DH29" s="104"/>
      <c r="DI29" s="104"/>
      <c r="DJ29" s="104"/>
      <c r="DK29" s="104"/>
      <c r="DL29" s="104"/>
      <c r="DM29" s="104"/>
      <c r="DN29" s="104"/>
      <c r="DO29" s="107"/>
      <c r="DP29" s="104"/>
      <c r="DQ29" s="104"/>
      <c r="DR29" s="104"/>
      <c r="DS29" s="104"/>
      <c r="DT29" s="104"/>
      <c r="DU29" s="104"/>
      <c r="DV29" s="104"/>
      <c r="DZ29" s="34"/>
      <c r="EA29" s="34"/>
      <c r="EB29" s="88"/>
    </row>
    <row r="30" spans="1:132" ht="14.4">
      <c r="B30" s="203">
        <f>IF(C30="","",COUNTIF($C$14:C30,"&lt;&gt;""")-COUNTBLANK($C$14:C30))</f>
        <v>12</v>
      </c>
      <c r="C30" s="57" t="s">
        <v>836</v>
      </c>
      <c r="D30" s="60" t="s">
        <v>771</v>
      </c>
      <c r="E30" s="61" t="s">
        <v>750</v>
      </c>
      <c r="F30" s="61" t="s">
        <v>164</v>
      </c>
      <c r="H30" s="1011">
        <f>IF(AND(I30&lt;&gt;"",J30&lt;&gt;"",K30&lt;&gt;"",L30&lt;&gt;"",M30&lt;&gt;"",N30&lt;&gt;"",Q30&lt;&gt;"",S30&lt;&gt;"",V30&lt;&gt;"",X30&lt;&gt;"",Y30&lt;&gt;"",Z30&lt;&gt;"",AA30&lt;&gt;"",AB30&lt;&gt;"",AC30&lt;&gt;"",AF30&lt;&gt;"",AH30&lt;&gt;"",AK30&lt;&gt;"",AM30&lt;&gt;"",AO30&lt;&gt;"",AQ30&lt;&gt;"",AT30&lt;&gt;"",U30&lt;&gt;"",AD30&lt;&gt;"",AJ30&lt;&gt;"",AS30&lt;&gt;"",EB30&lt;&gt;"",O30&lt;&gt;"",AV30&lt;&gt;"",AX30&lt;&gt;"",AZ30&lt;&gt;"",BB30&lt;&gt;"",BD30&lt;&gt;"",BF30&lt;&gt;"",BH30&lt;&gt;"",BJ30&lt;&gt;"",BL30&lt;&gt;"",BN30&lt;&gt;"",BP30&lt;&gt;"",BR30&lt;&gt;"",BT30&lt;&gt;"",BV30&lt;&gt;"",BX30&lt;&gt;"",BZ30&lt;&gt;"",CB30&lt;&gt;"",CD30&lt;&gt;"",CF30&lt;&gt;"",CH30&lt;&gt;"",CJ30&lt;&gt;"",CL30&lt;&gt;"",CN30&lt;&gt;"",CP30&lt;&gt;"",CR30&lt;&gt;"",CT30&lt;&gt;"",CV30&lt;&gt;"",CX30&lt;&gt;"",CZ30&lt;&gt;"",DB30&lt;&gt;"",DD30&lt;&gt;"",DF30&lt;&gt;"",DH30&lt;&gt;"",DJ30&lt;&gt;"",DL30&lt;&gt;"",DN30&lt;&gt;"",DX30&lt;&gt;"",DP30&lt;&gt;"",DR30&lt;&gt;"",DT30&lt;&gt;"",DV30&lt;&gt;""),0,1)</f>
        <v>1</v>
      </c>
      <c r="I30" s="105">
        <f t="shared" ref="I30:N30" si="19">I25+I27+I28</f>
        <v>0</v>
      </c>
      <c r="J30" s="105">
        <f t="shared" si="19"/>
        <v>0</v>
      </c>
      <c r="K30" s="105">
        <f t="shared" si="19"/>
        <v>0</v>
      </c>
      <c r="L30" s="105">
        <f t="shared" si="19"/>
        <v>0</v>
      </c>
      <c r="M30" s="105">
        <f t="shared" si="19"/>
        <v>0</v>
      </c>
      <c r="N30" s="105">
        <f t="shared" si="19"/>
        <v>0</v>
      </c>
      <c r="O30" s="105">
        <f>SUM(I30:N30)</f>
        <v>0</v>
      </c>
      <c r="P30" s="104"/>
      <c r="Q30" s="105">
        <f>Q25+Q27+Q28</f>
        <v>0</v>
      </c>
      <c r="R30" s="104"/>
      <c r="S30" s="105">
        <f>S25+S27+S28</f>
        <v>0</v>
      </c>
      <c r="T30" s="104"/>
      <c r="U30" s="105">
        <f>U25+U27+U28</f>
        <v>0</v>
      </c>
      <c r="V30" s="184"/>
      <c r="W30" s="107"/>
      <c r="X30" s="105">
        <f t="shared" ref="X30:AC30" si="20">X25+X27+X28</f>
        <v>0</v>
      </c>
      <c r="Y30" s="105">
        <f t="shared" si="20"/>
        <v>0</v>
      </c>
      <c r="Z30" s="105">
        <f t="shared" si="20"/>
        <v>0</v>
      </c>
      <c r="AA30" s="105">
        <f t="shared" si="20"/>
        <v>0</v>
      </c>
      <c r="AB30" s="105">
        <f t="shared" si="20"/>
        <v>0</v>
      </c>
      <c r="AC30" s="105">
        <f t="shared" si="20"/>
        <v>0</v>
      </c>
      <c r="AD30" s="105">
        <f>SUM(X30:AC30)</f>
        <v>0</v>
      </c>
      <c r="AE30" s="104"/>
      <c r="AF30" s="105">
        <f>AF25+AF27+AF28</f>
        <v>0</v>
      </c>
      <c r="AG30" s="104"/>
      <c r="AH30" s="105">
        <f>AH25+AH27+AH28</f>
        <v>0</v>
      </c>
      <c r="AI30" s="104"/>
      <c r="AJ30" s="105">
        <f>AJ25+AJ27+AJ28</f>
        <v>0</v>
      </c>
      <c r="AK30" s="184"/>
      <c r="AL30" s="107"/>
      <c r="AM30" s="105">
        <f>AM25+AM27+AM28</f>
        <v>0</v>
      </c>
      <c r="AN30" s="104"/>
      <c r="AO30" s="105">
        <f>AO25+AO27+AO28</f>
        <v>0</v>
      </c>
      <c r="AP30" s="104"/>
      <c r="AQ30" s="105">
        <f>AQ25+AQ27+AQ28</f>
        <v>0</v>
      </c>
      <c r="AR30" s="104"/>
      <c r="AS30" s="105">
        <f>AM30+AO30+AQ30</f>
        <v>0</v>
      </c>
      <c r="AT30" s="184"/>
      <c r="AU30" s="107"/>
      <c r="AV30" s="105">
        <f>AV25+AV27+AV28</f>
        <v>0</v>
      </c>
      <c r="AW30" s="104"/>
      <c r="AX30" s="105">
        <f>AX25+AX27+AX28</f>
        <v>0</v>
      </c>
      <c r="AY30" s="104"/>
      <c r="AZ30" s="105">
        <f>AZ25+AZ27+AZ28</f>
        <v>0</v>
      </c>
      <c r="BA30" s="104"/>
      <c r="BB30" s="105">
        <f>AV30+AX30+AZ30</f>
        <v>0</v>
      </c>
      <c r="BC30" s="107"/>
      <c r="BD30" s="105">
        <f>BD25+BD27+BD28</f>
        <v>0</v>
      </c>
      <c r="BE30" s="104"/>
      <c r="BF30" s="105">
        <f>BF25+BF27+BF28</f>
        <v>0</v>
      </c>
      <c r="BG30" s="104"/>
      <c r="BH30" s="105">
        <f>BH25+BH27+BH28</f>
        <v>0</v>
      </c>
      <c r="BI30" s="104"/>
      <c r="BJ30" s="105">
        <f>BD30+BF30+BH30</f>
        <v>0</v>
      </c>
      <c r="BK30" s="107"/>
      <c r="BL30" s="105">
        <f>BL25+BL27+BL28</f>
        <v>0</v>
      </c>
      <c r="BM30" s="104"/>
      <c r="BN30" s="105">
        <f>BN25+BN27+BN28</f>
        <v>0</v>
      </c>
      <c r="BO30" s="104"/>
      <c r="BP30" s="105">
        <f>BP25+BP27+BP28</f>
        <v>0</v>
      </c>
      <c r="BQ30" s="104"/>
      <c r="BR30" s="105">
        <f>BL30+BN30+BP30</f>
        <v>0</v>
      </c>
      <c r="BS30" s="107"/>
      <c r="BT30" s="105">
        <f>BT25+BT27+BT28</f>
        <v>0</v>
      </c>
      <c r="BU30" s="104"/>
      <c r="BV30" s="105">
        <f>BV25+BV27+BV28</f>
        <v>0</v>
      </c>
      <c r="BW30" s="104"/>
      <c r="BX30" s="105">
        <f>BX25+BX27+BX28</f>
        <v>0</v>
      </c>
      <c r="BY30" s="104"/>
      <c r="BZ30" s="105">
        <f>BT30+BV30+BX30</f>
        <v>0</v>
      </c>
      <c r="CA30" s="107"/>
      <c r="CB30" s="105">
        <f>CB25+CB27+CB28</f>
        <v>0</v>
      </c>
      <c r="CC30" s="104"/>
      <c r="CD30" s="105">
        <f>CD25+CD27+CD28</f>
        <v>0</v>
      </c>
      <c r="CE30" s="104"/>
      <c r="CF30" s="105">
        <f>CF25+CF27+CF28</f>
        <v>0</v>
      </c>
      <c r="CG30" s="104"/>
      <c r="CH30" s="105">
        <f>CB30+CD30+CF30</f>
        <v>0</v>
      </c>
      <c r="CI30" s="107"/>
      <c r="CJ30" s="105">
        <f>CJ25+CJ27+CJ28</f>
        <v>0</v>
      </c>
      <c r="CK30" s="104"/>
      <c r="CL30" s="105">
        <f>CL25+CL27+CL28</f>
        <v>0</v>
      </c>
      <c r="CM30" s="104"/>
      <c r="CN30" s="105">
        <f>CN25+CN27+CN28</f>
        <v>0</v>
      </c>
      <c r="CO30" s="104"/>
      <c r="CP30" s="105">
        <f>CJ30+CL30+CN30</f>
        <v>0</v>
      </c>
      <c r="CQ30" s="107"/>
      <c r="CR30" s="105">
        <f>CR25+CR27+CR28</f>
        <v>0</v>
      </c>
      <c r="CS30" s="104"/>
      <c r="CT30" s="105">
        <f>CT25+CT27+CT28</f>
        <v>0</v>
      </c>
      <c r="CU30" s="104"/>
      <c r="CV30" s="105">
        <f>CV25+CV27+CV28</f>
        <v>0</v>
      </c>
      <c r="CW30" s="104"/>
      <c r="CX30" s="105">
        <f>CR30+CT30+CV30</f>
        <v>0</v>
      </c>
      <c r="CY30" s="107"/>
      <c r="CZ30" s="105">
        <f>CZ25+CZ27+CZ28</f>
        <v>0</v>
      </c>
      <c r="DA30" s="104"/>
      <c r="DB30" s="105">
        <f>DB25+DB27+DB28</f>
        <v>0</v>
      </c>
      <c r="DC30" s="104"/>
      <c r="DD30" s="105">
        <f>DD25+DD27+DD28</f>
        <v>0</v>
      </c>
      <c r="DE30" s="104"/>
      <c r="DF30" s="105">
        <f>CZ30+DB30+DD30</f>
        <v>0</v>
      </c>
      <c r="DG30" s="107"/>
      <c r="DH30" s="105">
        <f>DH25+DH27+DH28</f>
        <v>0</v>
      </c>
      <c r="DI30" s="104"/>
      <c r="DJ30" s="105">
        <f>DJ25+DJ27+DJ28</f>
        <v>0</v>
      </c>
      <c r="DK30" s="104"/>
      <c r="DL30" s="105">
        <f>DL25+DL27+DL28</f>
        <v>0</v>
      </c>
      <c r="DM30" s="104"/>
      <c r="DN30" s="105">
        <f>DH30+DJ30+DL30</f>
        <v>0</v>
      </c>
      <c r="DO30" s="107"/>
      <c r="DP30" s="105">
        <f>DP25+DP27+DP28</f>
        <v>0</v>
      </c>
      <c r="DQ30" s="104"/>
      <c r="DR30" s="105">
        <f>DR25+DR27+DR28</f>
        <v>0</v>
      </c>
      <c r="DS30" s="104"/>
      <c r="DT30" s="105">
        <f>DT25+DT27+DT28</f>
        <v>0</v>
      </c>
      <c r="DU30" s="104"/>
      <c r="DV30" s="105">
        <f>DP30+DR30+DT30</f>
        <v>0</v>
      </c>
      <c r="DX30" s="184"/>
      <c r="DZ30" s="666"/>
      <c r="EA30" s="34"/>
      <c r="EB30" s="188"/>
    </row>
    <row r="31" spans="1:132" ht="14.4">
      <c r="B31" s="203" t="str">
        <f>IF(C31="","",COUNTIF($C$14:C31,"&lt;&gt;""")-COUNTBLANK($C$14:C31))</f>
        <v/>
      </c>
      <c r="G31" s="32"/>
      <c r="H31" s="84"/>
      <c r="I31" s="107"/>
      <c r="J31" s="107"/>
      <c r="K31" s="107"/>
      <c r="L31" s="107"/>
      <c r="M31" s="107"/>
      <c r="N31" s="107"/>
      <c r="O31" s="107"/>
      <c r="P31" s="107"/>
      <c r="Q31" s="107"/>
      <c r="R31" s="107"/>
      <c r="S31" s="107"/>
      <c r="T31" s="107"/>
      <c r="U31" s="107"/>
      <c r="V31" s="107"/>
      <c r="W31" s="107"/>
      <c r="X31" s="104"/>
      <c r="Y31" s="104"/>
      <c r="Z31" s="104"/>
      <c r="AA31" s="104"/>
      <c r="AB31" s="104"/>
      <c r="AC31" s="104"/>
      <c r="AD31" s="104"/>
      <c r="AE31" s="104"/>
      <c r="AF31" s="104"/>
      <c r="AG31" s="104"/>
      <c r="AH31" s="104"/>
      <c r="AI31" s="104"/>
      <c r="AJ31" s="104"/>
      <c r="AK31" s="107"/>
      <c r="AL31" s="107"/>
      <c r="AM31" s="104"/>
      <c r="AN31" s="104"/>
      <c r="AO31" s="104"/>
      <c r="AP31" s="104"/>
      <c r="AQ31" s="104"/>
      <c r="AR31" s="104"/>
      <c r="AS31" s="104"/>
      <c r="AU31" s="107"/>
      <c r="AV31" s="104"/>
      <c r="AW31" s="104"/>
      <c r="AX31" s="104"/>
      <c r="AY31" s="104"/>
      <c r="AZ31" s="104"/>
      <c r="BA31" s="104"/>
      <c r="BB31" s="104"/>
      <c r="BC31" s="107"/>
      <c r="BD31" s="104"/>
      <c r="BE31" s="104"/>
      <c r="BF31" s="104"/>
      <c r="BG31" s="104"/>
      <c r="BH31" s="104"/>
      <c r="BI31" s="104"/>
      <c r="BJ31" s="104"/>
      <c r="BK31" s="107"/>
      <c r="BL31" s="104"/>
      <c r="BM31" s="104"/>
      <c r="BN31" s="104"/>
      <c r="BO31" s="104"/>
      <c r="BP31" s="104"/>
      <c r="BQ31" s="104"/>
      <c r="BR31" s="104"/>
      <c r="BS31" s="107"/>
      <c r="BT31" s="104"/>
      <c r="BU31" s="104"/>
      <c r="BV31" s="104"/>
      <c r="BW31" s="104"/>
      <c r="BX31" s="104"/>
      <c r="BY31" s="104"/>
      <c r="BZ31" s="104"/>
      <c r="CA31" s="107"/>
      <c r="CB31" s="104"/>
      <c r="CC31" s="104"/>
      <c r="CD31" s="104"/>
      <c r="CE31" s="104"/>
      <c r="CF31" s="104"/>
      <c r="CG31" s="104"/>
      <c r="CH31" s="104"/>
      <c r="CI31" s="107"/>
      <c r="CJ31" s="104"/>
      <c r="CK31" s="104"/>
      <c r="CL31" s="104"/>
      <c r="CM31" s="104"/>
      <c r="CN31" s="104"/>
      <c r="CO31" s="104"/>
      <c r="CP31" s="104"/>
      <c r="CQ31" s="107"/>
      <c r="CR31" s="104"/>
      <c r="CS31" s="104"/>
      <c r="CT31" s="104"/>
      <c r="CU31" s="104"/>
      <c r="CV31" s="104"/>
      <c r="CW31" s="104"/>
      <c r="CX31" s="104"/>
      <c r="CY31" s="107"/>
      <c r="CZ31" s="104"/>
      <c r="DA31" s="104"/>
      <c r="DB31" s="104"/>
      <c r="DC31" s="104"/>
      <c r="DD31" s="104"/>
      <c r="DE31" s="104"/>
      <c r="DF31" s="104"/>
      <c r="DG31" s="107"/>
      <c r="DH31" s="104"/>
      <c r="DI31" s="104"/>
      <c r="DJ31" s="104"/>
      <c r="DK31" s="104"/>
      <c r="DL31" s="104"/>
      <c r="DM31" s="104"/>
      <c r="DN31" s="104"/>
      <c r="DO31" s="107"/>
      <c r="DP31" s="104"/>
      <c r="DQ31" s="104"/>
      <c r="DR31" s="104"/>
      <c r="DS31" s="104"/>
      <c r="DT31" s="104"/>
      <c r="DU31" s="104"/>
      <c r="DV31" s="104"/>
      <c r="DY31" s="32"/>
      <c r="EB31" s="88"/>
    </row>
    <row r="32" spans="1:132" ht="14.4">
      <c r="B32" s="203" t="str">
        <f>IF(C32="","",COUNTIF($C$14:C32,"&lt;&gt;""")-COUNTBLANK($C$14:C32))</f>
        <v/>
      </c>
      <c r="C32" s="60"/>
      <c r="D32" s="63" t="s">
        <v>772</v>
      </c>
      <c r="E32" s="60"/>
      <c r="F32" s="60"/>
      <c r="H32" s="84"/>
      <c r="I32" s="107"/>
      <c r="J32" s="107"/>
      <c r="K32" s="107"/>
      <c r="L32" s="107"/>
      <c r="M32" s="107"/>
      <c r="N32" s="107"/>
      <c r="O32" s="107"/>
      <c r="P32" s="107"/>
      <c r="Q32" s="107"/>
      <c r="R32" s="107"/>
      <c r="S32" s="104"/>
      <c r="T32" s="104"/>
      <c r="U32" s="104"/>
      <c r="V32" s="107"/>
      <c r="W32" s="108"/>
      <c r="X32" s="104"/>
      <c r="Y32" s="104"/>
      <c r="Z32" s="104"/>
      <c r="AA32" s="104"/>
      <c r="AB32" s="104"/>
      <c r="AC32" s="104"/>
      <c r="AD32" s="104"/>
      <c r="AE32" s="104"/>
      <c r="AF32" s="104"/>
      <c r="AG32" s="104"/>
      <c r="AH32" s="104"/>
      <c r="AI32" s="104"/>
      <c r="AJ32" s="104"/>
      <c r="AK32" s="107"/>
      <c r="AL32" s="108"/>
      <c r="AM32" s="104"/>
      <c r="AN32" s="103"/>
      <c r="AO32" s="104"/>
      <c r="AP32" s="103"/>
      <c r="AQ32" s="104"/>
      <c r="AR32" s="103"/>
      <c r="AS32" s="104"/>
      <c r="AU32" s="108"/>
      <c r="AV32" s="104"/>
      <c r="AW32" s="103"/>
      <c r="AX32" s="104"/>
      <c r="AY32" s="103"/>
      <c r="AZ32" s="104"/>
      <c r="BA32" s="103"/>
      <c r="BB32" s="104"/>
      <c r="BC32" s="108"/>
      <c r="BD32" s="104"/>
      <c r="BE32" s="103"/>
      <c r="BF32" s="104"/>
      <c r="BG32" s="103"/>
      <c r="BH32" s="104"/>
      <c r="BI32" s="103"/>
      <c r="BJ32" s="104"/>
      <c r="BK32" s="108"/>
      <c r="BL32" s="104"/>
      <c r="BM32" s="103"/>
      <c r="BN32" s="104"/>
      <c r="BO32" s="103"/>
      <c r="BP32" s="104"/>
      <c r="BQ32" s="103"/>
      <c r="BR32" s="104"/>
      <c r="BS32" s="108"/>
      <c r="BT32" s="104"/>
      <c r="BU32" s="103"/>
      <c r="BV32" s="104"/>
      <c r="BW32" s="103"/>
      <c r="BX32" s="104"/>
      <c r="BY32" s="103"/>
      <c r="BZ32" s="104"/>
      <c r="CA32" s="108"/>
      <c r="CB32" s="104"/>
      <c r="CC32" s="103"/>
      <c r="CD32" s="104"/>
      <c r="CE32" s="103"/>
      <c r="CF32" s="104"/>
      <c r="CG32" s="103"/>
      <c r="CH32" s="104"/>
      <c r="CI32" s="108"/>
      <c r="CJ32" s="104"/>
      <c r="CK32" s="103"/>
      <c r="CL32" s="104"/>
      <c r="CM32" s="103"/>
      <c r="CN32" s="104"/>
      <c r="CO32" s="103"/>
      <c r="CP32" s="104"/>
      <c r="CQ32" s="108"/>
      <c r="CR32" s="104"/>
      <c r="CS32" s="103"/>
      <c r="CT32" s="104"/>
      <c r="CU32" s="103"/>
      <c r="CV32" s="104"/>
      <c r="CW32" s="103"/>
      <c r="CX32" s="104"/>
      <c r="CY32" s="108"/>
      <c r="CZ32" s="104"/>
      <c r="DA32" s="103"/>
      <c r="DB32" s="104"/>
      <c r="DC32" s="103"/>
      <c r="DD32" s="104"/>
      <c r="DE32" s="103"/>
      <c r="DF32" s="104"/>
      <c r="DG32" s="108"/>
      <c r="DH32" s="104"/>
      <c r="DI32" s="103"/>
      <c r="DJ32" s="104"/>
      <c r="DK32" s="103"/>
      <c r="DL32" s="104"/>
      <c r="DM32" s="103"/>
      <c r="DN32" s="104"/>
      <c r="DO32" s="108"/>
      <c r="DP32" s="104"/>
      <c r="DQ32" s="103"/>
      <c r="DR32" s="104"/>
      <c r="DS32" s="103"/>
      <c r="DT32" s="104"/>
      <c r="DU32" s="103"/>
      <c r="DV32" s="104"/>
      <c r="DZ32" s="34"/>
      <c r="EA32" s="34"/>
      <c r="EB32" s="88"/>
    </row>
    <row r="33" spans="1:132" ht="14.4">
      <c r="B33" s="203">
        <f>IF(C33="","",COUNTIF($C$14:C33,"&lt;&gt;""")-COUNTBLANK($C$14:C33))</f>
        <v>13</v>
      </c>
      <c r="C33" s="57" t="s">
        <v>837</v>
      </c>
      <c r="D33" s="60" t="s">
        <v>774</v>
      </c>
      <c r="E33" s="61" t="s">
        <v>750</v>
      </c>
      <c r="F33" s="61" t="s">
        <v>117</v>
      </c>
      <c r="H33" s="1011">
        <f t="shared" ref="H33:H36" si="21">IF(AND(U33&lt;&gt;"",V33&lt;&gt;"",AJ33&lt;&gt;"",AK33&lt;&gt;"",AS33&lt;&gt;"",AT33&lt;&gt;"",EB33&lt;&gt;"",BB33&lt;&gt;"",BJ33&lt;&gt;"",BR33&lt;&gt;"",BZ33&lt;&gt;"",CH33&lt;&gt;"",CP33&lt;&gt;"",CX33&lt;&gt;"",DF33&lt;&gt;"",DN33&lt;&gt;"",DX33&lt;&gt;"",DV33&lt;&gt;""),0,1)</f>
        <v>1</v>
      </c>
      <c r="I33" s="709"/>
      <c r="J33" s="709"/>
      <c r="K33" s="709"/>
      <c r="L33" s="709"/>
      <c r="M33" s="709"/>
      <c r="N33" s="709"/>
      <c r="O33" s="709"/>
      <c r="P33" s="107"/>
      <c r="Q33" s="709"/>
      <c r="R33" s="107"/>
      <c r="S33" s="709"/>
      <c r="T33" s="104"/>
      <c r="U33" s="102"/>
      <c r="V33" s="184"/>
      <c r="W33" s="107"/>
      <c r="X33" s="709"/>
      <c r="Y33" s="709"/>
      <c r="Z33" s="709"/>
      <c r="AA33" s="709"/>
      <c r="AB33" s="709"/>
      <c r="AC33" s="709"/>
      <c r="AD33" s="709"/>
      <c r="AE33" s="104"/>
      <c r="AF33" s="709"/>
      <c r="AG33" s="104"/>
      <c r="AH33" s="709"/>
      <c r="AI33" s="104"/>
      <c r="AJ33" s="102"/>
      <c r="AK33" s="184"/>
      <c r="AL33" s="107"/>
      <c r="AM33" s="709"/>
      <c r="AN33" s="104"/>
      <c r="AO33" s="709"/>
      <c r="AP33" s="104"/>
      <c r="AQ33" s="709"/>
      <c r="AR33" s="104"/>
      <c r="AS33" s="102"/>
      <c r="AT33" s="184"/>
      <c r="AU33" s="107"/>
      <c r="AV33" s="709"/>
      <c r="AW33" s="104"/>
      <c r="AX33" s="709"/>
      <c r="AY33" s="104"/>
      <c r="AZ33" s="709"/>
      <c r="BA33" s="104"/>
      <c r="BB33" s="102"/>
      <c r="BC33" s="107"/>
      <c r="BD33" s="709"/>
      <c r="BE33" s="104"/>
      <c r="BF33" s="709"/>
      <c r="BG33" s="104"/>
      <c r="BH33" s="709"/>
      <c r="BI33" s="104"/>
      <c r="BJ33" s="102"/>
      <c r="BK33" s="107"/>
      <c r="BL33" s="709"/>
      <c r="BM33" s="104"/>
      <c r="BN33" s="709"/>
      <c r="BO33" s="104"/>
      <c r="BP33" s="709"/>
      <c r="BQ33" s="104"/>
      <c r="BR33" s="102"/>
      <c r="BS33" s="107"/>
      <c r="BT33" s="709"/>
      <c r="BU33" s="104"/>
      <c r="BV33" s="709"/>
      <c r="BW33" s="104"/>
      <c r="BX33" s="709"/>
      <c r="BY33" s="104"/>
      <c r="BZ33" s="102"/>
      <c r="CA33" s="107"/>
      <c r="CB33" s="709"/>
      <c r="CC33" s="104"/>
      <c r="CD33" s="709"/>
      <c r="CE33" s="104"/>
      <c r="CF33" s="709"/>
      <c r="CG33" s="104"/>
      <c r="CH33" s="102"/>
      <c r="CI33" s="107"/>
      <c r="CJ33" s="709"/>
      <c r="CK33" s="104"/>
      <c r="CL33" s="709"/>
      <c r="CM33" s="104"/>
      <c r="CN33" s="709"/>
      <c r="CO33" s="104"/>
      <c r="CP33" s="102"/>
      <c r="CQ33" s="107"/>
      <c r="CR33" s="709"/>
      <c r="CS33" s="104"/>
      <c r="CT33" s="709"/>
      <c r="CU33" s="104"/>
      <c r="CV33" s="709"/>
      <c r="CW33" s="104"/>
      <c r="CX33" s="102"/>
      <c r="CY33" s="107"/>
      <c r="CZ33" s="709"/>
      <c r="DA33" s="104"/>
      <c r="DB33" s="709"/>
      <c r="DC33" s="104"/>
      <c r="DD33" s="709"/>
      <c r="DE33" s="104"/>
      <c r="DF33" s="102"/>
      <c r="DG33" s="107"/>
      <c r="DH33" s="709"/>
      <c r="DI33" s="104"/>
      <c r="DJ33" s="709"/>
      <c r="DK33" s="104"/>
      <c r="DL33" s="709"/>
      <c r="DM33" s="104"/>
      <c r="DN33" s="102"/>
      <c r="DO33" s="107"/>
      <c r="DP33" s="709"/>
      <c r="DQ33" s="104"/>
      <c r="DR33" s="709"/>
      <c r="DS33" s="104"/>
      <c r="DT33" s="709"/>
      <c r="DU33" s="104"/>
      <c r="DV33" s="102"/>
      <c r="DX33" s="184"/>
      <c r="DZ33" s="666"/>
      <c r="EA33" s="34"/>
      <c r="EB33" s="188"/>
    </row>
    <row r="34" spans="1:132" ht="14.4">
      <c r="B34" s="203">
        <f>IF(C34="","",COUNTIF($C$14:C34,"&lt;&gt;""")-COUNTBLANK($C$14:C34))</f>
        <v>14</v>
      </c>
      <c r="C34" s="57" t="s">
        <v>838</v>
      </c>
      <c r="D34" s="60" t="s">
        <v>776</v>
      </c>
      <c r="E34" s="61" t="s">
        <v>750</v>
      </c>
      <c r="F34" s="61" t="s">
        <v>117</v>
      </c>
      <c r="H34" s="1011">
        <f t="shared" si="21"/>
        <v>1</v>
      </c>
      <c r="I34" s="709"/>
      <c r="J34" s="709"/>
      <c r="K34" s="709"/>
      <c r="L34" s="709"/>
      <c r="M34" s="709"/>
      <c r="N34" s="709"/>
      <c r="O34" s="709"/>
      <c r="P34" s="107"/>
      <c r="Q34" s="709"/>
      <c r="R34" s="107"/>
      <c r="S34" s="709"/>
      <c r="T34" s="104"/>
      <c r="U34" s="102"/>
      <c r="V34" s="184"/>
      <c r="W34" s="107"/>
      <c r="X34" s="709"/>
      <c r="Y34" s="709"/>
      <c r="Z34" s="709"/>
      <c r="AA34" s="709"/>
      <c r="AB34" s="709"/>
      <c r="AC34" s="709"/>
      <c r="AD34" s="709"/>
      <c r="AE34" s="104"/>
      <c r="AF34" s="709"/>
      <c r="AG34" s="104"/>
      <c r="AH34" s="709"/>
      <c r="AI34" s="104"/>
      <c r="AJ34" s="102"/>
      <c r="AK34" s="184"/>
      <c r="AL34" s="107"/>
      <c r="AM34" s="709"/>
      <c r="AN34" s="104"/>
      <c r="AO34" s="709"/>
      <c r="AP34" s="104"/>
      <c r="AQ34" s="709"/>
      <c r="AR34" s="104"/>
      <c r="AS34" s="102"/>
      <c r="AT34" s="184"/>
      <c r="AU34" s="107"/>
      <c r="AV34" s="709"/>
      <c r="AW34" s="104"/>
      <c r="AX34" s="709"/>
      <c r="AY34" s="104"/>
      <c r="AZ34" s="709"/>
      <c r="BA34" s="104"/>
      <c r="BB34" s="102"/>
      <c r="BC34" s="107"/>
      <c r="BD34" s="709"/>
      <c r="BE34" s="104"/>
      <c r="BF34" s="709"/>
      <c r="BG34" s="104"/>
      <c r="BH34" s="709"/>
      <c r="BI34" s="104"/>
      <c r="BJ34" s="102"/>
      <c r="BK34" s="107"/>
      <c r="BL34" s="709"/>
      <c r="BM34" s="104"/>
      <c r="BN34" s="709"/>
      <c r="BO34" s="104"/>
      <c r="BP34" s="709"/>
      <c r="BQ34" s="104"/>
      <c r="BR34" s="102"/>
      <c r="BS34" s="107"/>
      <c r="BT34" s="709"/>
      <c r="BU34" s="104"/>
      <c r="BV34" s="709"/>
      <c r="BW34" s="104"/>
      <c r="BX34" s="709"/>
      <c r="BY34" s="104"/>
      <c r="BZ34" s="102"/>
      <c r="CA34" s="107"/>
      <c r="CB34" s="709"/>
      <c r="CC34" s="104"/>
      <c r="CD34" s="709"/>
      <c r="CE34" s="104"/>
      <c r="CF34" s="709"/>
      <c r="CG34" s="104"/>
      <c r="CH34" s="102"/>
      <c r="CI34" s="107"/>
      <c r="CJ34" s="709"/>
      <c r="CK34" s="104"/>
      <c r="CL34" s="709"/>
      <c r="CM34" s="104"/>
      <c r="CN34" s="709"/>
      <c r="CO34" s="104"/>
      <c r="CP34" s="102"/>
      <c r="CQ34" s="107"/>
      <c r="CR34" s="709"/>
      <c r="CS34" s="104"/>
      <c r="CT34" s="709"/>
      <c r="CU34" s="104"/>
      <c r="CV34" s="709"/>
      <c r="CW34" s="104"/>
      <c r="CX34" s="102"/>
      <c r="CY34" s="107"/>
      <c r="CZ34" s="709"/>
      <c r="DA34" s="104"/>
      <c r="DB34" s="709"/>
      <c r="DC34" s="104"/>
      <c r="DD34" s="709"/>
      <c r="DE34" s="104"/>
      <c r="DF34" s="102"/>
      <c r="DG34" s="107"/>
      <c r="DH34" s="709"/>
      <c r="DI34" s="104"/>
      <c r="DJ34" s="709"/>
      <c r="DK34" s="104"/>
      <c r="DL34" s="709"/>
      <c r="DM34" s="104"/>
      <c r="DN34" s="102"/>
      <c r="DO34" s="107"/>
      <c r="DP34" s="709"/>
      <c r="DQ34" s="104"/>
      <c r="DR34" s="709"/>
      <c r="DS34" s="104"/>
      <c r="DT34" s="709"/>
      <c r="DU34" s="104"/>
      <c r="DV34" s="102"/>
      <c r="DX34" s="184"/>
      <c r="DZ34" s="666"/>
      <c r="EA34" s="34"/>
      <c r="EB34" s="188"/>
    </row>
    <row r="35" spans="1:132" ht="14.4">
      <c r="B35" s="203">
        <f>IF(C35="","",COUNTIF($C$14:C35,"&lt;&gt;""")-COUNTBLANK($C$14:C35))</f>
        <v>15</v>
      </c>
      <c r="C35" s="57" t="s">
        <v>839</v>
      </c>
      <c r="D35" s="60" t="s">
        <v>778</v>
      </c>
      <c r="E35" s="61" t="s">
        <v>750</v>
      </c>
      <c r="F35" s="61" t="s">
        <v>117</v>
      </c>
      <c r="H35" s="1011">
        <f t="shared" si="21"/>
        <v>1</v>
      </c>
      <c r="I35" s="709"/>
      <c r="J35" s="709"/>
      <c r="K35" s="709"/>
      <c r="L35" s="709"/>
      <c r="M35" s="709"/>
      <c r="N35" s="709"/>
      <c r="O35" s="709"/>
      <c r="P35" s="107"/>
      <c r="Q35" s="709"/>
      <c r="R35" s="107"/>
      <c r="S35" s="709"/>
      <c r="T35" s="104"/>
      <c r="U35" s="102"/>
      <c r="V35" s="184"/>
      <c r="W35" s="107"/>
      <c r="X35" s="709"/>
      <c r="Y35" s="709"/>
      <c r="Z35" s="709"/>
      <c r="AA35" s="709"/>
      <c r="AB35" s="709"/>
      <c r="AC35" s="709"/>
      <c r="AD35" s="709"/>
      <c r="AE35" s="104"/>
      <c r="AF35" s="709"/>
      <c r="AG35" s="104"/>
      <c r="AH35" s="709"/>
      <c r="AI35" s="104"/>
      <c r="AJ35" s="102"/>
      <c r="AK35" s="184"/>
      <c r="AL35" s="107"/>
      <c r="AM35" s="709"/>
      <c r="AN35" s="104"/>
      <c r="AO35" s="709"/>
      <c r="AP35" s="104"/>
      <c r="AQ35" s="709"/>
      <c r="AR35" s="104"/>
      <c r="AS35" s="102"/>
      <c r="AT35" s="184"/>
      <c r="AU35" s="107"/>
      <c r="AV35" s="709"/>
      <c r="AW35" s="104"/>
      <c r="AX35" s="709"/>
      <c r="AY35" s="104"/>
      <c r="AZ35" s="709"/>
      <c r="BA35" s="104"/>
      <c r="BB35" s="102"/>
      <c r="BC35" s="107"/>
      <c r="BD35" s="709"/>
      <c r="BE35" s="104"/>
      <c r="BF35" s="709"/>
      <c r="BG35" s="104"/>
      <c r="BH35" s="709"/>
      <c r="BI35" s="104"/>
      <c r="BJ35" s="102"/>
      <c r="BK35" s="107"/>
      <c r="BL35" s="709"/>
      <c r="BM35" s="104"/>
      <c r="BN35" s="709"/>
      <c r="BO35" s="104"/>
      <c r="BP35" s="709"/>
      <c r="BQ35" s="104"/>
      <c r="BR35" s="102"/>
      <c r="BS35" s="107"/>
      <c r="BT35" s="709"/>
      <c r="BU35" s="104"/>
      <c r="BV35" s="709"/>
      <c r="BW35" s="104"/>
      <c r="BX35" s="709"/>
      <c r="BY35" s="104"/>
      <c r="BZ35" s="102"/>
      <c r="CA35" s="107"/>
      <c r="CB35" s="709"/>
      <c r="CC35" s="104"/>
      <c r="CD35" s="709"/>
      <c r="CE35" s="104"/>
      <c r="CF35" s="709"/>
      <c r="CG35" s="104"/>
      <c r="CH35" s="102"/>
      <c r="CI35" s="107"/>
      <c r="CJ35" s="709"/>
      <c r="CK35" s="104"/>
      <c r="CL35" s="709"/>
      <c r="CM35" s="104"/>
      <c r="CN35" s="709"/>
      <c r="CO35" s="104"/>
      <c r="CP35" s="102"/>
      <c r="CQ35" s="107"/>
      <c r="CR35" s="709"/>
      <c r="CS35" s="104"/>
      <c r="CT35" s="709"/>
      <c r="CU35" s="104"/>
      <c r="CV35" s="709"/>
      <c r="CW35" s="104"/>
      <c r="CX35" s="102"/>
      <c r="CY35" s="107"/>
      <c r="CZ35" s="709"/>
      <c r="DA35" s="104"/>
      <c r="DB35" s="709"/>
      <c r="DC35" s="104"/>
      <c r="DD35" s="709"/>
      <c r="DE35" s="104"/>
      <c r="DF35" s="102"/>
      <c r="DG35" s="107"/>
      <c r="DH35" s="709"/>
      <c r="DI35" s="104"/>
      <c r="DJ35" s="709"/>
      <c r="DK35" s="104"/>
      <c r="DL35" s="709"/>
      <c r="DM35" s="104"/>
      <c r="DN35" s="102"/>
      <c r="DO35" s="107"/>
      <c r="DP35" s="709"/>
      <c r="DQ35" s="104"/>
      <c r="DR35" s="709"/>
      <c r="DS35" s="104"/>
      <c r="DT35" s="709"/>
      <c r="DU35" s="104"/>
      <c r="DV35" s="102"/>
      <c r="DX35" s="184"/>
      <c r="DZ35" s="666"/>
      <c r="EA35" s="34"/>
      <c r="EB35" s="188"/>
    </row>
    <row r="36" spans="1:132" ht="14.4">
      <c r="B36" s="203">
        <f>IF(C36="","",COUNTIF($C$14:C36,"&lt;&gt;""")-COUNTBLANK($C$14:C36))</f>
        <v>16</v>
      </c>
      <c r="C36" s="57" t="s">
        <v>840</v>
      </c>
      <c r="D36" s="60" t="s">
        <v>780</v>
      </c>
      <c r="E36" s="61" t="s">
        <v>750</v>
      </c>
      <c r="F36" s="61" t="s">
        <v>164</v>
      </c>
      <c r="H36" s="1011">
        <f t="shared" si="21"/>
        <v>1</v>
      </c>
      <c r="I36" s="709"/>
      <c r="J36" s="709"/>
      <c r="K36" s="709"/>
      <c r="L36" s="709"/>
      <c r="M36" s="709"/>
      <c r="N36" s="709"/>
      <c r="O36" s="709"/>
      <c r="P36" s="107"/>
      <c r="Q36" s="709"/>
      <c r="R36" s="107"/>
      <c r="S36" s="709"/>
      <c r="T36" s="104"/>
      <c r="U36" s="105">
        <f>SUM(U33:U35)</f>
        <v>0</v>
      </c>
      <c r="V36" s="184"/>
      <c r="W36" s="107"/>
      <c r="X36" s="709"/>
      <c r="Y36" s="709"/>
      <c r="Z36" s="709"/>
      <c r="AA36" s="709"/>
      <c r="AB36" s="709"/>
      <c r="AC36" s="709"/>
      <c r="AD36" s="709"/>
      <c r="AE36" s="104"/>
      <c r="AF36" s="709"/>
      <c r="AG36" s="104"/>
      <c r="AH36" s="709"/>
      <c r="AI36" s="104"/>
      <c r="AJ36" s="105">
        <f>SUM(AJ33:AJ35)</f>
        <v>0</v>
      </c>
      <c r="AK36" s="184"/>
      <c r="AL36" s="107"/>
      <c r="AM36" s="709"/>
      <c r="AN36" s="104"/>
      <c r="AO36" s="709"/>
      <c r="AP36" s="104"/>
      <c r="AQ36" s="709"/>
      <c r="AR36" s="104"/>
      <c r="AS36" s="105">
        <f>SUM(AS33:AS35)</f>
        <v>0</v>
      </c>
      <c r="AT36" s="184"/>
      <c r="AU36" s="107"/>
      <c r="AV36" s="709"/>
      <c r="AW36" s="104"/>
      <c r="AX36" s="709"/>
      <c r="AY36" s="104"/>
      <c r="AZ36" s="709"/>
      <c r="BA36" s="104"/>
      <c r="BB36" s="105">
        <f>SUM(BB33:BB35)</f>
        <v>0</v>
      </c>
      <c r="BC36" s="107"/>
      <c r="BD36" s="709"/>
      <c r="BE36" s="104"/>
      <c r="BF36" s="709"/>
      <c r="BG36" s="104"/>
      <c r="BH36" s="709"/>
      <c r="BI36" s="104"/>
      <c r="BJ36" s="105">
        <f>SUM(BJ33:BJ35)</f>
        <v>0</v>
      </c>
      <c r="BK36" s="107"/>
      <c r="BL36" s="709"/>
      <c r="BM36" s="104"/>
      <c r="BN36" s="709"/>
      <c r="BO36" s="104"/>
      <c r="BP36" s="709"/>
      <c r="BQ36" s="104"/>
      <c r="BR36" s="105">
        <f>SUM(BR33:BR35)</f>
        <v>0</v>
      </c>
      <c r="BS36" s="107"/>
      <c r="BT36" s="709"/>
      <c r="BU36" s="104"/>
      <c r="BV36" s="709"/>
      <c r="BW36" s="104"/>
      <c r="BX36" s="709"/>
      <c r="BY36" s="104"/>
      <c r="BZ36" s="105">
        <f>SUM(BZ33:BZ35)</f>
        <v>0</v>
      </c>
      <c r="CA36" s="107"/>
      <c r="CB36" s="709"/>
      <c r="CC36" s="104"/>
      <c r="CD36" s="709"/>
      <c r="CE36" s="104"/>
      <c r="CF36" s="709"/>
      <c r="CG36" s="104"/>
      <c r="CH36" s="105">
        <f>SUM(CH33:CH35)</f>
        <v>0</v>
      </c>
      <c r="CI36" s="107"/>
      <c r="CJ36" s="709"/>
      <c r="CK36" s="104"/>
      <c r="CL36" s="709"/>
      <c r="CM36" s="104"/>
      <c r="CN36" s="709"/>
      <c r="CO36" s="104"/>
      <c r="CP36" s="105">
        <f>SUM(CP33:CP35)</f>
        <v>0</v>
      </c>
      <c r="CQ36" s="107"/>
      <c r="CR36" s="709"/>
      <c r="CS36" s="104"/>
      <c r="CT36" s="709"/>
      <c r="CU36" s="104"/>
      <c r="CV36" s="709"/>
      <c r="CW36" s="104"/>
      <c r="CX36" s="105">
        <f>SUM(CX33:CX35)</f>
        <v>0</v>
      </c>
      <c r="CY36" s="107"/>
      <c r="CZ36" s="709"/>
      <c r="DA36" s="104"/>
      <c r="DB36" s="709"/>
      <c r="DC36" s="104"/>
      <c r="DD36" s="709"/>
      <c r="DE36" s="104"/>
      <c r="DF36" s="105">
        <f>SUM(DF33:DF35)</f>
        <v>0</v>
      </c>
      <c r="DG36" s="107"/>
      <c r="DH36" s="709"/>
      <c r="DI36" s="104"/>
      <c r="DJ36" s="709"/>
      <c r="DK36" s="104"/>
      <c r="DL36" s="709"/>
      <c r="DM36" s="104"/>
      <c r="DN36" s="105">
        <f>SUM(DN33:DN35)</f>
        <v>0</v>
      </c>
      <c r="DO36" s="107"/>
      <c r="DP36" s="709"/>
      <c r="DQ36" s="104"/>
      <c r="DR36" s="709"/>
      <c r="DS36" s="104"/>
      <c r="DT36" s="709"/>
      <c r="DU36" s="104"/>
      <c r="DV36" s="105">
        <f>SUM(DV33:DV35)</f>
        <v>0</v>
      </c>
      <c r="DX36" s="184"/>
      <c r="DZ36" s="666"/>
      <c r="EA36" s="34"/>
      <c r="EB36" s="188"/>
    </row>
    <row r="37" spans="1:132" ht="17.850000000000001" customHeight="1">
      <c r="B37" s="203" t="str">
        <f>IF(C37="","",COUNTIF($C$14:C37,"&lt;&gt;""")-COUNTBLANK($C$14:C37))</f>
        <v/>
      </c>
      <c r="G37" s="32"/>
      <c r="H37" s="84"/>
      <c r="I37" s="107"/>
      <c r="J37" s="107"/>
      <c r="K37" s="107"/>
      <c r="L37" s="107"/>
      <c r="M37" s="107"/>
      <c r="N37" s="107"/>
      <c r="O37" s="107"/>
      <c r="P37" s="107"/>
      <c r="Q37" s="107"/>
      <c r="R37" s="107"/>
      <c r="S37" s="104"/>
      <c r="T37" s="104"/>
      <c r="U37" s="104"/>
      <c r="V37" s="107"/>
      <c r="W37" s="107"/>
      <c r="X37" s="104"/>
      <c r="Y37" s="104"/>
      <c r="Z37" s="104"/>
      <c r="AA37" s="104"/>
      <c r="AB37" s="104"/>
      <c r="AC37" s="104"/>
      <c r="AD37" s="104"/>
      <c r="AE37" s="104"/>
      <c r="AF37" s="104"/>
      <c r="AG37" s="104"/>
      <c r="AH37" s="104"/>
      <c r="AI37" s="104"/>
      <c r="AJ37" s="104"/>
      <c r="AK37" s="107"/>
      <c r="AL37" s="107"/>
      <c r="AM37" s="104"/>
      <c r="AN37" s="104"/>
      <c r="AO37" s="104"/>
      <c r="AP37" s="104"/>
      <c r="AQ37" s="104"/>
      <c r="AR37" s="104"/>
      <c r="AS37" s="104"/>
      <c r="AU37" s="107"/>
      <c r="AV37" s="104"/>
      <c r="AW37" s="104"/>
      <c r="AX37" s="104"/>
      <c r="AY37" s="104"/>
      <c r="AZ37" s="104"/>
      <c r="BA37" s="104"/>
      <c r="BB37" s="104"/>
      <c r="BC37" s="107"/>
      <c r="BD37" s="104"/>
      <c r="BE37" s="104"/>
      <c r="BF37" s="104"/>
      <c r="BG37" s="104"/>
      <c r="BH37" s="104"/>
      <c r="BI37" s="104"/>
      <c r="BJ37" s="104"/>
      <c r="BK37" s="107"/>
      <c r="BL37" s="104"/>
      <c r="BM37" s="104"/>
      <c r="BN37" s="104"/>
      <c r="BO37" s="104"/>
      <c r="BP37" s="104"/>
      <c r="BQ37" s="104"/>
      <c r="BR37" s="104"/>
      <c r="BS37" s="107"/>
      <c r="BT37" s="104"/>
      <c r="BU37" s="104"/>
      <c r="BV37" s="104"/>
      <c r="BW37" s="104"/>
      <c r="BX37" s="104"/>
      <c r="BY37" s="104"/>
      <c r="BZ37" s="104"/>
      <c r="CA37" s="107"/>
      <c r="CB37" s="104"/>
      <c r="CC37" s="104"/>
      <c r="CD37" s="104"/>
      <c r="CE37" s="104"/>
      <c r="CF37" s="104"/>
      <c r="CG37" s="104"/>
      <c r="CH37" s="104"/>
      <c r="CI37" s="107"/>
      <c r="CJ37" s="104"/>
      <c r="CK37" s="104"/>
      <c r="CL37" s="104"/>
      <c r="CM37" s="104"/>
      <c r="CN37" s="104"/>
      <c r="CO37" s="104"/>
      <c r="CP37" s="104"/>
      <c r="CQ37" s="107"/>
      <c r="CR37" s="104"/>
      <c r="CS37" s="104"/>
      <c r="CT37" s="104"/>
      <c r="CU37" s="104"/>
      <c r="CV37" s="104"/>
      <c r="CW37" s="104"/>
      <c r="CX37" s="104"/>
      <c r="CY37" s="107"/>
      <c r="CZ37" s="104"/>
      <c r="DA37" s="104"/>
      <c r="DB37" s="104"/>
      <c r="DC37" s="104"/>
      <c r="DD37" s="104"/>
      <c r="DE37" s="104"/>
      <c r="DF37" s="104"/>
      <c r="DG37" s="107"/>
      <c r="DH37" s="104"/>
      <c r="DI37" s="104"/>
      <c r="DJ37" s="104"/>
      <c r="DK37" s="104"/>
      <c r="DL37" s="104"/>
      <c r="DM37" s="104"/>
      <c r="DN37" s="104"/>
      <c r="DO37" s="107"/>
      <c r="DP37" s="104"/>
      <c r="DQ37" s="104"/>
      <c r="DR37" s="104"/>
      <c r="DS37" s="104"/>
      <c r="DT37" s="104"/>
      <c r="DU37" s="104"/>
      <c r="DV37" s="104"/>
      <c r="DY37" s="32"/>
      <c r="EB37" s="88"/>
    </row>
    <row r="38" spans="1:132" ht="14.4">
      <c r="B38" s="203">
        <f>IF(C38="","",COUNTIF($C$14:C38,"&lt;&gt;""")-COUNTBLANK($C$14:C38))</f>
        <v>17</v>
      </c>
      <c r="C38" s="57" t="s">
        <v>841</v>
      </c>
      <c r="D38" s="60" t="s">
        <v>1975</v>
      </c>
      <c r="E38" s="61" t="s">
        <v>750</v>
      </c>
      <c r="F38" s="61" t="s">
        <v>117</v>
      </c>
      <c r="H38" s="1011">
        <f>IF(AND(U38&lt;&gt;"",V38&lt;&gt;"",AJ38&lt;&gt;"",AK38&lt;&gt;"",AS38&lt;&gt;"",AT38&lt;&gt;"",EB38&lt;&gt;"",BB38&lt;&gt;"",BJ38&lt;&gt;"",BR38&lt;&gt;"",BZ38&lt;&gt;"",CH38&lt;&gt;"",CP38&lt;&gt;"",CX38&lt;&gt;"",DF38&lt;&gt;"",DN38&lt;&gt;"",DX38&lt;&gt;"",DV38&lt;&gt;""),0,1)</f>
        <v>1</v>
      </c>
      <c r="I38" s="709"/>
      <c r="J38" s="709"/>
      <c r="K38" s="709"/>
      <c r="L38" s="709"/>
      <c r="M38" s="709"/>
      <c r="N38" s="709"/>
      <c r="O38" s="709"/>
      <c r="P38" s="104"/>
      <c r="Q38" s="709"/>
      <c r="R38" s="104"/>
      <c r="S38" s="709"/>
      <c r="T38" s="104"/>
      <c r="U38" s="185"/>
      <c r="V38" s="184"/>
      <c r="W38" s="104"/>
      <c r="X38" s="709"/>
      <c r="Y38" s="709"/>
      <c r="Z38" s="709"/>
      <c r="AA38" s="709"/>
      <c r="AB38" s="709"/>
      <c r="AC38" s="709"/>
      <c r="AD38" s="709"/>
      <c r="AE38" s="104"/>
      <c r="AF38" s="709"/>
      <c r="AG38" s="104"/>
      <c r="AH38" s="709"/>
      <c r="AI38" s="104"/>
      <c r="AJ38" s="185"/>
      <c r="AK38" s="184"/>
      <c r="AL38" s="107"/>
      <c r="AM38" s="709"/>
      <c r="AN38" s="104"/>
      <c r="AO38" s="709"/>
      <c r="AP38" s="104"/>
      <c r="AQ38" s="709"/>
      <c r="AR38" s="104"/>
      <c r="AS38" s="185"/>
      <c r="AT38" s="184"/>
      <c r="AU38" s="107"/>
      <c r="AV38" s="709"/>
      <c r="AW38" s="104"/>
      <c r="AX38" s="709"/>
      <c r="AY38" s="104"/>
      <c r="AZ38" s="709"/>
      <c r="BA38" s="104"/>
      <c r="BB38" s="185"/>
      <c r="BC38" s="107"/>
      <c r="BD38" s="709"/>
      <c r="BE38" s="104"/>
      <c r="BF38" s="709"/>
      <c r="BG38" s="104"/>
      <c r="BH38" s="709"/>
      <c r="BI38" s="104"/>
      <c r="BJ38" s="185"/>
      <c r="BK38" s="107"/>
      <c r="BL38" s="709"/>
      <c r="BM38" s="104"/>
      <c r="BN38" s="709"/>
      <c r="BO38" s="104"/>
      <c r="BP38" s="709"/>
      <c r="BQ38" s="104"/>
      <c r="BR38" s="185"/>
      <c r="BS38" s="107"/>
      <c r="BT38" s="709"/>
      <c r="BU38" s="104"/>
      <c r="BV38" s="709"/>
      <c r="BW38" s="104"/>
      <c r="BX38" s="709"/>
      <c r="BY38" s="104"/>
      <c r="BZ38" s="185"/>
      <c r="CA38" s="107"/>
      <c r="CB38" s="709"/>
      <c r="CC38" s="104"/>
      <c r="CD38" s="709"/>
      <c r="CE38" s="104"/>
      <c r="CF38" s="709"/>
      <c r="CG38" s="104"/>
      <c r="CH38" s="185"/>
      <c r="CI38" s="107"/>
      <c r="CJ38" s="709"/>
      <c r="CK38" s="104"/>
      <c r="CL38" s="709"/>
      <c r="CM38" s="104"/>
      <c r="CN38" s="709"/>
      <c r="CO38" s="104"/>
      <c r="CP38" s="185"/>
      <c r="CQ38" s="107"/>
      <c r="CR38" s="709"/>
      <c r="CS38" s="104"/>
      <c r="CT38" s="709"/>
      <c r="CU38" s="104"/>
      <c r="CV38" s="709"/>
      <c r="CW38" s="104"/>
      <c r="CX38" s="185"/>
      <c r="CY38" s="107"/>
      <c r="CZ38" s="709"/>
      <c r="DA38" s="104"/>
      <c r="DB38" s="709"/>
      <c r="DC38" s="104"/>
      <c r="DD38" s="709"/>
      <c r="DE38" s="104"/>
      <c r="DF38" s="185"/>
      <c r="DG38" s="107"/>
      <c r="DH38" s="709"/>
      <c r="DI38" s="104"/>
      <c r="DJ38" s="709"/>
      <c r="DK38" s="104"/>
      <c r="DL38" s="709"/>
      <c r="DM38" s="104"/>
      <c r="DN38" s="185"/>
      <c r="DO38" s="107"/>
      <c r="DP38" s="709"/>
      <c r="DQ38" s="104"/>
      <c r="DR38" s="709"/>
      <c r="DS38" s="104"/>
      <c r="DT38" s="709"/>
      <c r="DU38" s="104"/>
      <c r="DV38" s="185"/>
      <c r="DX38" s="184"/>
      <c r="DZ38" s="666"/>
      <c r="EA38" s="34"/>
      <c r="EB38" s="188"/>
    </row>
    <row r="39" spans="1:132" ht="14.4">
      <c r="B39" s="203">
        <f>IF(C39="","",COUNTIF($C$14:C39,"&lt;&gt;""")-COUNTBLANK($C$14:C39))</f>
        <v>18</v>
      </c>
      <c r="C39" s="57" t="s">
        <v>842</v>
      </c>
      <c r="D39" s="932" t="s">
        <v>783</v>
      </c>
      <c r="E39" s="61" t="s">
        <v>750</v>
      </c>
      <c r="F39" s="61" t="s">
        <v>117</v>
      </c>
      <c r="H39" s="1011">
        <f>IF(AND(U39&lt;&gt;"",V39&lt;&gt;"",AJ39&lt;&gt;"",AK39&lt;&gt;"",AS39&lt;&gt;"",AT39&lt;&gt;"",EB39&lt;&gt;"",BB39&lt;&gt;"",BJ39&lt;&gt;"",BR39&lt;&gt;"",BZ39&lt;&gt;"",CH39&lt;&gt;"",CP39&lt;&gt;"",CX39&lt;&gt;"",DF39&lt;&gt;"",DN39&lt;&gt;"",DX39&lt;&gt;"",DV39&lt;&gt;""),0,1)</f>
        <v>1</v>
      </c>
      <c r="I39" s="709"/>
      <c r="J39" s="709"/>
      <c r="K39" s="709"/>
      <c r="L39" s="709"/>
      <c r="M39" s="709"/>
      <c r="N39" s="709"/>
      <c r="O39" s="709"/>
      <c r="P39" s="107"/>
      <c r="Q39" s="709"/>
      <c r="R39" s="107"/>
      <c r="S39" s="709"/>
      <c r="T39" s="104"/>
      <c r="U39" s="102"/>
      <c r="V39" s="184"/>
      <c r="W39" s="107"/>
      <c r="X39" s="709"/>
      <c r="Y39" s="709"/>
      <c r="Z39" s="709"/>
      <c r="AA39" s="709"/>
      <c r="AB39" s="709"/>
      <c r="AC39" s="709"/>
      <c r="AD39" s="709"/>
      <c r="AE39" s="104"/>
      <c r="AF39" s="709"/>
      <c r="AG39" s="104"/>
      <c r="AH39" s="709"/>
      <c r="AI39" s="104"/>
      <c r="AJ39" s="102"/>
      <c r="AK39" s="184"/>
      <c r="AL39" s="107"/>
      <c r="AM39" s="709"/>
      <c r="AN39" s="104"/>
      <c r="AO39" s="709"/>
      <c r="AP39" s="104"/>
      <c r="AQ39" s="709"/>
      <c r="AR39" s="104"/>
      <c r="AS39" s="102"/>
      <c r="AT39" s="184"/>
      <c r="AU39" s="107"/>
      <c r="AV39" s="709"/>
      <c r="AW39" s="104"/>
      <c r="AX39" s="709"/>
      <c r="AY39" s="104"/>
      <c r="AZ39" s="709"/>
      <c r="BA39" s="104"/>
      <c r="BB39" s="102"/>
      <c r="BC39" s="107"/>
      <c r="BD39" s="709"/>
      <c r="BE39" s="104"/>
      <c r="BF39" s="709"/>
      <c r="BG39" s="104"/>
      <c r="BH39" s="709"/>
      <c r="BI39" s="104"/>
      <c r="BJ39" s="102"/>
      <c r="BK39" s="107"/>
      <c r="BL39" s="709"/>
      <c r="BM39" s="104"/>
      <c r="BN39" s="709"/>
      <c r="BO39" s="104"/>
      <c r="BP39" s="709"/>
      <c r="BQ39" s="104"/>
      <c r="BR39" s="102"/>
      <c r="BS39" s="107"/>
      <c r="BT39" s="709"/>
      <c r="BU39" s="104"/>
      <c r="BV39" s="709"/>
      <c r="BW39" s="104"/>
      <c r="BX39" s="709"/>
      <c r="BY39" s="104"/>
      <c r="BZ39" s="102"/>
      <c r="CA39" s="107"/>
      <c r="CB39" s="709"/>
      <c r="CC39" s="104"/>
      <c r="CD39" s="709"/>
      <c r="CE39" s="104"/>
      <c r="CF39" s="709"/>
      <c r="CG39" s="104"/>
      <c r="CH39" s="102"/>
      <c r="CI39" s="107"/>
      <c r="CJ39" s="709"/>
      <c r="CK39" s="104"/>
      <c r="CL39" s="709"/>
      <c r="CM39" s="104"/>
      <c r="CN39" s="709"/>
      <c r="CO39" s="104"/>
      <c r="CP39" s="102"/>
      <c r="CQ39" s="107"/>
      <c r="CR39" s="709"/>
      <c r="CS39" s="104"/>
      <c r="CT39" s="709"/>
      <c r="CU39" s="104"/>
      <c r="CV39" s="709"/>
      <c r="CW39" s="104"/>
      <c r="CX39" s="102"/>
      <c r="CY39" s="107"/>
      <c r="CZ39" s="709"/>
      <c r="DA39" s="104"/>
      <c r="DB39" s="709"/>
      <c r="DC39" s="104"/>
      <c r="DD39" s="709"/>
      <c r="DE39" s="104"/>
      <c r="DF39" s="102"/>
      <c r="DG39" s="107"/>
      <c r="DH39" s="709"/>
      <c r="DI39" s="104"/>
      <c r="DJ39" s="709"/>
      <c r="DK39" s="104"/>
      <c r="DL39" s="709"/>
      <c r="DM39" s="104"/>
      <c r="DN39" s="102"/>
      <c r="DO39" s="107"/>
      <c r="DP39" s="709"/>
      <c r="DQ39" s="104"/>
      <c r="DR39" s="709"/>
      <c r="DS39" s="104"/>
      <c r="DT39" s="709"/>
      <c r="DU39" s="104"/>
      <c r="DV39" s="102"/>
      <c r="DX39" s="184"/>
      <c r="DZ39" s="666"/>
      <c r="EA39" s="34"/>
      <c r="EB39" s="188"/>
    </row>
    <row r="40" spans="1:132" ht="17.850000000000001" customHeight="1">
      <c r="B40" s="203" t="str">
        <f>IF(C40="","",COUNTIF($C$14:C40,"&lt;&gt;""")-COUNTBLANK($C$14:C40))</f>
        <v/>
      </c>
      <c r="G40" s="32"/>
      <c r="H40" s="84"/>
      <c r="I40" s="107"/>
      <c r="J40" s="107"/>
      <c r="K40" s="107"/>
      <c r="L40" s="107"/>
      <c r="M40" s="107"/>
      <c r="N40" s="107"/>
      <c r="O40" s="107"/>
      <c r="P40" s="107"/>
      <c r="Q40" s="107"/>
      <c r="R40" s="107"/>
      <c r="S40" s="104"/>
      <c r="T40" s="104"/>
      <c r="U40" s="104"/>
      <c r="V40" s="107"/>
      <c r="W40" s="107"/>
      <c r="X40" s="104"/>
      <c r="Y40" s="104"/>
      <c r="Z40" s="104"/>
      <c r="AA40" s="104"/>
      <c r="AB40" s="104"/>
      <c r="AC40" s="104"/>
      <c r="AD40" s="104"/>
      <c r="AE40" s="104"/>
      <c r="AF40" s="104"/>
      <c r="AG40" s="104"/>
      <c r="AH40" s="104"/>
      <c r="AI40" s="104"/>
      <c r="AJ40" s="104"/>
      <c r="AK40" s="107"/>
      <c r="AL40" s="107"/>
      <c r="AM40" s="104"/>
      <c r="AN40" s="104"/>
      <c r="AO40" s="104"/>
      <c r="AP40" s="104"/>
      <c r="AQ40" s="104"/>
      <c r="AR40" s="104"/>
      <c r="AS40" s="104"/>
      <c r="AU40" s="107"/>
      <c r="AV40" s="104"/>
      <c r="AW40" s="104"/>
      <c r="AX40" s="104"/>
      <c r="AY40" s="104"/>
      <c r="AZ40" s="104"/>
      <c r="BA40" s="104"/>
      <c r="BB40" s="104"/>
      <c r="BC40" s="107"/>
      <c r="BD40" s="104"/>
      <c r="BE40" s="104"/>
      <c r="BF40" s="104"/>
      <c r="BG40" s="104"/>
      <c r="BH40" s="104"/>
      <c r="BI40" s="104"/>
      <c r="BJ40" s="104"/>
      <c r="BK40" s="107"/>
      <c r="BL40" s="104"/>
      <c r="BM40" s="104"/>
      <c r="BN40" s="104"/>
      <c r="BO40" s="104"/>
      <c r="BP40" s="104"/>
      <c r="BQ40" s="104"/>
      <c r="BR40" s="104"/>
      <c r="BS40" s="107"/>
      <c r="BT40" s="104"/>
      <c r="BU40" s="104"/>
      <c r="BV40" s="104"/>
      <c r="BW40" s="104"/>
      <c r="BX40" s="104"/>
      <c r="BY40" s="104"/>
      <c r="BZ40" s="104"/>
      <c r="CA40" s="107"/>
      <c r="CB40" s="104"/>
      <c r="CC40" s="104"/>
      <c r="CD40" s="104"/>
      <c r="CE40" s="104"/>
      <c r="CF40" s="104"/>
      <c r="CG40" s="104"/>
      <c r="CH40" s="104"/>
      <c r="CI40" s="107"/>
      <c r="CJ40" s="104"/>
      <c r="CK40" s="104"/>
      <c r="CL40" s="104"/>
      <c r="CM40" s="104"/>
      <c r="CN40" s="104"/>
      <c r="CO40" s="104"/>
      <c r="CP40" s="104"/>
      <c r="CQ40" s="107"/>
      <c r="CR40" s="104"/>
      <c r="CS40" s="104"/>
      <c r="CT40" s="104"/>
      <c r="CU40" s="104"/>
      <c r="CV40" s="104"/>
      <c r="CW40" s="104"/>
      <c r="CX40" s="104"/>
      <c r="CY40" s="107"/>
      <c r="CZ40" s="104"/>
      <c r="DA40" s="104"/>
      <c r="DB40" s="104"/>
      <c r="DC40" s="104"/>
      <c r="DD40" s="104"/>
      <c r="DE40" s="104"/>
      <c r="DF40" s="104"/>
      <c r="DG40" s="107"/>
      <c r="DH40" s="104"/>
      <c r="DI40" s="104"/>
      <c r="DJ40" s="104"/>
      <c r="DK40" s="104"/>
      <c r="DL40" s="104"/>
      <c r="DM40" s="104"/>
      <c r="DN40" s="104"/>
      <c r="DO40" s="107"/>
      <c r="DP40" s="104"/>
      <c r="DQ40" s="104"/>
      <c r="DR40" s="104"/>
      <c r="DS40" s="104"/>
      <c r="DT40" s="104"/>
      <c r="DU40" s="104"/>
      <c r="DV40" s="104"/>
      <c r="DY40" s="32"/>
      <c r="EB40" s="88"/>
    </row>
    <row r="41" spans="1:132" ht="14.4">
      <c r="B41" s="203">
        <f>IF(C41="","",COUNTIF($C$14:C41,"&lt;&gt;""")-COUNTBLANK($C$14:C41))</f>
        <v>19</v>
      </c>
      <c r="C41" s="57" t="s">
        <v>843</v>
      </c>
      <c r="D41" s="60" t="s">
        <v>785</v>
      </c>
      <c r="E41" s="61" t="s">
        <v>750</v>
      </c>
      <c r="F41" s="61" t="s">
        <v>117</v>
      </c>
      <c r="H41" s="1011">
        <f>IF(AND(U41&lt;&gt;"",V41&lt;&gt;"",AJ41&lt;&gt;"",AK41&lt;&gt;"",AS41&lt;&gt;"",AT41&lt;&gt;"",EB41&lt;&gt;"",BB41&lt;&gt;"",BJ41&lt;&gt;"",BR41&lt;&gt;"",BZ41&lt;&gt;"",CH41&lt;&gt;"",CP41&lt;&gt;"",CX41&lt;&gt;"",DF41&lt;&gt;"",DN41&lt;&gt;"",DX41&lt;&gt;"",DV41&lt;&gt;""),0,1)</f>
        <v>1</v>
      </c>
      <c r="I41" s="709"/>
      <c r="J41" s="709"/>
      <c r="K41" s="709"/>
      <c r="L41" s="709"/>
      <c r="M41" s="709"/>
      <c r="N41" s="709"/>
      <c r="O41" s="709"/>
      <c r="P41" s="107"/>
      <c r="Q41" s="709"/>
      <c r="R41" s="107"/>
      <c r="S41" s="709"/>
      <c r="T41" s="104"/>
      <c r="U41" s="102"/>
      <c r="V41" s="184"/>
      <c r="W41" s="107"/>
      <c r="X41" s="709"/>
      <c r="Y41" s="709"/>
      <c r="Z41" s="709"/>
      <c r="AA41" s="709"/>
      <c r="AB41" s="709"/>
      <c r="AC41" s="709"/>
      <c r="AD41" s="709"/>
      <c r="AE41" s="104"/>
      <c r="AF41" s="709"/>
      <c r="AG41" s="104"/>
      <c r="AH41" s="709"/>
      <c r="AI41" s="104"/>
      <c r="AJ41" s="102"/>
      <c r="AK41" s="184"/>
      <c r="AL41" s="107"/>
      <c r="AM41" s="709"/>
      <c r="AN41" s="104"/>
      <c r="AO41" s="709"/>
      <c r="AP41" s="104"/>
      <c r="AQ41" s="709"/>
      <c r="AR41" s="104"/>
      <c r="AS41" s="102"/>
      <c r="AT41" s="184"/>
      <c r="AU41" s="107"/>
      <c r="AV41" s="709"/>
      <c r="AW41" s="104"/>
      <c r="AX41" s="709"/>
      <c r="AY41" s="104"/>
      <c r="AZ41" s="709"/>
      <c r="BA41" s="104"/>
      <c r="BB41" s="102"/>
      <c r="BC41" s="107"/>
      <c r="BD41" s="709"/>
      <c r="BE41" s="104"/>
      <c r="BF41" s="709"/>
      <c r="BG41" s="104"/>
      <c r="BH41" s="709"/>
      <c r="BI41" s="104"/>
      <c r="BJ41" s="102"/>
      <c r="BK41" s="107"/>
      <c r="BL41" s="709"/>
      <c r="BM41" s="104"/>
      <c r="BN41" s="709"/>
      <c r="BO41" s="104"/>
      <c r="BP41" s="709"/>
      <c r="BQ41" s="104"/>
      <c r="BR41" s="102"/>
      <c r="BS41" s="107"/>
      <c r="BT41" s="709"/>
      <c r="BU41" s="104"/>
      <c r="BV41" s="709"/>
      <c r="BW41" s="104"/>
      <c r="BX41" s="709"/>
      <c r="BY41" s="104"/>
      <c r="BZ41" s="102"/>
      <c r="CA41" s="107"/>
      <c r="CB41" s="709"/>
      <c r="CC41" s="104"/>
      <c r="CD41" s="709"/>
      <c r="CE41" s="104"/>
      <c r="CF41" s="709"/>
      <c r="CG41" s="104"/>
      <c r="CH41" s="102"/>
      <c r="CI41" s="107"/>
      <c r="CJ41" s="709"/>
      <c r="CK41" s="104"/>
      <c r="CL41" s="709"/>
      <c r="CM41" s="104"/>
      <c r="CN41" s="709"/>
      <c r="CO41" s="104"/>
      <c r="CP41" s="102"/>
      <c r="CQ41" s="107"/>
      <c r="CR41" s="709"/>
      <c r="CS41" s="104"/>
      <c r="CT41" s="709"/>
      <c r="CU41" s="104"/>
      <c r="CV41" s="709"/>
      <c r="CW41" s="104"/>
      <c r="CX41" s="102"/>
      <c r="CY41" s="107"/>
      <c r="CZ41" s="709"/>
      <c r="DA41" s="104"/>
      <c r="DB41" s="709"/>
      <c r="DC41" s="104"/>
      <c r="DD41" s="709"/>
      <c r="DE41" s="104"/>
      <c r="DF41" s="102"/>
      <c r="DG41" s="107"/>
      <c r="DH41" s="709"/>
      <c r="DI41" s="104"/>
      <c r="DJ41" s="709"/>
      <c r="DK41" s="104"/>
      <c r="DL41" s="709"/>
      <c r="DM41" s="104"/>
      <c r="DN41" s="102"/>
      <c r="DO41" s="107"/>
      <c r="DP41" s="709"/>
      <c r="DQ41" s="104"/>
      <c r="DR41" s="709"/>
      <c r="DS41" s="104"/>
      <c r="DT41" s="709"/>
      <c r="DU41" s="104"/>
      <c r="DV41" s="102"/>
      <c r="DX41" s="184"/>
      <c r="DZ41" s="666"/>
      <c r="EA41" s="34"/>
      <c r="EB41" s="188"/>
    </row>
    <row r="42" spans="1:132" ht="14.4">
      <c r="B42" s="203" t="str">
        <f>IF(C42="","",COUNTIF($C$14:C42,"&lt;&gt;""")-COUNTBLANK($C$14:C42))</f>
        <v/>
      </c>
      <c r="C42" s="34"/>
      <c r="D42" s="34"/>
      <c r="E42" s="34"/>
      <c r="F42" s="34"/>
      <c r="H42" s="84"/>
      <c r="I42" s="108"/>
      <c r="J42" s="108"/>
      <c r="K42" s="108"/>
      <c r="L42" s="108"/>
      <c r="M42" s="108"/>
      <c r="N42" s="108"/>
      <c r="O42" s="108"/>
      <c r="P42" s="107"/>
      <c r="Q42" s="108"/>
      <c r="R42" s="107"/>
      <c r="S42" s="103"/>
      <c r="T42" s="104"/>
      <c r="U42" s="103"/>
      <c r="V42" s="107"/>
      <c r="W42" s="108"/>
      <c r="X42" s="103"/>
      <c r="Y42" s="103"/>
      <c r="Z42" s="103"/>
      <c r="AA42" s="103"/>
      <c r="AB42" s="103"/>
      <c r="AC42" s="103"/>
      <c r="AD42" s="103"/>
      <c r="AE42" s="104"/>
      <c r="AF42" s="103"/>
      <c r="AG42" s="104"/>
      <c r="AH42" s="103"/>
      <c r="AI42" s="104"/>
      <c r="AJ42" s="103"/>
      <c r="AK42" s="107"/>
      <c r="AL42" s="108"/>
      <c r="AM42" s="103"/>
      <c r="AN42" s="103"/>
      <c r="AO42" s="103"/>
      <c r="AP42" s="103"/>
      <c r="AQ42" s="103"/>
      <c r="AR42" s="103"/>
      <c r="AS42" s="103"/>
      <c r="AU42" s="108"/>
      <c r="AV42" s="103"/>
      <c r="AW42" s="103"/>
      <c r="AX42" s="103"/>
      <c r="AY42" s="103"/>
      <c r="AZ42" s="103"/>
      <c r="BA42" s="103"/>
      <c r="BB42" s="103"/>
      <c r="BC42" s="108"/>
      <c r="BD42" s="103"/>
      <c r="BE42" s="103"/>
      <c r="BF42" s="103"/>
      <c r="BG42" s="103"/>
      <c r="BH42" s="103"/>
      <c r="BI42" s="103"/>
      <c r="BJ42" s="103"/>
      <c r="BK42" s="108"/>
      <c r="BL42" s="103"/>
      <c r="BM42" s="103"/>
      <c r="BN42" s="103"/>
      <c r="BO42" s="103"/>
      <c r="BP42" s="103"/>
      <c r="BQ42" s="103"/>
      <c r="BR42" s="103"/>
      <c r="BS42" s="108"/>
      <c r="BT42" s="103"/>
      <c r="BU42" s="103"/>
      <c r="BV42" s="103"/>
      <c r="BW42" s="103"/>
      <c r="BX42" s="103"/>
      <c r="BY42" s="103"/>
      <c r="BZ42" s="103"/>
      <c r="CA42" s="108"/>
      <c r="CB42" s="103"/>
      <c r="CC42" s="103"/>
      <c r="CD42" s="103"/>
      <c r="CE42" s="103"/>
      <c r="CF42" s="103"/>
      <c r="CG42" s="103"/>
      <c r="CH42" s="103"/>
      <c r="CI42" s="108"/>
      <c r="CJ42" s="103"/>
      <c r="CK42" s="103"/>
      <c r="CL42" s="103"/>
      <c r="CM42" s="103"/>
      <c r="CN42" s="103"/>
      <c r="CO42" s="103"/>
      <c r="CP42" s="103"/>
      <c r="CQ42" s="108"/>
      <c r="CR42" s="103"/>
      <c r="CS42" s="103"/>
      <c r="CT42" s="103"/>
      <c r="CU42" s="103"/>
      <c r="CV42" s="103"/>
      <c r="CW42" s="103"/>
      <c r="CX42" s="103"/>
      <c r="CY42" s="108"/>
      <c r="CZ42" s="103"/>
      <c r="DA42" s="103"/>
      <c r="DB42" s="103"/>
      <c r="DC42" s="103"/>
      <c r="DD42" s="103"/>
      <c r="DE42" s="103"/>
      <c r="DF42" s="103"/>
      <c r="DG42" s="108"/>
      <c r="DH42" s="103"/>
      <c r="DI42" s="103"/>
      <c r="DJ42" s="103"/>
      <c r="DK42" s="103"/>
      <c r="DL42" s="103"/>
      <c r="DM42" s="103"/>
      <c r="DN42" s="103"/>
      <c r="DO42" s="108"/>
      <c r="DP42" s="103"/>
      <c r="DQ42" s="103"/>
      <c r="DR42" s="103"/>
      <c r="DS42" s="103"/>
      <c r="DT42" s="103"/>
      <c r="DU42" s="103"/>
      <c r="DV42" s="103"/>
      <c r="DZ42" s="34"/>
      <c r="EA42" s="34"/>
      <c r="EB42" s="88"/>
    </row>
    <row r="43" spans="1:132" ht="14.4">
      <c r="B43" s="203">
        <f>IF(C43="","",COUNTIF($C$14:C43,"&lt;&gt;""")-COUNTBLANK($C$14:C43))</f>
        <v>20</v>
      </c>
      <c r="C43" s="57" t="s">
        <v>844</v>
      </c>
      <c r="D43" s="60" t="s">
        <v>787</v>
      </c>
      <c r="E43" s="61" t="s">
        <v>750</v>
      </c>
      <c r="F43" s="61" t="s">
        <v>164</v>
      </c>
      <c r="H43" s="1011">
        <f>IF(AND(U43&lt;&gt;"",V43&lt;&gt;"",AJ43&lt;&gt;"",AK43&lt;&gt;"",AS43&lt;&gt;"",AT43&lt;&gt;"",EB43&lt;&gt;"",BB43&lt;&gt;"",BJ43&lt;&gt;"",BR43&lt;&gt;"",BZ43&lt;&gt;"",CH43&lt;&gt;"",CP43&lt;&gt;"",CX43&lt;&gt;"",DF43&lt;&gt;"",DN43&lt;&gt;"",DX43&lt;&gt;"",DV43&lt;&gt;""),0,1)</f>
        <v>1</v>
      </c>
      <c r="I43" s="709"/>
      <c r="J43" s="709"/>
      <c r="K43" s="709"/>
      <c r="L43" s="709"/>
      <c r="M43" s="709"/>
      <c r="N43" s="709"/>
      <c r="O43" s="709"/>
      <c r="P43" s="107"/>
      <c r="Q43" s="709"/>
      <c r="R43" s="107"/>
      <c r="S43" s="709"/>
      <c r="T43" s="104"/>
      <c r="U43" s="105">
        <f>U30+U36+U39+U38+U41</f>
        <v>0</v>
      </c>
      <c r="V43" s="184"/>
      <c r="W43" s="107"/>
      <c r="X43" s="709"/>
      <c r="Y43" s="709"/>
      <c r="Z43" s="709"/>
      <c r="AA43" s="709"/>
      <c r="AB43" s="709"/>
      <c r="AC43" s="709"/>
      <c r="AD43" s="709"/>
      <c r="AE43" s="104"/>
      <c r="AF43" s="709"/>
      <c r="AG43" s="104"/>
      <c r="AH43" s="709"/>
      <c r="AI43" s="104"/>
      <c r="AJ43" s="105">
        <f>AJ30+AJ36+AJ39+AJ38+AJ41</f>
        <v>0</v>
      </c>
      <c r="AK43" s="184"/>
      <c r="AL43" s="107"/>
      <c r="AM43" s="709"/>
      <c r="AN43" s="104"/>
      <c r="AO43" s="709"/>
      <c r="AP43" s="104"/>
      <c r="AQ43" s="709"/>
      <c r="AR43" s="104"/>
      <c r="AS43" s="105">
        <f>AS30+AS36+AS39+AS38+AS41</f>
        <v>0</v>
      </c>
      <c r="AT43" s="184"/>
      <c r="AU43" s="107"/>
      <c r="AV43" s="709"/>
      <c r="AW43" s="104"/>
      <c r="AX43" s="709"/>
      <c r="AY43" s="104"/>
      <c r="AZ43" s="709"/>
      <c r="BA43" s="104"/>
      <c r="BB43" s="105">
        <f>BB30+BB36+BB39+BB38+BB41</f>
        <v>0</v>
      </c>
      <c r="BC43" s="107"/>
      <c r="BD43" s="709"/>
      <c r="BE43" s="104"/>
      <c r="BF43" s="709"/>
      <c r="BG43" s="104"/>
      <c r="BH43" s="709"/>
      <c r="BI43" s="104"/>
      <c r="BJ43" s="105">
        <f>BJ30+BJ36+BJ39+BJ38+BJ41</f>
        <v>0</v>
      </c>
      <c r="BK43" s="107"/>
      <c r="BL43" s="709"/>
      <c r="BM43" s="104"/>
      <c r="BN43" s="709"/>
      <c r="BO43" s="104"/>
      <c r="BP43" s="709"/>
      <c r="BQ43" s="104"/>
      <c r="BR43" s="105">
        <f>BR30+BR36+BR39+BR38+BR41</f>
        <v>0</v>
      </c>
      <c r="BS43" s="107"/>
      <c r="BT43" s="709"/>
      <c r="BU43" s="104"/>
      <c r="BV43" s="709"/>
      <c r="BW43" s="104"/>
      <c r="BX43" s="709"/>
      <c r="BY43" s="104"/>
      <c r="BZ43" s="105">
        <f>BZ30+BZ36+BZ39+BZ38+BZ41</f>
        <v>0</v>
      </c>
      <c r="CA43" s="107"/>
      <c r="CB43" s="709"/>
      <c r="CC43" s="104"/>
      <c r="CD43" s="709"/>
      <c r="CE43" s="104"/>
      <c r="CF43" s="709"/>
      <c r="CG43" s="104"/>
      <c r="CH43" s="105">
        <f>CH30+CH36+CH39+CH38+CH41</f>
        <v>0</v>
      </c>
      <c r="CI43" s="107"/>
      <c r="CJ43" s="709"/>
      <c r="CK43" s="104"/>
      <c r="CL43" s="709"/>
      <c r="CM43" s="104"/>
      <c r="CN43" s="709"/>
      <c r="CO43" s="104"/>
      <c r="CP43" s="105">
        <f>CP30+CP36+CP39+CP38+CP41</f>
        <v>0</v>
      </c>
      <c r="CQ43" s="107"/>
      <c r="CR43" s="709"/>
      <c r="CS43" s="104"/>
      <c r="CT43" s="709"/>
      <c r="CU43" s="104"/>
      <c r="CV43" s="709"/>
      <c r="CW43" s="104"/>
      <c r="CX43" s="105">
        <f>CX30+CX36+CX39+CX38+CX41</f>
        <v>0</v>
      </c>
      <c r="CY43" s="107"/>
      <c r="CZ43" s="709"/>
      <c r="DA43" s="104"/>
      <c r="DB43" s="709"/>
      <c r="DC43" s="104"/>
      <c r="DD43" s="709"/>
      <c r="DE43" s="104"/>
      <c r="DF43" s="105">
        <f>DF30+DF36+DF39+DF38+DF41</f>
        <v>0</v>
      </c>
      <c r="DG43" s="107"/>
      <c r="DH43" s="709"/>
      <c r="DI43" s="104"/>
      <c r="DJ43" s="709"/>
      <c r="DK43" s="104"/>
      <c r="DL43" s="709"/>
      <c r="DM43" s="104"/>
      <c r="DN43" s="105">
        <f>DN30+DN36+DN39+DN38+DN41</f>
        <v>0</v>
      </c>
      <c r="DO43" s="107"/>
      <c r="DP43" s="709"/>
      <c r="DQ43" s="104"/>
      <c r="DR43" s="709"/>
      <c r="DS43" s="104"/>
      <c r="DT43" s="709"/>
      <c r="DU43" s="104"/>
      <c r="DV43" s="105">
        <f>DV30+DV36+DV39+DV38+DV41</f>
        <v>0</v>
      </c>
      <c r="DX43" s="184"/>
      <c r="DZ43" s="666"/>
      <c r="EA43" s="34"/>
      <c r="EB43" s="188"/>
    </row>
    <row r="44" spans="1:132" ht="14.4">
      <c r="B44" s="203">
        <f>IF(C44="","",COUNTIF($C$14:C44,"&lt;&gt;""")-COUNTBLANK($C$14:C44))</f>
        <v>21</v>
      </c>
      <c r="C44" s="57" t="s">
        <v>845</v>
      </c>
      <c r="D44" s="60" t="s">
        <v>789</v>
      </c>
      <c r="E44" s="61" t="s">
        <v>750</v>
      </c>
      <c r="F44" s="61" t="s">
        <v>117</v>
      </c>
      <c r="H44" s="1011">
        <f>IF(AND(U44&lt;&gt;"",V44&lt;&gt;"",AJ44&lt;&gt;"",AK44&lt;&gt;"",AS44&lt;&gt;"",AT44&lt;&gt;"",EB44&lt;&gt;"",BB44&lt;&gt;"",BJ44&lt;&gt;"",BR44&lt;&gt;"",BZ44&lt;&gt;"",CH44&lt;&gt;"",CP44&lt;&gt;"",CX44&lt;&gt;"",DF44&lt;&gt;"",DN44&lt;&gt;"",DX44&lt;&gt;"",DV44&lt;&gt;""),0,1)</f>
        <v>1</v>
      </c>
      <c r="I44" s="709"/>
      <c r="J44" s="709"/>
      <c r="K44" s="709"/>
      <c r="L44" s="709"/>
      <c r="M44" s="709"/>
      <c r="N44" s="709"/>
      <c r="O44" s="709"/>
      <c r="P44" s="107"/>
      <c r="Q44" s="709"/>
      <c r="R44" s="107"/>
      <c r="S44" s="709"/>
      <c r="T44" s="104"/>
      <c r="U44" s="102"/>
      <c r="V44" s="184"/>
      <c r="W44" s="107"/>
      <c r="X44" s="709"/>
      <c r="Y44" s="709"/>
      <c r="Z44" s="709"/>
      <c r="AA44" s="709"/>
      <c r="AB44" s="709"/>
      <c r="AC44" s="709"/>
      <c r="AD44" s="709"/>
      <c r="AE44" s="104"/>
      <c r="AF44" s="709"/>
      <c r="AG44" s="104"/>
      <c r="AH44" s="709"/>
      <c r="AI44" s="104"/>
      <c r="AJ44" s="102"/>
      <c r="AK44" s="184"/>
      <c r="AL44" s="107"/>
      <c r="AM44" s="709"/>
      <c r="AN44" s="104"/>
      <c r="AO44" s="709"/>
      <c r="AP44" s="104"/>
      <c r="AQ44" s="709"/>
      <c r="AR44" s="104"/>
      <c r="AS44" s="102"/>
      <c r="AT44" s="184"/>
      <c r="AU44" s="107"/>
      <c r="AV44" s="709"/>
      <c r="AW44" s="104"/>
      <c r="AX44" s="709"/>
      <c r="AY44" s="104"/>
      <c r="AZ44" s="709"/>
      <c r="BA44" s="104"/>
      <c r="BB44" s="102"/>
      <c r="BC44" s="107"/>
      <c r="BD44" s="709"/>
      <c r="BE44" s="104"/>
      <c r="BF44" s="709"/>
      <c r="BG44" s="104"/>
      <c r="BH44" s="709"/>
      <c r="BI44" s="104"/>
      <c r="BJ44" s="102"/>
      <c r="BK44" s="107"/>
      <c r="BL44" s="709"/>
      <c r="BM44" s="104"/>
      <c r="BN44" s="709"/>
      <c r="BO44" s="104"/>
      <c r="BP44" s="709"/>
      <c r="BQ44" s="104"/>
      <c r="BR44" s="102"/>
      <c r="BS44" s="107"/>
      <c r="BT44" s="709"/>
      <c r="BU44" s="104"/>
      <c r="BV44" s="709"/>
      <c r="BW44" s="104"/>
      <c r="BX44" s="709"/>
      <c r="BY44" s="104"/>
      <c r="BZ44" s="102"/>
      <c r="CA44" s="107"/>
      <c r="CB44" s="709"/>
      <c r="CC44" s="104"/>
      <c r="CD44" s="709"/>
      <c r="CE44" s="104"/>
      <c r="CF44" s="709"/>
      <c r="CG44" s="104"/>
      <c r="CH44" s="102"/>
      <c r="CI44" s="107"/>
      <c r="CJ44" s="709"/>
      <c r="CK44" s="104"/>
      <c r="CL44" s="709"/>
      <c r="CM44" s="104"/>
      <c r="CN44" s="709"/>
      <c r="CO44" s="104"/>
      <c r="CP44" s="102"/>
      <c r="CQ44" s="107"/>
      <c r="CR44" s="709"/>
      <c r="CS44" s="104"/>
      <c r="CT44" s="709"/>
      <c r="CU44" s="104"/>
      <c r="CV44" s="709"/>
      <c r="CW44" s="104"/>
      <c r="CX44" s="102"/>
      <c r="CY44" s="107"/>
      <c r="CZ44" s="709"/>
      <c r="DA44" s="104"/>
      <c r="DB44" s="709"/>
      <c r="DC44" s="104"/>
      <c r="DD44" s="709"/>
      <c r="DE44" s="104"/>
      <c r="DF44" s="102"/>
      <c r="DG44" s="107"/>
      <c r="DH44" s="709"/>
      <c r="DI44" s="104"/>
      <c r="DJ44" s="709"/>
      <c r="DK44" s="104"/>
      <c r="DL44" s="709"/>
      <c r="DM44" s="104"/>
      <c r="DN44" s="102"/>
      <c r="DO44" s="107"/>
      <c r="DP44" s="709"/>
      <c r="DQ44" s="104"/>
      <c r="DR44" s="709"/>
      <c r="DS44" s="104"/>
      <c r="DT44" s="709"/>
      <c r="DU44" s="104"/>
      <c r="DV44" s="102"/>
      <c r="DX44" s="184"/>
      <c r="DZ44" s="666"/>
      <c r="EA44" s="34"/>
      <c r="EB44" s="188"/>
    </row>
    <row r="45" spans="1:132" ht="14.4">
      <c r="A45" s="34"/>
      <c r="B45" s="203" t="str">
        <f>IF(C45="","",COUNTIF($C$14:C45,"&lt;&gt;""")-COUNTBLANK($C$14:C45))</f>
        <v/>
      </c>
      <c r="C45" s="34"/>
      <c r="D45" s="34"/>
      <c r="E45" s="34"/>
      <c r="F45" s="34"/>
      <c r="H45" s="34"/>
      <c r="I45" s="108"/>
      <c r="J45" s="108"/>
      <c r="K45" s="108"/>
      <c r="L45" s="108"/>
      <c r="M45" s="108"/>
      <c r="N45" s="108"/>
      <c r="O45" s="108"/>
      <c r="P45" s="108"/>
      <c r="Q45" s="108"/>
      <c r="R45" s="104"/>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34"/>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X45" s="34"/>
      <c r="DZ45" s="34"/>
      <c r="EA45" s="34"/>
      <c r="EB45" s="88"/>
    </row>
    <row r="46" spans="1:132" ht="14.4">
      <c r="B46" s="203">
        <f>IF(C46="","",COUNTIF($C$14:C46,"&lt;&gt;""")-COUNTBLANK($C$14:C46))</f>
        <v>22</v>
      </c>
      <c r="C46" s="57" t="s">
        <v>846</v>
      </c>
      <c r="D46" s="60" t="s">
        <v>791</v>
      </c>
      <c r="E46" s="61" t="s">
        <v>750</v>
      </c>
      <c r="F46" s="61" t="s">
        <v>164</v>
      </c>
      <c r="H46" s="1011">
        <f>IF(AND(U46&lt;&gt;"",V46&lt;&gt;"",AJ46&lt;&gt;"",AK46&lt;&gt;"",AS46&lt;&gt;"",AT46&lt;&gt;"",EB46&lt;&gt;"",BB46&lt;&gt;"",BJ46&lt;&gt;"",BR46&lt;&gt;"",BZ46&lt;&gt;"",CH46&lt;&gt;"",CP46&lt;&gt;"",CX46&lt;&gt;"",DF46&lt;&gt;"",DN46&lt;&gt;"",DX46&lt;&gt;"",DV46&lt;&gt;""),0,1)</f>
        <v>1</v>
      </c>
      <c r="I46" s="709"/>
      <c r="J46" s="709"/>
      <c r="K46" s="709"/>
      <c r="L46" s="709"/>
      <c r="M46" s="709"/>
      <c r="N46" s="709"/>
      <c r="O46" s="709"/>
      <c r="P46" s="104"/>
      <c r="Q46" s="709"/>
      <c r="R46" s="104"/>
      <c r="S46" s="709"/>
      <c r="T46" s="104"/>
      <c r="U46" s="105">
        <f>$U$43+$U$44</f>
        <v>0</v>
      </c>
      <c r="V46" s="184"/>
      <c r="W46" s="107"/>
      <c r="X46" s="709"/>
      <c r="Y46" s="709"/>
      <c r="Z46" s="709"/>
      <c r="AA46" s="709"/>
      <c r="AB46" s="709"/>
      <c r="AC46" s="709"/>
      <c r="AD46" s="709"/>
      <c r="AE46" s="107"/>
      <c r="AF46" s="709"/>
      <c r="AG46" s="107"/>
      <c r="AH46" s="709"/>
      <c r="AI46" s="107"/>
      <c r="AJ46" s="105">
        <f>$AJ$43+$AJ$44</f>
        <v>0</v>
      </c>
      <c r="AK46" s="184"/>
      <c r="AL46" s="107"/>
      <c r="AM46" s="709"/>
      <c r="AN46" s="104"/>
      <c r="AO46" s="709"/>
      <c r="AP46" s="104"/>
      <c r="AQ46" s="709"/>
      <c r="AR46" s="104"/>
      <c r="AS46" s="105">
        <f>$AS$43+$AS$44</f>
        <v>0</v>
      </c>
      <c r="AT46" s="184"/>
      <c r="AU46" s="107"/>
      <c r="AV46" s="709"/>
      <c r="AW46" s="104"/>
      <c r="AX46" s="709"/>
      <c r="AY46" s="104"/>
      <c r="AZ46" s="709"/>
      <c r="BA46" s="104"/>
      <c r="BB46" s="105">
        <f>$AS$43+$AS$44</f>
        <v>0</v>
      </c>
      <c r="BC46" s="107"/>
      <c r="BD46" s="709"/>
      <c r="BE46" s="104"/>
      <c r="BF46" s="709"/>
      <c r="BG46" s="104"/>
      <c r="BH46" s="709"/>
      <c r="BI46" s="104"/>
      <c r="BJ46" s="105">
        <f>$AS$43+$AS$44</f>
        <v>0</v>
      </c>
      <c r="BK46" s="107"/>
      <c r="BL46" s="709"/>
      <c r="BM46" s="104"/>
      <c r="BN46" s="709"/>
      <c r="BO46" s="104"/>
      <c r="BP46" s="709"/>
      <c r="BQ46" s="104"/>
      <c r="BR46" s="105">
        <f>$AS$43+$AS$44</f>
        <v>0</v>
      </c>
      <c r="BS46" s="107"/>
      <c r="BT46" s="709"/>
      <c r="BU46" s="104"/>
      <c r="BV46" s="709"/>
      <c r="BW46" s="104"/>
      <c r="BX46" s="709"/>
      <c r="BY46" s="104"/>
      <c r="BZ46" s="105">
        <f>$AS$43+$AS$44</f>
        <v>0</v>
      </c>
      <c r="CA46" s="107"/>
      <c r="CB46" s="709"/>
      <c r="CC46" s="104"/>
      <c r="CD46" s="709"/>
      <c r="CE46" s="104"/>
      <c r="CF46" s="709"/>
      <c r="CG46" s="104"/>
      <c r="CH46" s="105">
        <f>$AS$43+$AS$44</f>
        <v>0</v>
      </c>
      <c r="CI46" s="107"/>
      <c r="CJ46" s="709"/>
      <c r="CK46" s="104"/>
      <c r="CL46" s="709"/>
      <c r="CM46" s="104"/>
      <c r="CN46" s="709"/>
      <c r="CO46" s="104"/>
      <c r="CP46" s="105">
        <f>$AS$43+$AS$44</f>
        <v>0</v>
      </c>
      <c r="CQ46" s="107"/>
      <c r="CR46" s="709"/>
      <c r="CS46" s="104"/>
      <c r="CT46" s="709"/>
      <c r="CU46" s="104"/>
      <c r="CV46" s="709"/>
      <c r="CW46" s="104"/>
      <c r="CX46" s="105">
        <f>$AS$43+$AS$44</f>
        <v>0</v>
      </c>
      <c r="CY46" s="107"/>
      <c r="CZ46" s="709"/>
      <c r="DA46" s="104"/>
      <c r="DB46" s="709"/>
      <c r="DC46" s="104"/>
      <c r="DD46" s="709"/>
      <c r="DE46" s="104"/>
      <c r="DF46" s="105">
        <f>$AS$43+$AS$44</f>
        <v>0</v>
      </c>
      <c r="DG46" s="107"/>
      <c r="DH46" s="709"/>
      <c r="DI46" s="104"/>
      <c r="DJ46" s="709"/>
      <c r="DK46" s="104"/>
      <c r="DL46" s="709"/>
      <c r="DM46" s="104"/>
      <c r="DN46" s="105">
        <f>$AS$43+$AS$44</f>
        <v>0</v>
      </c>
      <c r="DO46" s="107"/>
      <c r="DP46" s="709"/>
      <c r="DQ46" s="104"/>
      <c r="DR46" s="709"/>
      <c r="DS46" s="104"/>
      <c r="DT46" s="709"/>
      <c r="DU46" s="104"/>
      <c r="DV46" s="105">
        <f>$AS$43+$AS$44</f>
        <v>0</v>
      </c>
      <c r="DX46" s="184"/>
      <c r="DZ46" s="666"/>
      <c r="EA46" s="34"/>
      <c r="EB46" s="188"/>
    </row>
    <row r="47" spans="1:132" ht="14.4">
      <c r="B47" s="203" t="str">
        <f>IF(C47="","",COUNTIF($C$14:C47,"&lt;&gt;""")-COUNTBLANK($C$14:C47))</f>
        <v/>
      </c>
      <c r="G47" s="32"/>
      <c r="H47" s="3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7"/>
      <c r="AM47" s="104"/>
      <c r="AN47" s="104"/>
      <c r="AO47" s="104"/>
      <c r="AP47" s="104"/>
      <c r="AQ47" s="104"/>
      <c r="AR47" s="104"/>
      <c r="AS47" s="104"/>
      <c r="AT47" s="104"/>
      <c r="AU47" s="107"/>
      <c r="AV47" s="104"/>
      <c r="AW47" s="104"/>
      <c r="AX47" s="104"/>
      <c r="AY47" s="104"/>
      <c r="AZ47" s="104"/>
      <c r="BA47" s="104"/>
      <c r="BB47" s="104"/>
      <c r="BC47" s="107"/>
      <c r="BD47" s="104"/>
      <c r="BE47" s="104"/>
      <c r="BF47" s="104"/>
      <c r="BG47" s="104"/>
      <c r="BH47" s="104"/>
      <c r="BI47" s="104"/>
      <c r="BJ47" s="104"/>
      <c r="BK47" s="107"/>
      <c r="BL47" s="104"/>
      <c r="BM47" s="104"/>
      <c r="BN47" s="104"/>
      <c r="BO47" s="104"/>
      <c r="BP47" s="104"/>
      <c r="BQ47" s="104"/>
      <c r="BR47" s="104"/>
      <c r="BS47" s="107"/>
      <c r="BT47" s="104"/>
      <c r="BU47" s="104"/>
      <c r="BV47" s="104"/>
      <c r="BW47" s="104"/>
      <c r="BX47" s="104"/>
      <c r="BY47" s="104"/>
      <c r="BZ47" s="104"/>
      <c r="CA47" s="107"/>
      <c r="CB47" s="104"/>
      <c r="CC47" s="104"/>
      <c r="CD47" s="104"/>
      <c r="CE47" s="104"/>
      <c r="CF47" s="104"/>
      <c r="CG47" s="104"/>
      <c r="CH47" s="104"/>
      <c r="CI47" s="107"/>
      <c r="CJ47" s="104"/>
      <c r="CK47" s="104"/>
      <c r="CL47" s="104"/>
      <c r="CM47" s="104"/>
      <c r="CN47" s="104"/>
      <c r="CO47" s="104"/>
      <c r="CP47" s="104"/>
      <c r="CQ47" s="107"/>
      <c r="CR47" s="104"/>
      <c r="CS47" s="104"/>
      <c r="CT47" s="104"/>
      <c r="CU47" s="104"/>
      <c r="CV47" s="104"/>
      <c r="CW47" s="104"/>
      <c r="CX47" s="104"/>
      <c r="CY47" s="107"/>
      <c r="CZ47" s="104"/>
      <c r="DA47" s="104"/>
      <c r="DB47" s="104"/>
      <c r="DC47" s="104"/>
      <c r="DD47" s="104"/>
      <c r="DE47" s="104"/>
      <c r="DF47" s="104"/>
      <c r="DG47" s="107"/>
      <c r="DH47" s="104"/>
      <c r="DI47" s="104"/>
      <c r="DJ47" s="104"/>
      <c r="DK47" s="104"/>
      <c r="DL47" s="104"/>
      <c r="DM47" s="104"/>
      <c r="DN47" s="104"/>
      <c r="DO47" s="107"/>
      <c r="DP47" s="104"/>
      <c r="DQ47" s="104"/>
      <c r="DR47" s="104"/>
      <c r="DS47" s="104"/>
      <c r="DT47" s="104"/>
      <c r="DU47" s="104"/>
      <c r="DV47" s="104"/>
      <c r="DX47" s="104"/>
      <c r="DY47" s="32"/>
      <c r="EB47" s="88"/>
    </row>
    <row r="48" spans="1:132" ht="14.4">
      <c r="B48" s="203" t="str">
        <f>IF(C48="","",COUNTIF($C$14:C48,"&lt;&gt;""")-COUNTBLANK($C$14:C48))</f>
        <v/>
      </c>
      <c r="C48" s="60"/>
      <c r="D48" s="63" t="s">
        <v>792</v>
      </c>
      <c r="E48" s="60"/>
      <c r="F48" s="60"/>
      <c r="H48" s="34"/>
      <c r="I48" s="103"/>
      <c r="J48" s="103"/>
      <c r="K48" s="103"/>
      <c r="L48" s="103"/>
      <c r="M48" s="103"/>
      <c r="N48" s="103"/>
      <c r="O48" s="103"/>
      <c r="P48" s="104"/>
      <c r="Q48" s="103"/>
      <c r="R48" s="104"/>
      <c r="S48" s="103"/>
      <c r="T48" s="104"/>
      <c r="U48" s="103"/>
      <c r="V48" s="104"/>
      <c r="W48" s="104"/>
      <c r="X48" s="104"/>
      <c r="Y48" s="104"/>
      <c r="Z48" s="104"/>
      <c r="AA48" s="104"/>
      <c r="AB48" s="104"/>
      <c r="AC48" s="104"/>
      <c r="AD48" s="104"/>
      <c r="AE48" s="104"/>
      <c r="AF48" s="104"/>
      <c r="AG48" s="104"/>
      <c r="AH48" s="104"/>
      <c r="AI48" s="104"/>
      <c r="AJ48" s="104"/>
      <c r="AK48" s="104"/>
      <c r="AL48" s="108"/>
      <c r="AM48" s="103"/>
      <c r="AN48" s="103"/>
      <c r="AO48" s="103"/>
      <c r="AP48" s="103"/>
      <c r="AQ48" s="103"/>
      <c r="AR48" s="103"/>
      <c r="AS48" s="103"/>
      <c r="AT48" s="104"/>
      <c r="AU48" s="108"/>
      <c r="AV48" s="103"/>
      <c r="AW48" s="103"/>
      <c r="AX48" s="103"/>
      <c r="AY48" s="103"/>
      <c r="AZ48" s="103"/>
      <c r="BA48" s="103"/>
      <c r="BB48" s="103"/>
      <c r="BC48" s="108"/>
      <c r="BD48" s="103"/>
      <c r="BE48" s="103"/>
      <c r="BF48" s="103"/>
      <c r="BG48" s="103"/>
      <c r="BH48" s="103"/>
      <c r="BI48" s="103"/>
      <c r="BJ48" s="103"/>
      <c r="BK48" s="108"/>
      <c r="BL48" s="103"/>
      <c r="BM48" s="103"/>
      <c r="BN48" s="103"/>
      <c r="BO48" s="103"/>
      <c r="BP48" s="103"/>
      <c r="BQ48" s="103"/>
      <c r="BR48" s="103"/>
      <c r="BS48" s="108"/>
      <c r="BT48" s="103"/>
      <c r="BU48" s="103"/>
      <c r="BV48" s="103"/>
      <c r="BW48" s="103"/>
      <c r="BX48" s="103"/>
      <c r="BY48" s="103"/>
      <c r="BZ48" s="103"/>
      <c r="CA48" s="108"/>
      <c r="CB48" s="103"/>
      <c r="CC48" s="103"/>
      <c r="CD48" s="103"/>
      <c r="CE48" s="103"/>
      <c r="CF48" s="103"/>
      <c r="CG48" s="103"/>
      <c r="CH48" s="103"/>
      <c r="CI48" s="108"/>
      <c r="CJ48" s="103"/>
      <c r="CK48" s="103"/>
      <c r="CL48" s="103"/>
      <c r="CM48" s="103"/>
      <c r="CN48" s="103"/>
      <c r="CO48" s="103"/>
      <c r="CP48" s="103"/>
      <c r="CQ48" s="108"/>
      <c r="CR48" s="103"/>
      <c r="CS48" s="103"/>
      <c r="CT48" s="103"/>
      <c r="CU48" s="103"/>
      <c r="CV48" s="103"/>
      <c r="CW48" s="103"/>
      <c r="CX48" s="103"/>
      <c r="CY48" s="108"/>
      <c r="CZ48" s="103"/>
      <c r="DA48" s="103"/>
      <c r="DB48" s="103"/>
      <c r="DC48" s="103"/>
      <c r="DD48" s="103"/>
      <c r="DE48" s="103"/>
      <c r="DF48" s="103"/>
      <c r="DG48" s="108"/>
      <c r="DH48" s="103"/>
      <c r="DI48" s="103"/>
      <c r="DJ48" s="103"/>
      <c r="DK48" s="103"/>
      <c r="DL48" s="103"/>
      <c r="DM48" s="103"/>
      <c r="DN48" s="103"/>
      <c r="DO48" s="108"/>
      <c r="DP48" s="103"/>
      <c r="DQ48" s="103"/>
      <c r="DR48" s="103"/>
      <c r="DS48" s="103"/>
      <c r="DT48" s="103"/>
      <c r="DU48" s="103"/>
      <c r="DV48" s="103"/>
      <c r="DX48" s="104"/>
      <c r="DZ48" s="34"/>
      <c r="EA48" s="34"/>
      <c r="EB48" s="88"/>
    </row>
    <row r="49" spans="2:132" ht="14.4">
      <c r="B49" s="203">
        <f>IF(C49="","",COUNTIF($C$14:C49,"&lt;&gt;""")-COUNTBLANK($C$14:C49))</f>
        <v>23</v>
      </c>
      <c r="C49" s="57" t="s">
        <v>847</v>
      </c>
      <c r="D49" s="60" t="s">
        <v>794</v>
      </c>
      <c r="E49" s="61" t="s">
        <v>750</v>
      </c>
      <c r="F49" s="61" t="s">
        <v>751</v>
      </c>
      <c r="H49" s="1011">
        <f t="shared" ref="H49:H50" si="22">IF(AND(I49&lt;&gt;"",J49&lt;&gt;"",K49&lt;&gt;"",L49&lt;&gt;"",M49&lt;&gt;"",N49&lt;&gt;"",Q49&lt;&gt;"",S49&lt;&gt;"",V49&lt;&gt;"",X49&lt;&gt;"",Y49&lt;&gt;"",Z49&lt;&gt;"",AA49&lt;&gt;"",AB49&lt;&gt;"",AC49&lt;&gt;"",AF49&lt;&gt;"",AH49&lt;&gt;"",AK49&lt;&gt;"",AM49&lt;&gt;"",AO49&lt;&gt;"",AQ49&lt;&gt;"",AT49&lt;&gt;"",U49&lt;&gt;"",AD49&lt;&gt;"",AJ49&lt;&gt;"",AS49&lt;&gt;"",EB49&lt;&gt;"",O49&lt;&gt;"",AV49&lt;&gt;"",AX49&lt;&gt;"",AZ49&lt;&gt;"",BB49&lt;&gt;"",BD49&lt;&gt;"",BF49&lt;&gt;"",BH49&lt;&gt;"",BJ49&lt;&gt;"",BL49&lt;&gt;"",BN49&lt;&gt;"",BP49&lt;&gt;"",BR49&lt;&gt;"",BT49&lt;&gt;"",BV49&lt;&gt;"",BX49&lt;&gt;"",BZ49&lt;&gt;"",CB49&lt;&gt;"",CD49&lt;&gt;"",CF49&lt;&gt;"",CH49&lt;&gt;"",CJ49&lt;&gt;"",CL49&lt;&gt;"",CN49&lt;&gt;"",CP49&lt;&gt;"",CR49&lt;&gt;"",CT49&lt;&gt;"",CV49&lt;&gt;"",CX49&lt;&gt;"",CZ49&lt;&gt;"",DB49&lt;&gt;"",DD49&lt;&gt;"",DF49&lt;&gt;"",DH49&lt;&gt;"",DJ49&lt;&gt;"",DL49&lt;&gt;"",DN49&lt;&gt;"",DX49&lt;&gt;"",DP49&lt;&gt;"",DR49&lt;&gt;"",DT49&lt;&gt;"",DV49&lt;&gt;""),0,1)</f>
        <v>1</v>
      </c>
      <c r="I49" s="102"/>
      <c r="J49" s="102"/>
      <c r="K49" s="102"/>
      <c r="L49" s="102"/>
      <c r="M49" s="102"/>
      <c r="N49" s="102"/>
      <c r="O49" s="105">
        <f>SUM(I49:N49)</f>
        <v>0</v>
      </c>
      <c r="P49" s="104"/>
      <c r="Q49" s="102"/>
      <c r="R49" s="104"/>
      <c r="S49" s="102"/>
      <c r="T49" s="104"/>
      <c r="U49" s="105">
        <f>O49+Q49+S49</f>
        <v>0</v>
      </c>
      <c r="V49" s="184"/>
      <c r="W49" s="107"/>
      <c r="X49" s="102"/>
      <c r="Y49" s="102"/>
      <c r="Z49" s="102"/>
      <c r="AA49" s="102"/>
      <c r="AB49" s="102"/>
      <c r="AC49" s="102"/>
      <c r="AD49" s="105">
        <f>SUM(X49:AC49)</f>
        <v>0</v>
      </c>
      <c r="AE49" s="107"/>
      <c r="AF49" s="102"/>
      <c r="AG49" s="107"/>
      <c r="AH49" s="102"/>
      <c r="AI49" s="107"/>
      <c r="AJ49" s="105">
        <f>AD49+AF49+AH49</f>
        <v>0</v>
      </c>
      <c r="AK49" s="184"/>
      <c r="AL49" s="107"/>
      <c r="AM49" s="102"/>
      <c r="AN49" s="104"/>
      <c r="AO49" s="102"/>
      <c r="AP49" s="104"/>
      <c r="AQ49" s="102"/>
      <c r="AR49" s="104"/>
      <c r="AS49" s="105">
        <f>AM49+AO49+AQ49</f>
        <v>0</v>
      </c>
      <c r="AT49" s="184"/>
      <c r="AU49" s="107"/>
      <c r="AV49" s="102"/>
      <c r="AW49" s="104"/>
      <c r="AX49" s="102"/>
      <c r="AY49" s="104"/>
      <c r="AZ49" s="102"/>
      <c r="BA49" s="104"/>
      <c r="BB49" s="105">
        <f>AV49+AX49+AZ49</f>
        <v>0</v>
      </c>
      <c r="BC49" s="107"/>
      <c r="BD49" s="102"/>
      <c r="BE49" s="104"/>
      <c r="BF49" s="102"/>
      <c r="BG49" s="104"/>
      <c r="BH49" s="102"/>
      <c r="BI49" s="104"/>
      <c r="BJ49" s="105">
        <f>BD49+BF49+BH49</f>
        <v>0</v>
      </c>
      <c r="BK49" s="107"/>
      <c r="BL49" s="102"/>
      <c r="BM49" s="104"/>
      <c r="BN49" s="102"/>
      <c r="BO49" s="104"/>
      <c r="BP49" s="102"/>
      <c r="BQ49" s="104"/>
      <c r="BR49" s="105">
        <f>BL49+BN49+BP49</f>
        <v>0</v>
      </c>
      <c r="BS49" s="107"/>
      <c r="BT49" s="102"/>
      <c r="BU49" s="104"/>
      <c r="BV49" s="102"/>
      <c r="BW49" s="104"/>
      <c r="BX49" s="102"/>
      <c r="BY49" s="104"/>
      <c r="BZ49" s="105">
        <f>BT49+BV49+BX49</f>
        <v>0</v>
      </c>
      <c r="CA49" s="107"/>
      <c r="CB49" s="102"/>
      <c r="CC49" s="104"/>
      <c r="CD49" s="102"/>
      <c r="CE49" s="104"/>
      <c r="CF49" s="102"/>
      <c r="CG49" s="104"/>
      <c r="CH49" s="105">
        <f>CB49+CD49+CF49</f>
        <v>0</v>
      </c>
      <c r="CI49" s="107"/>
      <c r="CJ49" s="102"/>
      <c r="CK49" s="104"/>
      <c r="CL49" s="102"/>
      <c r="CM49" s="104"/>
      <c r="CN49" s="102"/>
      <c r="CO49" s="104"/>
      <c r="CP49" s="105">
        <f>CJ49+CL49+CN49</f>
        <v>0</v>
      </c>
      <c r="CQ49" s="107"/>
      <c r="CR49" s="102"/>
      <c r="CS49" s="104"/>
      <c r="CT49" s="102"/>
      <c r="CU49" s="104"/>
      <c r="CV49" s="102"/>
      <c r="CW49" s="104"/>
      <c r="CX49" s="105">
        <f>CR49+CT49+CV49</f>
        <v>0</v>
      </c>
      <c r="CY49" s="107"/>
      <c r="CZ49" s="102"/>
      <c r="DA49" s="104"/>
      <c r="DB49" s="102"/>
      <c r="DC49" s="104"/>
      <c r="DD49" s="102"/>
      <c r="DE49" s="104"/>
      <c r="DF49" s="105">
        <f>CZ49+DB49+DD49</f>
        <v>0</v>
      </c>
      <c r="DG49" s="107"/>
      <c r="DH49" s="102"/>
      <c r="DI49" s="104"/>
      <c r="DJ49" s="102"/>
      <c r="DK49" s="104"/>
      <c r="DL49" s="102"/>
      <c r="DM49" s="104"/>
      <c r="DN49" s="105">
        <f>DH49+DJ49+DL49</f>
        <v>0</v>
      </c>
      <c r="DO49" s="107"/>
      <c r="DP49" s="102"/>
      <c r="DQ49" s="104"/>
      <c r="DR49" s="102"/>
      <c r="DS49" s="104"/>
      <c r="DT49" s="102"/>
      <c r="DU49" s="104"/>
      <c r="DV49" s="105">
        <f>DP49+DR49+DT49</f>
        <v>0</v>
      </c>
      <c r="DX49" s="184"/>
      <c r="DZ49" s="666"/>
      <c r="EA49" s="34"/>
      <c r="EB49" s="188"/>
    </row>
    <row r="50" spans="2:132" ht="14.4">
      <c r="B50" s="203">
        <f>IF(C50="","",COUNTIF($C$14:C50,"&lt;&gt;""")-COUNTBLANK($C$14:C50))</f>
        <v>24</v>
      </c>
      <c r="C50" s="57" t="s">
        <v>848</v>
      </c>
      <c r="D50" s="60" t="s">
        <v>796</v>
      </c>
      <c r="E50" s="61" t="s">
        <v>750</v>
      </c>
      <c r="F50" s="61" t="s">
        <v>751</v>
      </c>
      <c r="H50" s="1011">
        <f t="shared" si="22"/>
        <v>1</v>
      </c>
      <c r="I50" s="102"/>
      <c r="J50" s="102"/>
      <c r="K50" s="102"/>
      <c r="L50" s="102"/>
      <c r="M50" s="102"/>
      <c r="N50" s="102"/>
      <c r="O50" s="105">
        <f>SUM(I50:N50)</f>
        <v>0</v>
      </c>
      <c r="P50" s="104"/>
      <c r="Q50" s="102"/>
      <c r="R50" s="104"/>
      <c r="S50" s="102"/>
      <c r="T50" s="104"/>
      <c r="U50" s="105">
        <f>O50+Q50+S50</f>
        <v>0</v>
      </c>
      <c r="V50" s="184"/>
      <c r="W50" s="107"/>
      <c r="X50" s="102"/>
      <c r="Y50" s="102"/>
      <c r="Z50" s="102"/>
      <c r="AA50" s="102"/>
      <c r="AB50" s="102"/>
      <c r="AC50" s="102"/>
      <c r="AD50" s="105">
        <f>SUM(X50:AC50)</f>
        <v>0</v>
      </c>
      <c r="AE50" s="104"/>
      <c r="AF50" s="102"/>
      <c r="AG50" s="104"/>
      <c r="AH50" s="102"/>
      <c r="AI50" s="104"/>
      <c r="AJ50" s="105">
        <f>AD50+AF50+AH50</f>
        <v>0</v>
      </c>
      <c r="AK50" s="184"/>
      <c r="AL50" s="107"/>
      <c r="AM50" s="102"/>
      <c r="AN50" s="104"/>
      <c r="AO50" s="102"/>
      <c r="AP50" s="104"/>
      <c r="AQ50" s="102"/>
      <c r="AR50" s="104"/>
      <c r="AS50" s="105">
        <f>AM50+AO50+AQ50</f>
        <v>0</v>
      </c>
      <c r="AT50" s="184"/>
      <c r="AU50" s="107"/>
      <c r="AV50" s="102"/>
      <c r="AW50" s="104"/>
      <c r="AX50" s="102"/>
      <c r="AY50" s="104"/>
      <c r="AZ50" s="102"/>
      <c r="BA50" s="104"/>
      <c r="BB50" s="105">
        <f>AV50+AX50+AZ50</f>
        <v>0</v>
      </c>
      <c r="BC50" s="107"/>
      <c r="BD50" s="102"/>
      <c r="BE50" s="104"/>
      <c r="BF50" s="102"/>
      <c r="BG50" s="104"/>
      <c r="BH50" s="102"/>
      <c r="BI50" s="104"/>
      <c r="BJ50" s="105">
        <f>BD50+BF50+BH50</f>
        <v>0</v>
      </c>
      <c r="BK50" s="107"/>
      <c r="BL50" s="102"/>
      <c r="BM50" s="104"/>
      <c r="BN50" s="102"/>
      <c r="BO50" s="104"/>
      <c r="BP50" s="102"/>
      <c r="BQ50" s="104"/>
      <c r="BR50" s="105">
        <f>BL50+BN50+BP50</f>
        <v>0</v>
      </c>
      <c r="BS50" s="107"/>
      <c r="BT50" s="102"/>
      <c r="BU50" s="104"/>
      <c r="BV50" s="102"/>
      <c r="BW50" s="104"/>
      <c r="BX50" s="102"/>
      <c r="BY50" s="104"/>
      <c r="BZ50" s="105">
        <f>BT50+BV50+BX50</f>
        <v>0</v>
      </c>
      <c r="CA50" s="107"/>
      <c r="CB50" s="102"/>
      <c r="CC50" s="104"/>
      <c r="CD50" s="102"/>
      <c r="CE50" s="104"/>
      <c r="CF50" s="102"/>
      <c r="CG50" s="104"/>
      <c r="CH50" s="105">
        <f>CB50+CD50+CF50</f>
        <v>0</v>
      </c>
      <c r="CI50" s="107"/>
      <c r="CJ50" s="102"/>
      <c r="CK50" s="104"/>
      <c r="CL50" s="102"/>
      <c r="CM50" s="104"/>
      <c r="CN50" s="102"/>
      <c r="CO50" s="104"/>
      <c r="CP50" s="105">
        <f>CJ50+CL50+CN50</f>
        <v>0</v>
      </c>
      <c r="CQ50" s="107"/>
      <c r="CR50" s="102"/>
      <c r="CS50" s="104"/>
      <c r="CT50" s="102"/>
      <c r="CU50" s="104"/>
      <c r="CV50" s="102"/>
      <c r="CW50" s="104"/>
      <c r="CX50" s="105">
        <f>CR50+CT50+CV50</f>
        <v>0</v>
      </c>
      <c r="CY50" s="107"/>
      <c r="CZ50" s="102"/>
      <c r="DA50" s="104"/>
      <c r="DB50" s="102"/>
      <c r="DC50" s="104"/>
      <c r="DD50" s="102"/>
      <c r="DE50" s="104"/>
      <c r="DF50" s="105">
        <f>CZ50+DB50+DD50</f>
        <v>0</v>
      </c>
      <c r="DG50" s="107"/>
      <c r="DH50" s="102"/>
      <c r="DI50" s="104"/>
      <c r="DJ50" s="102"/>
      <c r="DK50" s="104"/>
      <c r="DL50" s="102"/>
      <c r="DM50" s="104"/>
      <c r="DN50" s="105">
        <f>DH50+DJ50+DL50</f>
        <v>0</v>
      </c>
      <c r="DO50" s="107"/>
      <c r="DP50" s="102"/>
      <c r="DQ50" s="104"/>
      <c r="DR50" s="102"/>
      <c r="DS50" s="104"/>
      <c r="DT50" s="102"/>
      <c r="DU50" s="104"/>
      <c r="DV50" s="105">
        <f>DP50+DR50+DT50</f>
        <v>0</v>
      </c>
      <c r="DX50" s="184"/>
      <c r="DZ50" s="666"/>
      <c r="EA50" s="34"/>
      <c r="EB50" s="188"/>
    </row>
    <row r="51" spans="2:132" ht="14.4">
      <c r="B51" s="203" t="str">
        <f>IF(C51="","",COUNTIF($C$14:C51,"&lt;&gt;""")-COUNTBLANK($C$14:C51))</f>
        <v/>
      </c>
      <c r="C51" s="34"/>
      <c r="D51" s="34"/>
      <c r="E51" s="34"/>
      <c r="F51" s="34"/>
      <c r="H51" s="84"/>
      <c r="I51" s="103"/>
      <c r="J51" s="103"/>
      <c r="K51" s="103"/>
      <c r="L51" s="103"/>
      <c r="M51" s="103"/>
      <c r="N51" s="103"/>
      <c r="O51" s="103"/>
      <c r="P51" s="104"/>
      <c r="Q51" s="103"/>
      <c r="R51" s="104"/>
      <c r="S51" s="103"/>
      <c r="T51" s="104"/>
      <c r="U51" s="103"/>
      <c r="V51" s="107"/>
      <c r="W51" s="108"/>
      <c r="X51" s="103"/>
      <c r="Y51" s="103"/>
      <c r="Z51" s="103"/>
      <c r="AA51" s="103"/>
      <c r="AB51" s="103"/>
      <c r="AC51" s="103"/>
      <c r="AD51" s="103"/>
      <c r="AE51" s="104"/>
      <c r="AF51" s="103"/>
      <c r="AG51" s="104"/>
      <c r="AH51" s="103"/>
      <c r="AI51" s="104"/>
      <c r="AJ51" s="103"/>
      <c r="AK51" s="107"/>
      <c r="AL51" s="108"/>
      <c r="AM51" s="103"/>
      <c r="AN51" s="103"/>
      <c r="AO51" s="103"/>
      <c r="AP51" s="103"/>
      <c r="AQ51" s="103"/>
      <c r="AR51" s="103"/>
      <c r="AS51" s="103"/>
      <c r="AU51" s="108"/>
      <c r="AV51" s="103"/>
      <c r="AW51" s="103"/>
      <c r="AX51" s="103"/>
      <c r="AY51" s="103"/>
      <c r="AZ51" s="103"/>
      <c r="BA51" s="103"/>
      <c r="BB51" s="103"/>
      <c r="BC51" s="108"/>
      <c r="BD51" s="103"/>
      <c r="BE51" s="103"/>
      <c r="BF51" s="103"/>
      <c r="BG51" s="103"/>
      <c r="BH51" s="103"/>
      <c r="BI51" s="103"/>
      <c r="BJ51" s="103"/>
      <c r="BK51" s="108"/>
      <c r="BL51" s="103"/>
      <c r="BM51" s="103"/>
      <c r="BN51" s="103"/>
      <c r="BO51" s="103"/>
      <c r="BP51" s="103"/>
      <c r="BQ51" s="103"/>
      <c r="BR51" s="103"/>
      <c r="BS51" s="108"/>
      <c r="BT51" s="103"/>
      <c r="BU51" s="103"/>
      <c r="BV51" s="103"/>
      <c r="BW51" s="103"/>
      <c r="BX51" s="103"/>
      <c r="BY51" s="103"/>
      <c r="BZ51" s="103"/>
      <c r="CA51" s="108"/>
      <c r="CB51" s="103"/>
      <c r="CC51" s="103"/>
      <c r="CD51" s="103"/>
      <c r="CE51" s="103"/>
      <c r="CF51" s="103"/>
      <c r="CG51" s="103"/>
      <c r="CH51" s="103"/>
      <c r="CI51" s="108"/>
      <c r="CJ51" s="103"/>
      <c r="CK51" s="103"/>
      <c r="CL51" s="103"/>
      <c r="CM51" s="103"/>
      <c r="CN51" s="103"/>
      <c r="CO51" s="103"/>
      <c r="CP51" s="103"/>
      <c r="CQ51" s="108"/>
      <c r="CR51" s="103"/>
      <c r="CS51" s="103"/>
      <c r="CT51" s="103"/>
      <c r="CU51" s="103"/>
      <c r="CV51" s="103"/>
      <c r="CW51" s="103"/>
      <c r="CX51" s="103"/>
      <c r="CY51" s="108"/>
      <c r="CZ51" s="103"/>
      <c r="DA51" s="103"/>
      <c r="DB51" s="103"/>
      <c r="DC51" s="103"/>
      <c r="DD51" s="103"/>
      <c r="DE51" s="103"/>
      <c r="DF51" s="103"/>
      <c r="DG51" s="108"/>
      <c r="DH51" s="103"/>
      <c r="DI51" s="103"/>
      <c r="DJ51" s="103"/>
      <c r="DK51" s="103"/>
      <c r="DL51" s="103"/>
      <c r="DM51" s="103"/>
      <c r="DN51" s="103"/>
      <c r="DO51" s="108"/>
      <c r="DP51" s="103"/>
      <c r="DQ51" s="103"/>
      <c r="DR51" s="103"/>
      <c r="DS51" s="103"/>
      <c r="DT51" s="103"/>
      <c r="DU51" s="103"/>
      <c r="DV51" s="103"/>
      <c r="DZ51" s="34"/>
      <c r="EA51" s="34"/>
      <c r="EB51" s="88"/>
    </row>
    <row r="52" spans="2:132" ht="14.4">
      <c r="B52" s="203" t="str">
        <f>IF(C52="","",COUNTIF($C$14:C52,"&lt;&gt;""")-COUNTBLANK($C$14:C52))</f>
        <v/>
      </c>
      <c r="C52" s="60"/>
      <c r="D52" s="63" t="s">
        <v>797</v>
      </c>
      <c r="E52" s="60"/>
      <c r="F52" s="60"/>
      <c r="H52" s="84"/>
      <c r="I52" s="103"/>
      <c r="J52" s="103"/>
      <c r="K52" s="103"/>
      <c r="L52" s="103"/>
      <c r="M52" s="103"/>
      <c r="N52" s="103"/>
      <c r="O52" s="103"/>
      <c r="P52" s="104"/>
      <c r="Q52" s="103"/>
      <c r="R52" s="104"/>
      <c r="S52" s="103"/>
      <c r="T52" s="104"/>
      <c r="U52" s="103"/>
      <c r="V52" s="107"/>
      <c r="W52" s="108"/>
      <c r="X52" s="103"/>
      <c r="Y52" s="103"/>
      <c r="Z52" s="103"/>
      <c r="AA52" s="103"/>
      <c r="AB52" s="103"/>
      <c r="AC52" s="103"/>
      <c r="AD52" s="103"/>
      <c r="AE52" s="104"/>
      <c r="AF52" s="103"/>
      <c r="AG52" s="104"/>
      <c r="AH52" s="103"/>
      <c r="AI52" s="104"/>
      <c r="AJ52" s="103"/>
      <c r="AK52" s="107"/>
      <c r="AL52" s="108"/>
      <c r="AM52" s="103"/>
      <c r="AN52" s="103"/>
      <c r="AO52" s="103"/>
      <c r="AP52" s="103"/>
      <c r="AQ52" s="103"/>
      <c r="AR52" s="103"/>
      <c r="AS52" s="103"/>
      <c r="AU52" s="108"/>
      <c r="AV52" s="103"/>
      <c r="AW52" s="103"/>
      <c r="AX52" s="103"/>
      <c r="AY52" s="103"/>
      <c r="AZ52" s="103"/>
      <c r="BA52" s="103"/>
      <c r="BB52" s="103"/>
      <c r="BC52" s="108"/>
      <c r="BD52" s="103"/>
      <c r="BE52" s="103"/>
      <c r="BF52" s="103"/>
      <c r="BG52" s="103"/>
      <c r="BH52" s="103"/>
      <c r="BI52" s="103"/>
      <c r="BJ52" s="103"/>
      <c r="BK52" s="108"/>
      <c r="BL52" s="103"/>
      <c r="BM52" s="103"/>
      <c r="BN52" s="103"/>
      <c r="BO52" s="103"/>
      <c r="BP52" s="103"/>
      <c r="BQ52" s="103"/>
      <c r="BR52" s="103"/>
      <c r="BS52" s="108"/>
      <c r="BT52" s="103"/>
      <c r="BU52" s="103"/>
      <c r="BV52" s="103"/>
      <c r="BW52" s="103"/>
      <c r="BX52" s="103"/>
      <c r="BY52" s="103"/>
      <c r="BZ52" s="103"/>
      <c r="CA52" s="108"/>
      <c r="CB52" s="103"/>
      <c r="CC52" s="103"/>
      <c r="CD52" s="103"/>
      <c r="CE52" s="103"/>
      <c r="CF52" s="103"/>
      <c r="CG52" s="103"/>
      <c r="CH52" s="103"/>
      <c r="CI52" s="108"/>
      <c r="CJ52" s="103"/>
      <c r="CK52" s="103"/>
      <c r="CL52" s="103"/>
      <c r="CM52" s="103"/>
      <c r="CN52" s="103"/>
      <c r="CO52" s="103"/>
      <c r="CP52" s="103"/>
      <c r="CQ52" s="108"/>
      <c r="CR52" s="103"/>
      <c r="CS52" s="103"/>
      <c r="CT52" s="103"/>
      <c r="CU52" s="103"/>
      <c r="CV52" s="103"/>
      <c r="CW52" s="103"/>
      <c r="CX52" s="103"/>
      <c r="CY52" s="108"/>
      <c r="CZ52" s="103"/>
      <c r="DA52" s="103"/>
      <c r="DB52" s="103"/>
      <c r="DC52" s="103"/>
      <c r="DD52" s="103"/>
      <c r="DE52" s="103"/>
      <c r="DF52" s="103"/>
      <c r="DG52" s="108"/>
      <c r="DH52" s="103"/>
      <c r="DI52" s="103"/>
      <c r="DJ52" s="103"/>
      <c r="DK52" s="103"/>
      <c r="DL52" s="103"/>
      <c r="DM52" s="103"/>
      <c r="DN52" s="103"/>
      <c r="DO52" s="108"/>
      <c r="DP52" s="103"/>
      <c r="DQ52" s="103"/>
      <c r="DR52" s="103"/>
      <c r="DS52" s="103"/>
      <c r="DT52" s="103"/>
      <c r="DU52" s="103"/>
      <c r="DV52" s="103"/>
      <c r="DZ52" s="34"/>
      <c r="EA52" s="34"/>
      <c r="EB52" s="88"/>
    </row>
    <row r="53" spans="2:132" ht="14.4">
      <c r="B53" s="203">
        <f>IF(C53="","",COUNTIF($C$14:C53,"&lt;&gt;""")-COUNTBLANK($C$14:C53))</f>
        <v>25</v>
      </c>
      <c r="C53" s="57" t="s">
        <v>849</v>
      </c>
      <c r="D53" s="60" t="s">
        <v>799</v>
      </c>
      <c r="E53" s="61" t="s">
        <v>750</v>
      </c>
      <c r="F53" s="61" t="s">
        <v>751</v>
      </c>
      <c r="H53" s="1011">
        <f>IF(AND(U53&lt;&gt;"",V53&lt;&gt;"",AJ53&lt;&gt;"",AK53&lt;&gt;"",AS53&lt;&gt;"",AT53&lt;&gt;"",EB53&lt;&gt;"",BB53&lt;&gt;"",BJ53&lt;&gt;"",BR53&lt;&gt;"",BZ53&lt;&gt;"",CH53&lt;&gt;"",CP53&lt;&gt;"",CX53&lt;&gt;"",DF53&lt;&gt;"",DN53&lt;&gt;"",DX53&lt;&gt;"",O53&lt;&gt;"",Q53&lt;&gt;"",S53&lt;&gt;"",AD53&lt;&gt;"",AF53&lt;&gt;"",AH53&lt;&gt;"",AM53&lt;&gt;"",AO53&lt;&gt;"",AQ53&lt;&gt;"",AV53&lt;&gt;"",AX53&lt;&gt;"",AZ53&lt;&gt;"",BD53&lt;&gt;"",BF53&lt;&gt;"",BH53&lt;&gt;"",BL53&lt;&gt;"",BN53&lt;&gt;"",BP53&lt;&gt;"",BT53&lt;&gt;"",BV53&lt;&gt;"",BX53&lt;&gt;"",CB53&lt;&gt;"",CD53&lt;&gt;"",CF53&lt;&gt;"",CJ53&lt;&gt;"",CL53&lt;&gt;"",CN53&lt;&gt;"",CR53&lt;&gt;"",CT53&lt;&gt;"",CV53&lt;&gt;"",CZ53&lt;&gt;"",DB53&lt;&gt;"",DD53&lt;&gt;"",DH53&lt;&gt;"",DJ53&lt;&gt;"",DL53&lt;&gt;"",DP53&lt;&gt;"",DR53&lt;&gt;"",DT53&lt;&gt;"",DV53&lt;&gt;""),0,1)</f>
        <v>1</v>
      </c>
      <c r="I53" s="709"/>
      <c r="J53" s="709"/>
      <c r="K53" s="709"/>
      <c r="L53" s="709"/>
      <c r="M53" s="709"/>
      <c r="N53" s="709"/>
      <c r="O53" s="102"/>
      <c r="P53" s="104"/>
      <c r="Q53" s="102"/>
      <c r="R53" s="104"/>
      <c r="S53" s="102"/>
      <c r="T53" s="104"/>
      <c r="U53" s="105">
        <f>O53+Q53+S53</f>
        <v>0</v>
      </c>
      <c r="V53" s="184"/>
      <c r="W53" s="107"/>
      <c r="X53" s="709"/>
      <c r="Y53" s="709"/>
      <c r="Z53" s="709"/>
      <c r="AA53" s="709"/>
      <c r="AB53" s="709"/>
      <c r="AC53" s="709"/>
      <c r="AD53" s="102"/>
      <c r="AE53" s="107"/>
      <c r="AF53" s="102"/>
      <c r="AG53" s="107"/>
      <c r="AH53" s="102"/>
      <c r="AI53" s="107"/>
      <c r="AJ53" s="105">
        <f>AD53+AF53+AH53</f>
        <v>0</v>
      </c>
      <c r="AK53" s="184"/>
      <c r="AL53" s="107"/>
      <c r="AM53" s="102"/>
      <c r="AN53" s="104"/>
      <c r="AO53" s="102"/>
      <c r="AP53" s="104"/>
      <c r="AQ53" s="102"/>
      <c r="AR53" s="104"/>
      <c r="AS53" s="105">
        <f>AM53+AO53+AQ53</f>
        <v>0</v>
      </c>
      <c r="AT53" s="184"/>
      <c r="AU53" s="107"/>
      <c r="AV53" s="102"/>
      <c r="AW53" s="104"/>
      <c r="AX53" s="102"/>
      <c r="AY53" s="104"/>
      <c r="AZ53" s="102"/>
      <c r="BA53" s="104"/>
      <c r="BB53" s="105">
        <f>AV53+AX53+AZ53</f>
        <v>0</v>
      </c>
      <c r="BC53" s="107"/>
      <c r="BD53" s="102"/>
      <c r="BE53" s="104"/>
      <c r="BF53" s="102"/>
      <c r="BG53" s="104"/>
      <c r="BH53" s="102"/>
      <c r="BI53" s="104"/>
      <c r="BJ53" s="105">
        <f>BD53+BF53+BH53</f>
        <v>0</v>
      </c>
      <c r="BK53" s="107"/>
      <c r="BL53" s="102"/>
      <c r="BM53" s="104"/>
      <c r="BN53" s="102"/>
      <c r="BO53" s="104"/>
      <c r="BP53" s="102"/>
      <c r="BQ53" s="104"/>
      <c r="BR53" s="105">
        <f>BL53+BN53+BP53</f>
        <v>0</v>
      </c>
      <c r="BS53" s="107"/>
      <c r="BT53" s="102"/>
      <c r="BU53" s="104"/>
      <c r="BV53" s="102"/>
      <c r="BW53" s="104"/>
      <c r="BX53" s="102"/>
      <c r="BY53" s="104"/>
      <c r="BZ53" s="105">
        <f>BT53+BV53+BX53</f>
        <v>0</v>
      </c>
      <c r="CA53" s="107"/>
      <c r="CB53" s="102"/>
      <c r="CC53" s="104"/>
      <c r="CD53" s="102"/>
      <c r="CE53" s="104"/>
      <c r="CF53" s="102"/>
      <c r="CG53" s="104"/>
      <c r="CH53" s="105">
        <f>CB53+CD53+CF53</f>
        <v>0</v>
      </c>
      <c r="CI53" s="107"/>
      <c r="CJ53" s="102"/>
      <c r="CK53" s="104"/>
      <c r="CL53" s="102"/>
      <c r="CM53" s="104"/>
      <c r="CN53" s="102"/>
      <c r="CO53" s="104"/>
      <c r="CP53" s="105">
        <f>CJ53+CL53+CN53</f>
        <v>0</v>
      </c>
      <c r="CQ53" s="107"/>
      <c r="CR53" s="102"/>
      <c r="CS53" s="104"/>
      <c r="CT53" s="102"/>
      <c r="CU53" s="104"/>
      <c r="CV53" s="102"/>
      <c r="CW53" s="104"/>
      <c r="CX53" s="105">
        <f>CR53+CT53+CV53</f>
        <v>0</v>
      </c>
      <c r="CY53" s="107"/>
      <c r="CZ53" s="102"/>
      <c r="DA53" s="104"/>
      <c r="DB53" s="102"/>
      <c r="DC53" s="104"/>
      <c r="DD53" s="102"/>
      <c r="DE53" s="104"/>
      <c r="DF53" s="105">
        <f>CZ53+DB53+DD53</f>
        <v>0</v>
      </c>
      <c r="DG53" s="107"/>
      <c r="DH53" s="102"/>
      <c r="DI53" s="104"/>
      <c r="DJ53" s="102"/>
      <c r="DK53" s="104"/>
      <c r="DL53" s="102"/>
      <c r="DM53" s="104"/>
      <c r="DN53" s="105">
        <f>DH53+DJ53+DL53</f>
        <v>0</v>
      </c>
      <c r="DO53" s="107"/>
      <c r="DP53" s="102"/>
      <c r="DQ53" s="104"/>
      <c r="DR53" s="102"/>
      <c r="DS53" s="104"/>
      <c r="DT53" s="102"/>
      <c r="DU53" s="104"/>
      <c r="DV53" s="105">
        <f>DP53+DR53+DT53</f>
        <v>0</v>
      </c>
      <c r="DX53" s="184"/>
      <c r="DZ53" s="666"/>
      <c r="EA53" s="34"/>
      <c r="EB53" s="188"/>
    </row>
    <row r="54" spans="2:132" ht="14.4">
      <c r="B54" s="203">
        <f>IF(C54="","",COUNTIF($C$14:C54,"&lt;&gt;""")-COUNTBLANK($C$14:C54))</f>
        <v>26</v>
      </c>
      <c r="C54" s="57" t="s">
        <v>850</v>
      </c>
      <c r="D54" s="60" t="s">
        <v>801</v>
      </c>
      <c r="E54" s="61" t="s">
        <v>750</v>
      </c>
      <c r="F54" s="61" t="s">
        <v>751</v>
      </c>
      <c r="H54" s="665">
        <f>IF(AND(U54&lt;&gt;"",V54&lt;&gt;"",AJ54&lt;&gt;"",AK54&lt;&gt;"",AS54&lt;&gt;"",AT54&lt;&gt;"",EB54&lt;&gt;"",BB54&lt;&gt;"",BJ54&lt;&gt;"",BR54&lt;&gt;"",BZ54&lt;&gt;"",CH54&lt;&gt;"",CP54&lt;&gt;"",CX54&lt;&gt;"",DF54&lt;&gt;"",DN54&lt;&gt;"",DX54&lt;&gt;"",O54&lt;&gt;"",Q54&lt;&gt;"",S54&lt;&gt;"",AD54&lt;&gt;"",AF54&lt;&gt;"",AH54&lt;&gt;"",AM54&lt;&gt;"",AO54&lt;&gt;"",AQ54&lt;&gt;"",AV54&lt;&gt;"",AX54&lt;&gt;"",AZ54&lt;&gt;"",BD54&lt;&gt;"",BF54&lt;&gt;"",BH54&lt;&gt;"",BL54&lt;&gt;"",BN54&lt;&gt;"",BP54&lt;&gt;"",BT54&lt;&gt;"",BV54&lt;&gt;"",BX54&lt;&gt;"",CB54&lt;&gt;"",CD54&lt;&gt;"",CF54&lt;&gt;"",CJ54&lt;&gt;"",CL54&lt;&gt;"",CN54&lt;&gt;"",CR54&lt;&gt;"",CT54&lt;&gt;"",CV54&lt;&gt;"",CZ54&lt;&gt;"",DB54&lt;&gt;"",DD54&lt;&gt;"",DH54&lt;&gt;"",DJ54&lt;&gt;"",DL54&lt;&gt;"",DP54&lt;&gt;"",DR54&lt;&gt;"",DT54&lt;&gt;"",DV54&lt;&gt;""),0,1)</f>
        <v>1</v>
      </c>
      <c r="I54" s="709"/>
      <c r="J54" s="709"/>
      <c r="K54" s="709"/>
      <c r="L54" s="709"/>
      <c r="M54" s="709"/>
      <c r="N54" s="709"/>
      <c r="O54" s="102"/>
      <c r="P54" s="104"/>
      <c r="Q54" s="102"/>
      <c r="R54" s="104"/>
      <c r="S54" s="102"/>
      <c r="T54" s="104"/>
      <c r="U54" s="105">
        <f>O54+Q54+S54</f>
        <v>0</v>
      </c>
      <c r="V54" s="184"/>
      <c r="W54" s="107"/>
      <c r="X54" s="709"/>
      <c r="Y54" s="709"/>
      <c r="Z54" s="709"/>
      <c r="AA54" s="709"/>
      <c r="AB54" s="709"/>
      <c r="AC54" s="709"/>
      <c r="AD54" s="102"/>
      <c r="AE54" s="104"/>
      <c r="AF54" s="102"/>
      <c r="AG54" s="104"/>
      <c r="AH54" s="102"/>
      <c r="AI54" s="104"/>
      <c r="AJ54" s="105">
        <f>AD54+AF54+AH54</f>
        <v>0</v>
      </c>
      <c r="AK54" s="184"/>
      <c r="AL54" s="107"/>
      <c r="AM54" s="102"/>
      <c r="AN54" s="104"/>
      <c r="AO54" s="102"/>
      <c r="AP54" s="104"/>
      <c r="AQ54" s="102"/>
      <c r="AR54" s="104"/>
      <c r="AS54" s="105">
        <f>AM54+AO54+AQ54</f>
        <v>0</v>
      </c>
      <c r="AT54" s="184"/>
      <c r="AU54" s="107"/>
      <c r="AV54" s="102"/>
      <c r="AW54" s="104"/>
      <c r="AX54" s="102"/>
      <c r="AY54" s="104"/>
      <c r="AZ54" s="102"/>
      <c r="BA54" s="104"/>
      <c r="BB54" s="105">
        <f>AV54+AX54+AZ54</f>
        <v>0</v>
      </c>
      <c r="BC54" s="107"/>
      <c r="BD54" s="102"/>
      <c r="BE54" s="104"/>
      <c r="BF54" s="102"/>
      <c r="BG54" s="104"/>
      <c r="BH54" s="102"/>
      <c r="BI54" s="104"/>
      <c r="BJ54" s="105">
        <f>BD54+BF54+BH54</f>
        <v>0</v>
      </c>
      <c r="BK54" s="107"/>
      <c r="BL54" s="102"/>
      <c r="BM54" s="104"/>
      <c r="BN54" s="102"/>
      <c r="BO54" s="104"/>
      <c r="BP54" s="102"/>
      <c r="BQ54" s="104"/>
      <c r="BR54" s="105">
        <f>BL54+BN54+BP54</f>
        <v>0</v>
      </c>
      <c r="BS54" s="107"/>
      <c r="BT54" s="102"/>
      <c r="BU54" s="104"/>
      <c r="BV54" s="102"/>
      <c r="BW54" s="104"/>
      <c r="BX54" s="102"/>
      <c r="BY54" s="104"/>
      <c r="BZ54" s="105">
        <f>BT54+BV54+BX54</f>
        <v>0</v>
      </c>
      <c r="CA54" s="107"/>
      <c r="CB54" s="102"/>
      <c r="CC54" s="104"/>
      <c r="CD54" s="102"/>
      <c r="CE54" s="104"/>
      <c r="CF54" s="102"/>
      <c r="CG54" s="104"/>
      <c r="CH54" s="105">
        <f>CB54+CD54+CF54</f>
        <v>0</v>
      </c>
      <c r="CI54" s="107"/>
      <c r="CJ54" s="102"/>
      <c r="CK54" s="104"/>
      <c r="CL54" s="102"/>
      <c r="CM54" s="104"/>
      <c r="CN54" s="102"/>
      <c r="CO54" s="104"/>
      <c r="CP54" s="105">
        <f>CJ54+CL54+CN54</f>
        <v>0</v>
      </c>
      <c r="CQ54" s="107"/>
      <c r="CR54" s="102"/>
      <c r="CS54" s="104"/>
      <c r="CT54" s="102"/>
      <c r="CU54" s="104"/>
      <c r="CV54" s="102"/>
      <c r="CW54" s="104"/>
      <c r="CX54" s="105">
        <f>CR54+CT54+CV54</f>
        <v>0</v>
      </c>
      <c r="CY54" s="107"/>
      <c r="CZ54" s="102"/>
      <c r="DA54" s="104"/>
      <c r="DB54" s="102"/>
      <c r="DC54" s="104"/>
      <c r="DD54" s="102"/>
      <c r="DE54" s="104"/>
      <c r="DF54" s="105">
        <f>CZ54+DB54+DD54</f>
        <v>0</v>
      </c>
      <c r="DG54" s="107"/>
      <c r="DH54" s="102"/>
      <c r="DI54" s="104"/>
      <c r="DJ54" s="102"/>
      <c r="DK54" s="104"/>
      <c r="DL54" s="102"/>
      <c r="DM54" s="104"/>
      <c r="DN54" s="105">
        <f>DH54+DJ54+DL54</f>
        <v>0</v>
      </c>
      <c r="DO54" s="107"/>
      <c r="DP54" s="102"/>
      <c r="DQ54" s="104"/>
      <c r="DR54" s="102"/>
      <c r="DS54" s="104"/>
      <c r="DT54" s="102"/>
      <c r="DU54" s="104"/>
      <c r="DV54" s="105">
        <f>DP54+DR54+DT54</f>
        <v>0</v>
      </c>
      <c r="DX54" s="184"/>
      <c r="DZ54" s="666"/>
      <c r="EA54" s="34"/>
      <c r="EB54" s="188"/>
    </row>
    <row r="55" spans="2:132" ht="14.4">
      <c r="B55" s="203">
        <f>IF(C55="","",COUNTIF($C$14:C55,"&lt;&gt;""")-COUNTBLANK($C$14:C55))</f>
        <v>27</v>
      </c>
      <c r="C55" s="57" t="s">
        <v>851</v>
      </c>
      <c r="D55" s="60" t="s">
        <v>803</v>
      </c>
      <c r="E55" s="61" t="s">
        <v>750</v>
      </c>
      <c r="F55" s="61" t="s">
        <v>117</v>
      </c>
      <c r="H55" s="1011">
        <f t="shared" ref="H55:H60" si="23">IF(AND(U55&lt;&gt;"",V55&lt;&gt;"",AJ55&lt;&gt;"",AK55&lt;&gt;"",AS55&lt;&gt;"",AT55&lt;&gt;"",EB55&lt;&gt;"",BB55&lt;&gt;"",BJ55&lt;&gt;"",BR55&lt;&gt;"",BZ55&lt;&gt;"",CH55&lt;&gt;"",CP55&lt;&gt;"",CX55&lt;&gt;"",DF55&lt;&gt;"",DN55&lt;&gt;"",DX55&lt;&gt;"",DV55&lt;&gt;""),0,1)</f>
        <v>1</v>
      </c>
      <c r="I55" s="709"/>
      <c r="J55" s="709"/>
      <c r="K55" s="709"/>
      <c r="L55" s="709"/>
      <c r="M55" s="709"/>
      <c r="N55" s="709"/>
      <c r="O55" s="709"/>
      <c r="P55" s="104"/>
      <c r="Q55" s="709"/>
      <c r="R55" s="104"/>
      <c r="S55" s="709"/>
      <c r="T55" s="104"/>
      <c r="U55" s="102"/>
      <c r="V55" s="184"/>
      <c r="W55" s="107"/>
      <c r="X55" s="709"/>
      <c r="Y55" s="709"/>
      <c r="Z55" s="709"/>
      <c r="AA55" s="709"/>
      <c r="AB55" s="709"/>
      <c r="AC55" s="709"/>
      <c r="AD55" s="709"/>
      <c r="AE55" s="104"/>
      <c r="AF55" s="709"/>
      <c r="AG55" s="104"/>
      <c r="AH55" s="709"/>
      <c r="AI55" s="104"/>
      <c r="AJ55" s="102"/>
      <c r="AK55" s="184"/>
      <c r="AL55" s="107"/>
      <c r="AM55" s="709"/>
      <c r="AN55" s="104"/>
      <c r="AO55" s="709"/>
      <c r="AP55" s="104"/>
      <c r="AQ55" s="709"/>
      <c r="AR55" s="104"/>
      <c r="AS55" s="102"/>
      <c r="AT55" s="184"/>
      <c r="AU55" s="107"/>
      <c r="AV55" s="709"/>
      <c r="AW55" s="104"/>
      <c r="AX55" s="709"/>
      <c r="AY55" s="104"/>
      <c r="AZ55" s="709"/>
      <c r="BA55" s="104"/>
      <c r="BB55" s="102"/>
      <c r="BC55" s="107"/>
      <c r="BD55" s="709"/>
      <c r="BE55" s="104"/>
      <c r="BF55" s="709"/>
      <c r="BG55" s="104"/>
      <c r="BH55" s="709"/>
      <c r="BI55" s="104"/>
      <c r="BJ55" s="102"/>
      <c r="BK55" s="107"/>
      <c r="BL55" s="709"/>
      <c r="BM55" s="104"/>
      <c r="BN55" s="709"/>
      <c r="BO55" s="104"/>
      <c r="BP55" s="709"/>
      <c r="BQ55" s="104"/>
      <c r="BR55" s="102"/>
      <c r="BS55" s="107"/>
      <c r="BT55" s="709"/>
      <c r="BU55" s="104"/>
      <c r="BV55" s="709"/>
      <c r="BW55" s="104"/>
      <c r="BX55" s="709"/>
      <c r="BY55" s="104"/>
      <c r="BZ55" s="102"/>
      <c r="CA55" s="107"/>
      <c r="CB55" s="709"/>
      <c r="CC55" s="104"/>
      <c r="CD55" s="709"/>
      <c r="CE55" s="104"/>
      <c r="CF55" s="709"/>
      <c r="CG55" s="104"/>
      <c r="CH55" s="102"/>
      <c r="CI55" s="107"/>
      <c r="CJ55" s="709"/>
      <c r="CK55" s="104"/>
      <c r="CL55" s="709"/>
      <c r="CM55" s="104"/>
      <c r="CN55" s="709"/>
      <c r="CO55" s="104"/>
      <c r="CP55" s="102"/>
      <c r="CQ55" s="107"/>
      <c r="CR55" s="709"/>
      <c r="CS55" s="104"/>
      <c r="CT55" s="709"/>
      <c r="CU55" s="104"/>
      <c r="CV55" s="709"/>
      <c r="CW55" s="104"/>
      <c r="CX55" s="102"/>
      <c r="CY55" s="107"/>
      <c r="CZ55" s="709"/>
      <c r="DA55" s="104"/>
      <c r="DB55" s="709"/>
      <c r="DC55" s="104"/>
      <c r="DD55" s="709"/>
      <c r="DE55" s="104"/>
      <c r="DF55" s="102"/>
      <c r="DG55" s="107"/>
      <c r="DH55" s="709"/>
      <c r="DI55" s="104"/>
      <c r="DJ55" s="709"/>
      <c r="DK55" s="104"/>
      <c r="DL55" s="709"/>
      <c r="DM55" s="104"/>
      <c r="DN55" s="102"/>
      <c r="DO55" s="107"/>
      <c r="DP55" s="709"/>
      <c r="DQ55" s="104"/>
      <c r="DR55" s="709"/>
      <c r="DS55" s="104"/>
      <c r="DT55" s="709"/>
      <c r="DU55" s="104"/>
      <c r="DV55" s="102"/>
      <c r="DX55" s="184"/>
      <c r="DZ55" s="666"/>
      <c r="EA55" s="34"/>
      <c r="EB55" s="188"/>
    </row>
    <row r="56" spans="2:132" ht="14.4">
      <c r="B56" s="203">
        <f>IF(C56="","",COUNTIF($C$14:C56,"&lt;&gt;""")-COUNTBLANK($C$14:C56))</f>
        <v>28</v>
      </c>
      <c r="C56" s="57" t="s">
        <v>852</v>
      </c>
      <c r="D56" s="60" t="s">
        <v>805</v>
      </c>
      <c r="E56" s="61" t="s">
        <v>750</v>
      </c>
      <c r="F56" s="61" t="s">
        <v>117</v>
      </c>
      <c r="H56" s="1011">
        <f t="shared" si="23"/>
        <v>1</v>
      </c>
      <c r="I56" s="709"/>
      <c r="J56" s="709"/>
      <c r="K56" s="709"/>
      <c r="L56" s="709"/>
      <c r="M56" s="709"/>
      <c r="N56" s="709"/>
      <c r="O56" s="709"/>
      <c r="P56" s="104"/>
      <c r="Q56" s="709"/>
      <c r="R56" s="104"/>
      <c r="S56" s="709"/>
      <c r="T56" s="104"/>
      <c r="U56" s="102"/>
      <c r="V56" s="184"/>
      <c r="W56" s="107"/>
      <c r="X56" s="709"/>
      <c r="Y56" s="709"/>
      <c r="Z56" s="709"/>
      <c r="AA56" s="709"/>
      <c r="AB56" s="709"/>
      <c r="AC56" s="709"/>
      <c r="AD56" s="709"/>
      <c r="AE56" s="104"/>
      <c r="AF56" s="709"/>
      <c r="AG56" s="104"/>
      <c r="AH56" s="709"/>
      <c r="AI56" s="104"/>
      <c r="AJ56" s="102"/>
      <c r="AK56" s="184"/>
      <c r="AL56" s="107"/>
      <c r="AM56" s="709"/>
      <c r="AN56" s="104"/>
      <c r="AO56" s="709"/>
      <c r="AP56" s="104"/>
      <c r="AQ56" s="709"/>
      <c r="AR56" s="104"/>
      <c r="AS56" s="102"/>
      <c r="AT56" s="184"/>
      <c r="AU56" s="107"/>
      <c r="AV56" s="709"/>
      <c r="AW56" s="104"/>
      <c r="AX56" s="709"/>
      <c r="AY56" s="104"/>
      <c r="AZ56" s="709"/>
      <c r="BA56" s="104"/>
      <c r="BB56" s="102"/>
      <c r="BC56" s="107"/>
      <c r="BD56" s="709"/>
      <c r="BE56" s="104"/>
      <c r="BF56" s="709"/>
      <c r="BG56" s="104"/>
      <c r="BH56" s="709"/>
      <c r="BI56" s="104"/>
      <c r="BJ56" s="102"/>
      <c r="BK56" s="107"/>
      <c r="BL56" s="709"/>
      <c r="BM56" s="104"/>
      <c r="BN56" s="709"/>
      <c r="BO56" s="104"/>
      <c r="BP56" s="709"/>
      <c r="BQ56" s="104"/>
      <c r="BR56" s="102"/>
      <c r="BS56" s="107"/>
      <c r="BT56" s="709"/>
      <c r="BU56" s="104"/>
      <c r="BV56" s="709"/>
      <c r="BW56" s="104"/>
      <c r="BX56" s="709"/>
      <c r="BY56" s="104"/>
      <c r="BZ56" s="102"/>
      <c r="CA56" s="107"/>
      <c r="CB56" s="709"/>
      <c r="CC56" s="104"/>
      <c r="CD56" s="709"/>
      <c r="CE56" s="104"/>
      <c r="CF56" s="709"/>
      <c r="CG56" s="104"/>
      <c r="CH56" s="102"/>
      <c r="CI56" s="107"/>
      <c r="CJ56" s="709"/>
      <c r="CK56" s="104"/>
      <c r="CL56" s="709"/>
      <c r="CM56" s="104"/>
      <c r="CN56" s="709"/>
      <c r="CO56" s="104"/>
      <c r="CP56" s="102"/>
      <c r="CQ56" s="107"/>
      <c r="CR56" s="709"/>
      <c r="CS56" s="104"/>
      <c r="CT56" s="709"/>
      <c r="CU56" s="104"/>
      <c r="CV56" s="709"/>
      <c r="CW56" s="104"/>
      <c r="CX56" s="102"/>
      <c r="CY56" s="107"/>
      <c r="CZ56" s="709"/>
      <c r="DA56" s="104"/>
      <c r="DB56" s="709"/>
      <c r="DC56" s="104"/>
      <c r="DD56" s="709"/>
      <c r="DE56" s="104"/>
      <c r="DF56" s="102"/>
      <c r="DG56" s="107"/>
      <c r="DH56" s="709"/>
      <c r="DI56" s="104"/>
      <c r="DJ56" s="709"/>
      <c r="DK56" s="104"/>
      <c r="DL56" s="709"/>
      <c r="DM56" s="104"/>
      <c r="DN56" s="102"/>
      <c r="DO56" s="107"/>
      <c r="DP56" s="709"/>
      <c r="DQ56" s="104"/>
      <c r="DR56" s="709"/>
      <c r="DS56" s="104"/>
      <c r="DT56" s="709"/>
      <c r="DU56" s="104"/>
      <c r="DV56" s="102"/>
      <c r="DX56" s="184"/>
      <c r="DZ56" s="666"/>
      <c r="EA56" s="34"/>
      <c r="EB56" s="188"/>
    </row>
    <row r="57" spans="2:132" ht="14.4">
      <c r="B57" s="203">
        <f>IF(C57="","",COUNTIF($C$14:C57,"&lt;&gt;""")-COUNTBLANK($C$14:C57))</f>
        <v>29</v>
      </c>
      <c r="C57" s="57" t="s">
        <v>853</v>
      </c>
      <c r="D57" s="60" t="s">
        <v>807</v>
      </c>
      <c r="E57" s="61" t="s">
        <v>750</v>
      </c>
      <c r="F57" s="61" t="s">
        <v>117</v>
      </c>
      <c r="H57" s="1011">
        <f t="shared" si="23"/>
        <v>1</v>
      </c>
      <c r="I57" s="709"/>
      <c r="J57" s="709"/>
      <c r="K57" s="709"/>
      <c r="L57" s="709"/>
      <c r="M57" s="709"/>
      <c r="N57" s="709"/>
      <c r="O57" s="709"/>
      <c r="P57" s="104"/>
      <c r="Q57" s="709"/>
      <c r="R57" s="104"/>
      <c r="S57" s="709"/>
      <c r="T57" s="104"/>
      <c r="U57" s="102"/>
      <c r="V57" s="184"/>
      <c r="W57" s="107"/>
      <c r="X57" s="709"/>
      <c r="Y57" s="709"/>
      <c r="Z57" s="709"/>
      <c r="AA57" s="709"/>
      <c r="AB57" s="709"/>
      <c r="AC57" s="709"/>
      <c r="AD57" s="709"/>
      <c r="AE57" s="104"/>
      <c r="AF57" s="709"/>
      <c r="AG57" s="104"/>
      <c r="AH57" s="709"/>
      <c r="AI57" s="104"/>
      <c r="AJ57" s="102"/>
      <c r="AK57" s="184"/>
      <c r="AL57" s="107"/>
      <c r="AM57" s="709"/>
      <c r="AN57" s="104"/>
      <c r="AO57" s="709"/>
      <c r="AP57" s="104"/>
      <c r="AQ57" s="709"/>
      <c r="AR57" s="104"/>
      <c r="AS57" s="102"/>
      <c r="AT57" s="184"/>
      <c r="AU57" s="107"/>
      <c r="AV57" s="709"/>
      <c r="AW57" s="104"/>
      <c r="AX57" s="709"/>
      <c r="AY57" s="104"/>
      <c r="AZ57" s="709"/>
      <c r="BA57" s="104"/>
      <c r="BB57" s="102"/>
      <c r="BC57" s="107"/>
      <c r="BD57" s="709"/>
      <c r="BE57" s="104"/>
      <c r="BF57" s="709"/>
      <c r="BG57" s="104"/>
      <c r="BH57" s="709"/>
      <c r="BI57" s="104"/>
      <c r="BJ57" s="102"/>
      <c r="BK57" s="107"/>
      <c r="BL57" s="709"/>
      <c r="BM57" s="104"/>
      <c r="BN57" s="709"/>
      <c r="BO57" s="104"/>
      <c r="BP57" s="709"/>
      <c r="BQ57" s="104"/>
      <c r="BR57" s="102"/>
      <c r="BS57" s="107"/>
      <c r="BT57" s="709"/>
      <c r="BU57" s="104"/>
      <c r="BV57" s="709"/>
      <c r="BW57" s="104"/>
      <c r="BX57" s="709"/>
      <c r="BY57" s="104"/>
      <c r="BZ57" s="102"/>
      <c r="CA57" s="107"/>
      <c r="CB57" s="709"/>
      <c r="CC57" s="104"/>
      <c r="CD57" s="709"/>
      <c r="CE57" s="104"/>
      <c r="CF57" s="709"/>
      <c r="CG57" s="104"/>
      <c r="CH57" s="102"/>
      <c r="CI57" s="107"/>
      <c r="CJ57" s="709"/>
      <c r="CK57" s="104"/>
      <c r="CL57" s="709"/>
      <c r="CM57" s="104"/>
      <c r="CN57" s="709"/>
      <c r="CO57" s="104"/>
      <c r="CP57" s="102"/>
      <c r="CQ57" s="107"/>
      <c r="CR57" s="709"/>
      <c r="CS57" s="104"/>
      <c r="CT57" s="709"/>
      <c r="CU57" s="104"/>
      <c r="CV57" s="709"/>
      <c r="CW57" s="104"/>
      <c r="CX57" s="102"/>
      <c r="CY57" s="107"/>
      <c r="CZ57" s="709"/>
      <c r="DA57" s="104"/>
      <c r="DB57" s="709"/>
      <c r="DC57" s="104"/>
      <c r="DD57" s="709"/>
      <c r="DE57" s="104"/>
      <c r="DF57" s="102"/>
      <c r="DG57" s="107"/>
      <c r="DH57" s="709"/>
      <c r="DI57" s="104"/>
      <c r="DJ57" s="709"/>
      <c r="DK57" s="104"/>
      <c r="DL57" s="709"/>
      <c r="DM57" s="104"/>
      <c r="DN57" s="102"/>
      <c r="DO57" s="107"/>
      <c r="DP57" s="709"/>
      <c r="DQ57" s="104"/>
      <c r="DR57" s="709"/>
      <c r="DS57" s="104"/>
      <c r="DT57" s="709"/>
      <c r="DU57" s="104"/>
      <c r="DV57" s="102"/>
      <c r="DX57" s="184"/>
      <c r="DZ57" s="666"/>
      <c r="EA57" s="34"/>
      <c r="EB57" s="188"/>
    </row>
    <row r="58" spans="2:132" ht="14.4">
      <c r="B58" s="203">
        <f>IF(C58="","",COUNTIF($C$14:C58,"&lt;&gt;""")-COUNTBLANK($C$14:C58))</f>
        <v>30</v>
      </c>
      <c r="C58" s="57" t="s">
        <v>854</v>
      </c>
      <c r="D58" s="60" t="s">
        <v>809</v>
      </c>
      <c r="E58" s="61" t="s">
        <v>750</v>
      </c>
      <c r="F58" s="61" t="s">
        <v>164</v>
      </c>
      <c r="H58" s="1011">
        <f t="shared" si="23"/>
        <v>1</v>
      </c>
      <c r="I58" s="709"/>
      <c r="J58" s="709"/>
      <c r="K58" s="709"/>
      <c r="L58" s="709"/>
      <c r="M58" s="709"/>
      <c r="N58" s="709"/>
      <c r="O58" s="709"/>
      <c r="P58" s="104"/>
      <c r="Q58" s="709"/>
      <c r="R58" s="104"/>
      <c r="S58" s="709"/>
      <c r="T58" s="104"/>
      <c r="U58" s="105">
        <f>SUM(U53:U57)</f>
        <v>0</v>
      </c>
      <c r="V58" s="184"/>
      <c r="W58" s="107"/>
      <c r="X58" s="709"/>
      <c r="Y58" s="709"/>
      <c r="Z58" s="709"/>
      <c r="AA58" s="709"/>
      <c r="AB58" s="709"/>
      <c r="AC58" s="709"/>
      <c r="AD58" s="709"/>
      <c r="AE58" s="104"/>
      <c r="AF58" s="709"/>
      <c r="AG58" s="104"/>
      <c r="AH58" s="709"/>
      <c r="AI58" s="104"/>
      <c r="AJ58" s="105">
        <f>SUM(AJ53:AJ57)</f>
        <v>0</v>
      </c>
      <c r="AK58" s="184"/>
      <c r="AL58" s="107"/>
      <c r="AM58" s="709"/>
      <c r="AN58" s="104"/>
      <c r="AO58" s="709"/>
      <c r="AP58" s="104"/>
      <c r="AQ58" s="709"/>
      <c r="AR58" s="104"/>
      <c r="AS58" s="105">
        <f>SUM(AS53:AS57)</f>
        <v>0</v>
      </c>
      <c r="AT58" s="184"/>
      <c r="AU58" s="107"/>
      <c r="AV58" s="709"/>
      <c r="AW58" s="104"/>
      <c r="AX58" s="709"/>
      <c r="AY58" s="104"/>
      <c r="AZ58" s="709"/>
      <c r="BA58" s="104"/>
      <c r="BB58" s="105">
        <f>SUM(BB53:BB57)</f>
        <v>0</v>
      </c>
      <c r="BC58" s="107"/>
      <c r="BD58" s="709"/>
      <c r="BE58" s="104"/>
      <c r="BF58" s="709"/>
      <c r="BG58" s="104"/>
      <c r="BH58" s="709"/>
      <c r="BI58" s="104"/>
      <c r="BJ58" s="105">
        <f>SUM(BJ53:BJ57)</f>
        <v>0</v>
      </c>
      <c r="BK58" s="107"/>
      <c r="BL58" s="709"/>
      <c r="BM58" s="104"/>
      <c r="BN58" s="709"/>
      <c r="BO58" s="104"/>
      <c r="BP58" s="709"/>
      <c r="BQ58" s="104"/>
      <c r="BR58" s="105">
        <f>SUM(BR53:BR57)</f>
        <v>0</v>
      </c>
      <c r="BS58" s="107"/>
      <c r="BT58" s="709"/>
      <c r="BU58" s="104"/>
      <c r="BV58" s="709"/>
      <c r="BW58" s="104"/>
      <c r="BX58" s="709"/>
      <c r="BY58" s="104"/>
      <c r="BZ58" s="105">
        <f>SUM(BZ53:BZ57)</f>
        <v>0</v>
      </c>
      <c r="CA58" s="107"/>
      <c r="CB58" s="709"/>
      <c r="CC58" s="104"/>
      <c r="CD58" s="709"/>
      <c r="CE58" s="104"/>
      <c r="CF58" s="709"/>
      <c r="CG58" s="104"/>
      <c r="CH58" s="105">
        <f>SUM(CH53:CH57)</f>
        <v>0</v>
      </c>
      <c r="CI58" s="107"/>
      <c r="CJ58" s="709"/>
      <c r="CK58" s="104"/>
      <c r="CL58" s="709"/>
      <c r="CM58" s="104"/>
      <c r="CN58" s="709"/>
      <c r="CO58" s="104"/>
      <c r="CP58" s="105">
        <f>SUM(CP53:CP57)</f>
        <v>0</v>
      </c>
      <c r="CQ58" s="107"/>
      <c r="CR58" s="709"/>
      <c r="CS58" s="104"/>
      <c r="CT58" s="709"/>
      <c r="CU58" s="104"/>
      <c r="CV58" s="709"/>
      <c r="CW58" s="104"/>
      <c r="CX58" s="105">
        <f>SUM(CX53:CX57)</f>
        <v>0</v>
      </c>
      <c r="CY58" s="107"/>
      <c r="CZ58" s="709"/>
      <c r="DA58" s="104"/>
      <c r="DB58" s="709"/>
      <c r="DC58" s="104"/>
      <c r="DD58" s="709"/>
      <c r="DE58" s="104"/>
      <c r="DF58" s="105">
        <f>SUM(DF53:DF57)</f>
        <v>0</v>
      </c>
      <c r="DG58" s="107"/>
      <c r="DH58" s="709"/>
      <c r="DI58" s="104"/>
      <c r="DJ58" s="709"/>
      <c r="DK58" s="104"/>
      <c r="DL58" s="709"/>
      <c r="DM58" s="104"/>
      <c r="DN58" s="105">
        <f>SUM(DN53:DN57)</f>
        <v>0</v>
      </c>
      <c r="DO58" s="107"/>
      <c r="DP58" s="709"/>
      <c r="DQ58" s="104"/>
      <c r="DR58" s="709"/>
      <c r="DS58" s="104"/>
      <c r="DT58" s="709"/>
      <c r="DU58" s="104"/>
      <c r="DV58" s="105">
        <f>SUM(DV53:DV57)</f>
        <v>0</v>
      </c>
      <c r="DX58" s="184"/>
      <c r="DZ58" s="666"/>
      <c r="EA58" s="34"/>
      <c r="EB58" s="188"/>
    </row>
    <row r="59" spans="2:132" ht="14.4">
      <c r="B59" s="203">
        <f>IF(C59="","",COUNTIF($C$14:C59,"&lt;&gt;""")-COUNTBLANK($C$14:C59))</f>
        <v>31</v>
      </c>
      <c r="C59" s="57" t="s">
        <v>855</v>
      </c>
      <c r="D59" s="60" t="s">
        <v>811</v>
      </c>
      <c r="E59" s="61" t="s">
        <v>750</v>
      </c>
      <c r="F59" s="61" t="s">
        <v>117</v>
      </c>
      <c r="H59" s="1011">
        <f t="shared" si="23"/>
        <v>1</v>
      </c>
      <c r="I59" s="709"/>
      <c r="J59" s="709"/>
      <c r="K59" s="709"/>
      <c r="L59" s="709"/>
      <c r="M59" s="709"/>
      <c r="N59" s="709"/>
      <c r="O59" s="709"/>
      <c r="P59" s="104"/>
      <c r="Q59" s="709"/>
      <c r="R59" s="104"/>
      <c r="S59" s="709"/>
      <c r="T59" s="104"/>
      <c r="U59" s="102"/>
      <c r="V59" s="184"/>
      <c r="W59" s="107"/>
      <c r="X59" s="709"/>
      <c r="Y59" s="709"/>
      <c r="Z59" s="709"/>
      <c r="AA59" s="709"/>
      <c r="AB59" s="709"/>
      <c r="AC59" s="709"/>
      <c r="AD59" s="709"/>
      <c r="AE59" s="104"/>
      <c r="AF59" s="709"/>
      <c r="AG59" s="104"/>
      <c r="AH59" s="709"/>
      <c r="AI59" s="104"/>
      <c r="AJ59" s="102"/>
      <c r="AK59" s="184"/>
      <c r="AL59" s="107"/>
      <c r="AM59" s="709"/>
      <c r="AN59" s="104"/>
      <c r="AO59" s="709"/>
      <c r="AP59" s="104"/>
      <c r="AQ59" s="709"/>
      <c r="AR59" s="104"/>
      <c r="AS59" s="102"/>
      <c r="AT59" s="184"/>
      <c r="AU59" s="107"/>
      <c r="AV59" s="709"/>
      <c r="AW59" s="104"/>
      <c r="AX59" s="709"/>
      <c r="AY59" s="104"/>
      <c r="AZ59" s="709"/>
      <c r="BA59" s="104"/>
      <c r="BB59" s="102"/>
      <c r="BC59" s="107"/>
      <c r="BD59" s="709"/>
      <c r="BE59" s="104"/>
      <c r="BF59" s="709"/>
      <c r="BG59" s="104"/>
      <c r="BH59" s="709"/>
      <c r="BI59" s="104"/>
      <c r="BJ59" s="102"/>
      <c r="BK59" s="107"/>
      <c r="BL59" s="709"/>
      <c r="BM59" s="104"/>
      <c r="BN59" s="709"/>
      <c r="BO59" s="104"/>
      <c r="BP59" s="709"/>
      <c r="BQ59" s="104"/>
      <c r="BR59" s="102"/>
      <c r="BS59" s="107"/>
      <c r="BT59" s="709"/>
      <c r="BU59" s="104"/>
      <c r="BV59" s="709"/>
      <c r="BW59" s="104"/>
      <c r="BX59" s="709"/>
      <c r="BY59" s="104"/>
      <c r="BZ59" s="102"/>
      <c r="CA59" s="107"/>
      <c r="CB59" s="709"/>
      <c r="CC59" s="104"/>
      <c r="CD59" s="709"/>
      <c r="CE59" s="104"/>
      <c r="CF59" s="709"/>
      <c r="CG59" s="104"/>
      <c r="CH59" s="102"/>
      <c r="CI59" s="107"/>
      <c r="CJ59" s="709"/>
      <c r="CK59" s="104"/>
      <c r="CL59" s="709"/>
      <c r="CM59" s="104"/>
      <c r="CN59" s="709"/>
      <c r="CO59" s="104"/>
      <c r="CP59" s="102"/>
      <c r="CQ59" s="107"/>
      <c r="CR59" s="709"/>
      <c r="CS59" s="104"/>
      <c r="CT59" s="709"/>
      <c r="CU59" s="104"/>
      <c r="CV59" s="709"/>
      <c r="CW59" s="104"/>
      <c r="CX59" s="102"/>
      <c r="CY59" s="107"/>
      <c r="CZ59" s="709"/>
      <c r="DA59" s="104"/>
      <c r="DB59" s="709"/>
      <c r="DC59" s="104"/>
      <c r="DD59" s="709"/>
      <c r="DE59" s="104"/>
      <c r="DF59" s="102"/>
      <c r="DG59" s="107"/>
      <c r="DH59" s="709"/>
      <c r="DI59" s="104"/>
      <c r="DJ59" s="709"/>
      <c r="DK59" s="104"/>
      <c r="DL59" s="709"/>
      <c r="DM59" s="104"/>
      <c r="DN59" s="102"/>
      <c r="DO59" s="107"/>
      <c r="DP59" s="709"/>
      <c r="DQ59" s="104"/>
      <c r="DR59" s="709"/>
      <c r="DS59" s="104"/>
      <c r="DT59" s="709"/>
      <c r="DU59" s="104"/>
      <c r="DV59" s="102"/>
      <c r="DX59" s="184"/>
      <c r="DZ59" s="666"/>
      <c r="EA59" s="34"/>
      <c r="EB59" s="188"/>
    </row>
    <row r="60" spans="2:132" ht="14.4">
      <c r="B60" s="203">
        <f>IF(C60="","",COUNTIF($C$14:C60,"&lt;&gt;""")-COUNTBLANK($C$14:C60))</f>
        <v>32</v>
      </c>
      <c r="C60" s="57" t="s">
        <v>856</v>
      </c>
      <c r="D60" s="60" t="s">
        <v>813</v>
      </c>
      <c r="E60" s="61" t="s">
        <v>750</v>
      </c>
      <c r="F60" s="61" t="s">
        <v>164</v>
      </c>
      <c r="H60" s="1011">
        <f t="shared" si="23"/>
        <v>1</v>
      </c>
      <c r="I60" s="709"/>
      <c r="J60" s="709"/>
      <c r="K60" s="709"/>
      <c r="L60" s="709"/>
      <c r="M60" s="709"/>
      <c r="N60" s="709"/>
      <c r="O60" s="709"/>
      <c r="P60" s="104"/>
      <c r="Q60" s="709"/>
      <c r="R60" s="104"/>
      <c r="S60" s="709"/>
      <c r="T60" s="104"/>
      <c r="U60" s="105">
        <f>$U$58+$U$59</f>
        <v>0</v>
      </c>
      <c r="V60" s="184"/>
      <c r="W60" s="107"/>
      <c r="X60" s="709"/>
      <c r="Y60" s="709"/>
      <c r="Z60" s="709"/>
      <c r="AA60" s="709"/>
      <c r="AB60" s="709"/>
      <c r="AC60" s="709"/>
      <c r="AD60" s="709"/>
      <c r="AE60" s="107"/>
      <c r="AF60" s="709"/>
      <c r="AG60" s="107"/>
      <c r="AH60" s="709"/>
      <c r="AI60" s="107"/>
      <c r="AJ60" s="105">
        <f>$AJ$58+$AJ$59</f>
        <v>0</v>
      </c>
      <c r="AK60" s="184"/>
      <c r="AL60" s="107"/>
      <c r="AM60" s="709"/>
      <c r="AN60" s="104"/>
      <c r="AO60" s="709"/>
      <c r="AP60" s="104"/>
      <c r="AQ60" s="709"/>
      <c r="AR60" s="104"/>
      <c r="AS60" s="105">
        <f>$AS$58+$AS$59</f>
        <v>0</v>
      </c>
      <c r="AT60" s="184"/>
      <c r="AU60" s="107"/>
      <c r="AV60" s="709"/>
      <c r="AW60" s="104"/>
      <c r="AX60" s="709"/>
      <c r="AY60" s="104"/>
      <c r="AZ60" s="709"/>
      <c r="BA60" s="104"/>
      <c r="BB60" s="105">
        <f>$AS$58+$AS$59</f>
        <v>0</v>
      </c>
      <c r="BC60" s="107"/>
      <c r="BD60" s="709"/>
      <c r="BE60" s="104"/>
      <c r="BF60" s="709"/>
      <c r="BG60" s="104"/>
      <c r="BH60" s="709"/>
      <c r="BI60" s="104"/>
      <c r="BJ60" s="105">
        <f>$AS$58+$AS$59</f>
        <v>0</v>
      </c>
      <c r="BK60" s="107"/>
      <c r="BL60" s="709"/>
      <c r="BM60" s="104"/>
      <c r="BN60" s="709"/>
      <c r="BO60" s="104"/>
      <c r="BP60" s="709"/>
      <c r="BQ60" s="104"/>
      <c r="BR60" s="105">
        <f>$AS$58+$AS$59</f>
        <v>0</v>
      </c>
      <c r="BS60" s="107"/>
      <c r="BT60" s="709"/>
      <c r="BU60" s="104"/>
      <c r="BV60" s="709"/>
      <c r="BW60" s="104"/>
      <c r="BX60" s="709"/>
      <c r="BY60" s="104"/>
      <c r="BZ60" s="105">
        <f>$AS$58+$AS$59</f>
        <v>0</v>
      </c>
      <c r="CA60" s="107"/>
      <c r="CB60" s="709"/>
      <c r="CC60" s="104"/>
      <c r="CD60" s="709"/>
      <c r="CE60" s="104"/>
      <c r="CF60" s="709"/>
      <c r="CG60" s="104"/>
      <c r="CH60" s="105">
        <f>$AS$58+$AS$59</f>
        <v>0</v>
      </c>
      <c r="CI60" s="107"/>
      <c r="CJ60" s="709"/>
      <c r="CK60" s="104"/>
      <c r="CL60" s="709"/>
      <c r="CM60" s="104"/>
      <c r="CN60" s="709"/>
      <c r="CO60" s="104"/>
      <c r="CP60" s="105">
        <f>$AS$58+$AS$59</f>
        <v>0</v>
      </c>
      <c r="CQ60" s="107"/>
      <c r="CR60" s="709"/>
      <c r="CS60" s="104"/>
      <c r="CT60" s="709"/>
      <c r="CU60" s="104"/>
      <c r="CV60" s="709"/>
      <c r="CW60" s="104"/>
      <c r="CX60" s="105">
        <f>$AS$58+$AS$59</f>
        <v>0</v>
      </c>
      <c r="CY60" s="107"/>
      <c r="CZ60" s="709"/>
      <c r="DA60" s="104"/>
      <c r="DB60" s="709"/>
      <c r="DC60" s="104"/>
      <c r="DD60" s="709"/>
      <c r="DE60" s="104"/>
      <c r="DF60" s="105">
        <f>$AS$58+$AS$59</f>
        <v>0</v>
      </c>
      <c r="DG60" s="107"/>
      <c r="DH60" s="709"/>
      <c r="DI60" s="104"/>
      <c r="DJ60" s="709"/>
      <c r="DK60" s="104"/>
      <c r="DL60" s="709"/>
      <c r="DM60" s="104"/>
      <c r="DN60" s="105">
        <f>$AS$58+$AS$59</f>
        <v>0</v>
      </c>
      <c r="DO60" s="107"/>
      <c r="DP60" s="709"/>
      <c r="DQ60" s="104"/>
      <c r="DR60" s="709"/>
      <c r="DS60" s="104"/>
      <c r="DT60" s="709"/>
      <c r="DU60" s="104"/>
      <c r="DV60" s="105">
        <f>$AS$58+$AS$59</f>
        <v>0</v>
      </c>
      <c r="DX60" s="184"/>
      <c r="DZ60" s="666"/>
      <c r="EA60" s="34"/>
      <c r="EB60" s="188"/>
    </row>
    <row r="61" spans="2:132" ht="14.4">
      <c r="B61" s="203" t="str">
        <f>IF(C61="","",COUNTIF($C$14:C61,"&lt;&gt;""")-COUNTBLANK($C$14:C61))</f>
        <v/>
      </c>
      <c r="C61" s="34"/>
      <c r="D61" s="34"/>
      <c r="E61" s="34"/>
      <c r="F61" s="34"/>
      <c r="H61" s="34"/>
      <c r="I61" s="104"/>
      <c r="J61" s="104"/>
      <c r="K61" s="104"/>
      <c r="L61" s="104"/>
      <c r="M61" s="104"/>
      <c r="N61" s="104"/>
      <c r="O61" s="104"/>
      <c r="P61" s="104"/>
      <c r="Q61" s="104"/>
      <c r="R61" s="104"/>
      <c r="S61" s="104"/>
      <c r="T61" s="104"/>
      <c r="U61" s="104"/>
      <c r="V61" s="104"/>
      <c r="W61" s="108"/>
      <c r="X61" s="107"/>
      <c r="Y61" s="107"/>
      <c r="Z61" s="107"/>
      <c r="AA61" s="107"/>
      <c r="AB61" s="107"/>
      <c r="AC61" s="107"/>
      <c r="AD61" s="107"/>
      <c r="AE61" s="107"/>
      <c r="AF61" s="107"/>
      <c r="AG61" s="107"/>
      <c r="AH61" s="107"/>
      <c r="AI61" s="107"/>
      <c r="AJ61" s="104"/>
      <c r="AK61" s="104"/>
      <c r="AL61" s="108"/>
      <c r="AM61" s="103"/>
      <c r="AN61" s="103"/>
      <c r="AO61" s="103"/>
      <c r="AP61" s="103"/>
      <c r="AQ61" s="103"/>
      <c r="AR61" s="103"/>
      <c r="AS61" s="104"/>
      <c r="AT61" s="104"/>
      <c r="AU61" s="108"/>
      <c r="AV61" s="103"/>
      <c r="AW61" s="103"/>
      <c r="AX61" s="103"/>
      <c r="AY61" s="103"/>
      <c r="AZ61" s="103"/>
      <c r="BA61" s="103"/>
      <c r="BB61" s="104"/>
      <c r="BC61" s="108"/>
      <c r="BD61" s="103"/>
      <c r="BE61" s="103"/>
      <c r="BF61" s="103"/>
      <c r="BG61" s="103"/>
      <c r="BH61" s="103"/>
      <c r="BI61" s="103"/>
      <c r="BJ61" s="104"/>
      <c r="BK61" s="108"/>
      <c r="BL61" s="103"/>
      <c r="BM61" s="103"/>
      <c r="BN61" s="103"/>
      <c r="BO61" s="103"/>
      <c r="BP61" s="103"/>
      <c r="BQ61" s="103"/>
      <c r="BR61" s="104"/>
      <c r="BS61" s="108"/>
      <c r="BT61" s="103"/>
      <c r="BU61" s="103"/>
      <c r="BV61" s="103"/>
      <c r="BW61" s="103"/>
      <c r="BX61" s="103"/>
      <c r="BY61" s="103"/>
      <c r="BZ61" s="104"/>
      <c r="CA61" s="108"/>
      <c r="CB61" s="103"/>
      <c r="CC61" s="103"/>
      <c r="CD61" s="103"/>
      <c r="CE61" s="103"/>
      <c r="CF61" s="103"/>
      <c r="CG61" s="103"/>
      <c r="CH61" s="104"/>
      <c r="CI61" s="108"/>
      <c r="CJ61" s="103"/>
      <c r="CK61" s="103"/>
      <c r="CL61" s="103"/>
      <c r="CM61" s="103"/>
      <c r="CN61" s="103"/>
      <c r="CO61" s="103"/>
      <c r="CP61" s="104"/>
      <c r="CQ61" s="108"/>
      <c r="CR61" s="103"/>
      <c r="CS61" s="103"/>
      <c r="CT61" s="103"/>
      <c r="CU61" s="103"/>
      <c r="CV61" s="103"/>
      <c r="CW61" s="103"/>
      <c r="CX61" s="104"/>
      <c r="CY61" s="108"/>
      <c r="CZ61" s="103"/>
      <c r="DA61" s="103"/>
      <c r="DB61" s="103"/>
      <c r="DC61" s="103"/>
      <c r="DD61" s="103"/>
      <c r="DE61" s="103"/>
      <c r="DF61" s="104"/>
      <c r="DG61" s="108"/>
      <c r="DH61" s="103"/>
      <c r="DI61" s="103"/>
      <c r="DJ61" s="103"/>
      <c r="DK61" s="103"/>
      <c r="DL61" s="103"/>
      <c r="DM61" s="103"/>
      <c r="DN61" s="104"/>
      <c r="DO61" s="108"/>
      <c r="DP61" s="103"/>
      <c r="DQ61" s="103"/>
      <c r="DR61" s="103"/>
      <c r="DS61" s="103"/>
      <c r="DT61" s="103"/>
      <c r="DU61" s="103"/>
      <c r="DV61" s="104"/>
      <c r="DX61" s="104"/>
      <c r="DZ61" s="34"/>
      <c r="EA61" s="34"/>
      <c r="EB61" s="88"/>
    </row>
    <row r="62" spans="2:132" ht="14.4">
      <c r="B62" s="203" t="str">
        <f>IF(C62="","",COUNTIF($C$14:C62,"&lt;&gt;""")-COUNTBLANK($C$14:C62))</f>
        <v/>
      </c>
      <c r="C62" s="34"/>
      <c r="D62" s="34"/>
      <c r="E62" s="34"/>
      <c r="F62" s="34"/>
      <c r="H62" s="84"/>
      <c r="I62" s="104"/>
      <c r="J62" s="104"/>
      <c r="K62" s="104"/>
      <c r="L62" s="104"/>
      <c r="M62" s="104"/>
      <c r="N62" s="104"/>
      <c r="O62" s="104"/>
      <c r="P62" s="104"/>
      <c r="Q62" s="104"/>
      <c r="R62" s="104"/>
      <c r="S62" s="104"/>
      <c r="T62" s="104"/>
      <c r="U62" s="104"/>
      <c r="V62" s="107"/>
      <c r="W62" s="107"/>
      <c r="X62" s="104"/>
      <c r="Y62" s="104"/>
      <c r="Z62" s="104"/>
      <c r="AA62" s="104"/>
      <c r="AB62" s="104"/>
      <c r="AC62" s="104"/>
      <c r="AD62" s="104"/>
      <c r="AE62" s="104"/>
      <c r="AF62" s="104"/>
      <c r="AG62" s="104"/>
      <c r="AH62" s="104"/>
      <c r="AI62" s="104"/>
      <c r="AJ62" s="104"/>
      <c r="AK62" s="107"/>
      <c r="AL62" s="107"/>
      <c r="AM62" s="104"/>
      <c r="AN62" s="104"/>
      <c r="AO62" s="104"/>
      <c r="AP62" s="104"/>
      <c r="AQ62" s="104"/>
      <c r="AR62" s="104"/>
      <c r="AS62" s="104"/>
      <c r="AU62" s="107"/>
      <c r="AV62" s="104"/>
      <c r="AW62" s="104"/>
      <c r="AX62" s="104"/>
      <c r="AY62" s="104"/>
      <c r="AZ62" s="104"/>
      <c r="BA62" s="104"/>
      <c r="BB62" s="104"/>
      <c r="BC62" s="107"/>
      <c r="BD62" s="104"/>
      <c r="BE62" s="104"/>
      <c r="BF62" s="104"/>
      <c r="BG62" s="104"/>
      <c r="BH62" s="104"/>
      <c r="BI62" s="104"/>
      <c r="BJ62" s="104"/>
      <c r="BK62" s="107"/>
      <c r="BL62" s="104"/>
      <c r="BM62" s="104"/>
      <c r="BN62" s="104"/>
      <c r="BO62" s="104"/>
      <c r="BP62" s="104"/>
      <c r="BQ62" s="104"/>
      <c r="BR62" s="104"/>
      <c r="BS62" s="107"/>
      <c r="BT62" s="104"/>
      <c r="BU62" s="104"/>
      <c r="BV62" s="104"/>
      <c r="BW62" s="104"/>
      <c r="BX62" s="104"/>
      <c r="BY62" s="104"/>
      <c r="BZ62" s="104"/>
      <c r="CA62" s="107"/>
      <c r="CB62" s="104"/>
      <c r="CC62" s="104"/>
      <c r="CD62" s="104"/>
      <c r="CE62" s="104"/>
      <c r="CF62" s="104"/>
      <c r="CG62" s="104"/>
      <c r="CH62" s="104"/>
      <c r="CI62" s="107"/>
      <c r="CJ62" s="104"/>
      <c r="CK62" s="104"/>
      <c r="CL62" s="104"/>
      <c r="CM62" s="104"/>
      <c r="CN62" s="104"/>
      <c r="CO62" s="104"/>
      <c r="CP62" s="104"/>
      <c r="CQ62" s="107"/>
      <c r="CR62" s="104"/>
      <c r="CS62" s="104"/>
      <c r="CT62" s="104"/>
      <c r="CU62" s="104"/>
      <c r="CV62" s="104"/>
      <c r="CW62" s="104"/>
      <c r="CX62" s="104"/>
      <c r="CY62" s="107"/>
      <c r="CZ62" s="104"/>
      <c r="DA62" s="104"/>
      <c r="DB62" s="104"/>
      <c r="DC62" s="104"/>
      <c r="DD62" s="104"/>
      <c r="DE62" s="104"/>
      <c r="DF62" s="104"/>
      <c r="DG62" s="107"/>
      <c r="DH62" s="104"/>
      <c r="DI62" s="104"/>
      <c r="DJ62" s="104"/>
      <c r="DK62" s="104"/>
      <c r="DL62" s="104"/>
      <c r="DM62" s="104"/>
      <c r="DN62" s="104"/>
      <c r="DO62" s="107"/>
      <c r="DP62" s="104"/>
      <c r="DQ62" s="104"/>
      <c r="DR62" s="104"/>
      <c r="DS62" s="104"/>
      <c r="DT62" s="104"/>
      <c r="DU62" s="104"/>
      <c r="DV62" s="104"/>
      <c r="DZ62" s="34"/>
      <c r="EA62" s="34"/>
      <c r="EB62" s="88"/>
    </row>
    <row r="63" spans="2:132" ht="14.4">
      <c r="B63" s="203" t="str">
        <f>IF(C63="","",COUNTIF($C$14:C63,"&lt;&gt;""")-COUNTBLANK($C$14:C63))</f>
        <v/>
      </c>
      <c r="C63" s="60"/>
      <c r="D63" s="63" t="s">
        <v>814</v>
      </c>
      <c r="E63" s="60"/>
      <c r="F63" s="60"/>
      <c r="H63" s="84"/>
      <c r="I63" s="104"/>
      <c r="J63" s="104"/>
      <c r="K63" s="104"/>
      <c r="L63" s="104"/>
      <c r="M63" s="104"/>
      <c r="N63" s="104"/>
      <c r="O63" s="104"/>
      <c r="P63" s="104"/>
      <c r="Q63" s="104"/>
      <c r="R63" s="104"/>
      <c r="S63" s="104"/>
      <c r="T63" s="104"/>
      <c r="U63" s="104"/>
      <c r="V63" s="107"/>
      <c r="W63" s="103"/>
      <c r="X63" s="104"/>
      <c r="Y63" s="104"/>
      <c r="Z63" s="104"/>
      <c r="AA63" s="104"/>
      <c r="AB63" s="104"/>
      <c r="AC63" s="104"/>
      <c r="AD63" s="104"/>
      <c r="AE63" s="104"/>
      <c r="AF63" s="104"/>
      <c r="AG63" s="104"/>
      <c r="AH63" s="104"/>
      <c r="AI63" s="104"/>
      <c r="AJ63" s="104"/>
      <c r="AK63" s="107"/>
      <c r="AL63" s="108"/>
      <c r="AM63" s="104"/>
      <c r="AN63" s="103"/>
      <c r="AO63" s="104"/>
      <c r="AP63" s="103"/>
      <c r="AQ63" s="104"/>
      <c r="AR63" s="103"/>
      <c r="AS63" s="104"/>
      <c r="AU63" s="108"/>
      <c r="AV63" s="104"/>
      <c r="AW63" s="103"/>
      <c r="AX63" s="104"/>
      <c r="AY63" s="103"/>
      <c r="AZ63" s="104"/>
      <c r="BA63" s="103"/>
      <c r="BB63" s="104"/>
      <c r="BC63" s="108"/>
      <c r="BD63" s="104"/>
      <c r="BE63" s="103"/>
      <c r="BF63" s="104"/>
      <c r="BG63" s="103"/>
      <c r="BH63" s="104"/>
      <c r="BI63" s="103"/>
      <c r="BJ63" s="104"/>
      <c r="BK63" s="108"/>
      <c r="BL63" s="104"/>
      <c r="BM63" s="103"/>
      <c r="BN63" s="104"/>
      <c r="BO63" s="103"/>
      <c r="BP63" s="104"/>
      <c r="BQ63" s="103"/>
      <c r="BR63" s="104"/>
      <c r="BS63" s="108"/>
      <c r="BT63" s="104"/>
      <c r="BU63" s="103"/>
      <c r="BV63" s="104"/>
      <c r="BW63" s="103"/>
      <c r="BX63" s="104"/>
      <c r="BY63" s="103"/>
      <c r="BZ63" s="104"/>
      <c r="CA63" s="108"/>
      <c r="CB63" s="104"/>
      <c r="CC63" s="103"/>
      <c r="CD63" s="104"/>
      <c r="CE63" s="103"/>
      <c r="CF63" s="104"/>
      <c r="CG63" s="103"/>
      <c r="CH63" s="104"/>
      <c r="CI63" s="108"/>
      <c r="CJ63" s="104"/>
      <c r="CK63" s="103"/>
      <c r="CL63" s="104"/>
      <c r="CM63" s="103"/>
      <c r="CN63" s="104"/>
      <c r="CO63" s="103"/>
      <c r="CP63" s="104"/>
      <c r="CQ63" s="108"/>
      <c r="CR63" s="104"/>
      <c r="CS63" s="103"/>
      <c r="CT63" s="104"/>
      <c r="CU63" s="103"/>
      <c r="CV63" s="104"/>
      <c r="CW63" s="103"/>
      <c r="CX63" s="104"/>
      <c r="CY63" s="108"/>
      <c r="CZ63" s="104"/>
      <c r="DA63" s="103"/>
      <c r="DB63" s="104"/>
      <c r="DC63" s="103"/>
      <c r="DD63" s="104"/>
      <c r="DE63" s="103"/>
      <c r="DF63" s="104"/>
      <c r="DG63" s="108"/>
      <c r="DH63" s="104"/>
      <c r="DI63" s="103"/>
      <c r="DJ63" s="104"/>
      <c r="DK63" s="103"/>
      <c r="DL63" s="104"/>
      <c r="DM63" s="103"/>
      <c r="DN63" s="104"/>
      <c r="DO63" s="108"/>
      <c r="DP63" s="104"/>
      <c r="DQ63" s="103"/>
      <c r="DR63" s="104"/>
      <c r="DS63" s="103"/>
      <c r="DT63" s="104"/>
      <c r="DU63" s="103"/>
      <c r="DV63" s="104"/>
      <c r="DZ63" s="34"/>
      <c r="EA63" s="34"/>
      <c r="EB63" s="88"/>
    </row>
    <row r="64" spans="2:132" ht="14.4">
      <c r="B64" s="203">
        <f>IF(C64="","",COUNTIF($C$14:C64,"&lt;&gt;""")-COUNTBLANK($C$14:C64))</f>
        <v>33</v>
      </c>
      <c r="C64" s="60" t="s">
        <v>857</v>
      </c>
      <c r="D64" s="60" t="s">
        <v>816</v>
      </c>
      <c r="E64" s="61" t="s">
        <v>750</v>
      </c>
      <c r="F64" s="61" t="s">
        <v>117</v>
      </c>
      <c r="H64" s="1011">
        <f>IF(AND(U64&lt;&gt;"",V64&lt;&gt;"",AJ64&lt;&gt;"",AK64&lt;&gt;"",AS64&lt;&gt;"",AT64&lt;&gt;"",EB64&lt;&gt;"",BB64&lt;&gt;"",BJ64&lt;&gt;"",BR64&lt;&gt;"",BZ64&lt;&gt;"",CH64&lt;&gt;"",CP64&lt;&gt;"",CX64&lt;&gt;"",DF64&lt;&gt;"",DN64&lt;&gt;"",DX64&lt;&gt;"",DV64&lt;&gt;""),0,1)</f>
        <v>1</v>
      </c>
      <c r="I64" s="710"/>
      <c r="J64" s="710"/>
      <c r="K64" s="710"/>
      <c r="L64" s="710"/>
      <c r="M64" s="710"/>
      <c r="N64" s="710"/>
      <c r="O64" s="710"/>
      <c r="P64" s="104"/>
      <c r="Q64" s="710"/>
      <c r="R64" s="104"/>
      <c r="S64" s="710"/>
      <c r="T64" s="104"/>
      <c r="U64" s="712"/>
      <c r="V64" s="377"/>
      <c r="W64" s="104"/>
      <c r="X64" s="710"/>
      <c r="Y64" s="710"/>
      <c r="Z64" s="710"/>
      <c r="AA64" s="710"/>
      <c r="AB64" s="710"/>
      <c r="AC64" s="710"/>
      <c r="AD64" s="710"/>
      <c r="AE64" s="104"/>
      <c r="AF64" s="710"/>
      <c r="AG64" s="104"/>
      <c r="AH64" s="710"/>
      <c r="AI64" s="104"/>
      <c r="AJ64" s="712"/>
      <c r="AK64" s="377"/>
      <c r="AL64" s="107"/>
      <c r="AM64" s="710"/>
      <c r="AN64" s="104"/>
      <c r="AO64" s="710"/>
      <c r="AP64" s="104"/>
      <c r="AQ64" s="710"/>
      <c r="AR64" s="104"/>
      <c r="AS64" s="712"/>
      <c r="AT64" s="377"/>
      <c r="AU64" s="107"/>
      <c r="AV64" s="710"/>
      <c r="AW64" s="104"/>
      <c r="AX64" s="710"/>
      <c r="AY64" s="104"/>
      <c r="AZ64" s="710"/>
      <c r="BA64" s="104"/>
      <c r="BB64" s="712"/>
      <c r="BC64" s="107"/>
      <c r="BD64" s="710"/>
      <c r="BE64" s="104"/>
      <c r="BF64" s="710"/>
      <c r="BG64" s="104"/>
      <c r="BH64" s="710"/>
      <c r="BI64" s="104"/>
      <c r="BJ64" s="712"/>
      <c r="BK64" s="107"/>
      <c r="BL64" s="710"/>
      <c r="BM64" s="104"/>
      <c r="BN64" s="710"/>
      <c r="BO64" s="104"/>
      <c r="BP64" s="710"/>
      <c r="BQ64" s="104"/>
      <c r="BR64" s="712"/>
      <c r="BS64" s="107"/>
      <c r="BT64" s="710"/>
      <c r="BU64" s="104"/>
      <c r="BV64" s="710"/>
      <c r="BW64" s="104"/>
      <c r="BX64" s="710"/>
      <c r="BY64" s="104"/>
      <c r="BZ64" s="712"/>
      <c r="CA64" s="107"/>
      <c r="CB64" s="710"/>
      <c r="CC64" s="104"/>
      <c r="CD64" s="710"/>
      <c r="CE64" s="104"/>
      <c r="CF64" s="710"/>
      <c r="CG64" s="104"/>
      <c r="CH64" s="712"/>
      <c r="CI64" s="107"/>
      <c r="CJ64" s="710"/>
      <c r="CK64" s="104"/>
      <c r="CL64" s="710"/>
      <c r="CM64" s="104"/>
      <c r="CN64" s="710"/>
      <c r="CO64" s="104"/>
      <c r="CP64" s="712"/>
      <c r="CQ64" s="107"/>
      <c r="CR64" s="710"/>
      <c r="CS64" s="104"/>
      <c r="CT64" s="710"/>
      <c r="CU64" s="104"/>
      <c r="CV64" s="710"/>
      <c r="CW64" s="104"/>
      <c r="CX64" s="712"/>
      <c r="CY64" s="107"/>
      <c r="CZ64" s="710"/>
      <c r="DA64" s="104"/>
      <c r="DB64" s="710"/>
      <c r="DC64" s="104"/>
      <c r="DD64" s="710"/>
      <c r="DE64" s="104"/>
      <c r="DF64" s="713"/>
      <c r="DG64" s="107"/>
      <c r="DH64" s="714"/>
      <c r="DI64" s="104"/>
      <c r="DJ64" s="714"/>
      <c r="DK64" s="104"/>
      <c r="DL64" s="714"/>
      <c r="DM64" s="104"/>
      <c r="DN64" s="713"/>
      <c r="DO64" s="107"/>
      <c r="DP64" s="714"/>
      <c r="DQ64" s="104"/>
      <c r="DR64" s="714"/>
      <c r="DS64" s="104"/>
      <c r="DT64" s="714"/>
      <c r="DU64" s="104"/>
      <c r="DV64" s="713"/>
      <c r="DX64" s="184"/>
      <c r="DZ64" s="715"/>
      <c r="EA64" s="34"/>
      <c r="EB64" s="716"/>
    </row>
    <row r="65" spans="1:132" ht="14.4">
      <c r="B65" s="203">
        <f>IF(C65="","",COUNTIF($C$14:C65,"&lt;&gt;""")-COUNTBLANK($C$14:C65))</f>
        <v>34</v>
      </c>
      <c r="C65" s="60" t="s">
        <v>858</v>
      </c>
      <c r="D65" s="60" t="s">
        <v>818</v>
      </c>
      <c r="E65" s="61" t="s">
        <v>750</v>
      </c>
      <c r="F65" s="61" t="s">
        <v>164</v>
      </c>
      <c r="H65" s="1011">
        <f>IF(AND(U65&lt;&gt;"",V65&lt;&gt;"",AJ65&lt;&gt;"",AK65&lt;&gt;"",AS65&lt;&gt;"",AT65&lt;&gt;"",EB65&lt;&gt;"",BB65&lt;&gt;"",BJ65&lt;&gt;"",BR65&lt;&gt;"",BZ65&lt;&gt;"",CH65&lt;&gt;"",CP65&lt;&gt;"",CX65&lt;&gt;"",DF65&lt;&gt;"",DN65&lt;&gt;"",DX65&lt;&gt;"",DV65&lt;&gt;""),0,1)</f>
        <v>1</v>
      </c>
      <c r="I65" s="714"/>
      <c r="J65" s="714"/>
      <c r="K65" s="714"/>
      <c r="L65" s="714"/>
      <c r="M65" s="714"/>
      <c r="N65" s="714"/>
      <c r="O65" s="714"/>
      <c r="P65" s="104"/>
      <c r="Q65" s="714"/>
      <c r="R65" s="104"/>
      <c r="S65" s="714"/>
      <c r="T65" s="104"/>
      <c r="U65" s="165">
        <f>U64-U21</f>
        <v>0</v>
      </c>
      <c r="V65" s="184"/>
      <c r="W65" s="104"/>
      <c r="X65" s="714"/>
      <c r="Y65" s="714"/>
      <c r="Z65" s="714"/>
      <c r="AA65" s="714"/>
      <c r="AB65" s="714"/>
      <c r="AC65" s="714"/>
      <c r="AD65" s="714"/>
      <c r="AE65" s="104"/>
      <c r="AF65" s="714"/>
      <c r="AG65" s="104"/>
      <c r="AH65" s="714"/>
      <c r="AI65" s="104"/>
      <c r="AJ65" s="165">
        <f>AJ64-AJ21</f>
        <v>0</v>
      </c>
      <c r="AK65" s="184"/>
      <c r="AL65" s="107"/>
      <c r="AM65" s="714"/>
      <c r="AN65" s="104"/>
      <c r="AO65" s="714"/>
      <c r="AP65" s="104"/>
      <c r="AQ65" s="714"/>
      <c r="AR65" s="104"/>
      <c r="AS65" s="165">
        <f>AS64-AS21</f>
        <v>0</v>
      </c>
      <c r="AT65" s="184"/>
      <c r="AU65" s="107"/>
      <c r="AV65" s="714"/>
      <c r="AW65" s="104"/>
      <c r="AX65" s="714"/>
      <c r="AY65" s="104"/>
      <c r="AZ65" s="714"/>
      <c r="BA65" s="104"/>
      <c r="BB65" s="165">
        <f>BB64-BB21</f>
        <v>0</v>
      </c>
      <c r="BC65" s="107"/>
      <c r="BD65" s="714"/>
      <c r="BE65" s="104"/>
      <c r="BF65" s="714"/>
      <c r="BG65" s="104"/>
      <c r="BH65" s="714"/>
      <c r="BI65" s="104"/>
      <c r="BJ65" s="165">
        <f>BJ64-BJ21</f>
        <v>0</v>
      </c>
      <c r="BK65" s="107"/>
      <c r="BL65" s="714"/>
      <c r="BM65" s="104"/>
      <c r="BN65" s="714"/>
      <c r="BO65" s="104"/>
      <c r="BP65" s="714"/>
      <c r="BQ65" s="104"/>
      <c r="BR65" s="165">
        <f>BR64-BR21</f>
        <v>0</v>
      </c>
      <c r="BS65" s="107"/>
      <c r="BT65" s="714"/>
      <c r="BU65" s="104"/>
      <c r="BV65" s="714"/>
      <c r="BW65" s="104"/>
      <c r="BX65" s="714"/>
      <c r="BY65" s="104"/>
      <c r="BZ65" s="165">
        <f>BZ64-BZ21</f>
        <v>0</v>
      </c>
      <c r="CA65" s="107"/>
      <c r="CB65" s="714"/>
      <c r="CC65" s="104"/>
      <c r="CD65" s="714"/>
      <c r="CE65" s="104"/>
      <c r="CF65" s="714"/>
      <c r="CG65" s="104"/>
      <c r="CH65" s="165">
        <f>CH64-CH21</f>
        <v>0</v>
      </c>
      <c r="CI65" s="107"/>
      <c r="CJ65" s="714"/>
      <c r="CK65" s="104"/>
      <c r="CL65" s="714"/>
      <c r="CM65" s="104"/>
      <c r="CN65" s="714"/>
      <c r="CO65" s="104"/>
      <c r="CP65" s="165">
        <f>CP64-CP21</f>
        <v>0</v>
      </c>
      <c r="CQ65" s="107"/>
      <c r="CR65" s="714"/>
      <c r="CS65" s="104"/>
      <c r="CT65" s="714"/>
      <c r="CU65" s="104"/>
      <c r="CV65" s="714"/>
      <c r="CW65" s="104"/>
      <c r="CX65" s="165">
        <f>CX64-CX21</f>
        <v>0</v>
      </c>
      <c r="CY65" s="107"/>
      <c r="CZ65" s="714"/>
      <c r="DA65" s="104"/>
      <c r="DB65" s="714"/>
      <c r="DC65" s="104"/>
      <c r="DD65" s="714"/>
      <c r="DE65" s="104"/>
      <c r="DF65" s="165">
        <f>DF64-DF21</f>
        <v>0</v>
      </c>
      <c r="DG65" s="107"/>
      <c r="DH65" s="714"/>
      <c r="DI65" s="104"/>
      <c r="DJ65" s="714"/>
      <c r="DK65" s="104"/>
      <c r="DL65" s="714"/>
      <c r="DM65" s="104"/>
      <c r="DN65" s="165">
        <f>DN64-DN21</f>
        <v>0</v>
      </c>
      <c r="DO65" s="107"/>
      <c r="DP65" s="714"/>
      <c r="DQ65" s="104"/>
      <c r="DR65" s="714"/>
      <c r="DS65" s="104"/>
      <c r="DT65" s="714"/>
      <c r="DU65" s="104"/>
      <c r="DV65" s="165">
        <f>DV64-DV21</f>
        <v>0</v>
      </c>
      <c r="DX65" s="184"/>
      <c r="DZ65" s="715"/>
      <c r="EA65" s="34"/>
      <c r="EB65" s="716"/>
    </row>
    <row r="66" spans="1:132" ht="14.4">
      <c r="A66" s="84"/>
      <c r="B66" s="203" t="str">
        <f>IF(C66="","",COUNTIF($C$14:C66,"&lt;&gt;""")-COUNTBLANK($C$14:C66))</f>
        <v/>
      </c>
      <c r="C66" s="84"/>
      <c r="D66" s="84"/>
      <c r="E66" s="158"/>
      <c r="F66" s="158"/>
      <c r="G66" s="84"/>
      <c r="H66" s="84"/>
      <c r="I66" s="84"/>
      <c r="J66" s="84"/>
      <c r="K66" s="84"/>
      <c r="L66" s="84"/>
      <c r="M66" s="84"/>
      <c r="N66" s="84"/>
      <c r="O66" s="84"/>
      <c r="P66" s="104"/>
      <c r="Q66" s="84"/>
      <c r="R66" s="104"/>
      <c r="S66" s="84"/>
      <c r="T66" s="10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998"/>
      <c r="DP66" s="998"/>
      <c r="DQ66" s="998"/>
      <c r="DR66" s="998"/>
      <c r="DS66" s="998"/>
      <c r="DT66" s="998"/>
      <c r="DU66" s="998"/>
      <c r="DV66" s="998"/>
      <c r="DX66" s="84"/>
      <c r="DY66" s="84"/>
      <c r="DZ66" s="84"/>
      <c r="EA66" s="84"/>
      <c r="EB66" s="88"/>
    </row>
    <row r="67" spans="1:132" ht="14.4">
      <c r="B67" s="203">
        <f>IF(C67="","",COUNTIF($C$14:C67,"&lt;&gt;""")-COUNTBLANK($C$14:C67))</f>
        <v>35</v>
      </c>
      <c r="C67" s="60" t="s">
        <v>859</v>
      </c>
      <c r="D67" s="159" t="s">
        <v>820</v>
      </c>
      <c r="E67" s="61" t="s">
        <v>750</v>
      </c>
      <c r="F67" s="61" t="s">
        <v>164</v>
      </c>
      <c r="H67" s="665">
        <f>IF(AND(U67&lt;&gt;"",V67&lt;&gt;"",AJ67&lt;&gt;"",AK67&lt;&gt;"",AS67&lt;&gt;"",AT67&lt;&gt;"",EB67&lt;&gt;"",BB67&lt;&gt;"",BJ67&lt;&gt;"",BR67&lt;&gt;"",BZ67&lt;&gt;"",CH67&lt;&gt;"",CP67&lt;&gt;"",CX67&lt;&gt;"",DF67&lt;&gt;"",DN67&lt;&gt;"",DX67&lt;&gt;"",DV67&lt;&gt;""),0,1)</f>
        <v>1</v>
      </c>
      <c r="I67" s="714"/>
      <c r="J67" s="714"/>
      <c r="K67" s="714"/>
      <c r="L67" s="714"/>
      <c r="M67" s="714"/>
      <c r="N67" s="714"/>
      <c r="O67" s="714"/>
      <c r="P67" s="104"/>
      <c r="Q67" s="714"/>
      <c r="R67" s="104"/>
      <c r="S67" s="714"/>
      <c r="T67" s="104"/>
      <c r="U67" s="165">
        <f>U46+U60+$U$65</f>
        <v>0</v>
      </c>
      <c r="V67" s="184"/>
      <c r="W67" s="107"/>
      <c r="X67" s="714"/>
      <c r="Y67" s="714"/>
      <c r="Z67" s="714"/>
      <c r="AA67" s="714"/>
      <c r="AB67" s="714"/>
      <c r="AC67" s="714"/>
      <c r="AD67" s="714"/>
      <c r="AE67" s="107"/>
      <c r="AF67" s="714"/>
      <c r="AG67" s="107"/>
      <c r="AH67" s="714"/>
      <c r="AI67" s="107"/>
      <c r="AJ67" s="165">
        <f>AJ46+AJ60+$AJ$65</f>
        <v>0</v>
      </c>
      <c r="AK67" s="184"/>
      <c r="AL67" s="107"/>
      <c r="AM67" s="714"/>
      <c r="AN67" s="104"/>
      <c r="AO67" s="714"/>
      <c r="AP67" s="104"/>
      <c r="AQ67" s="714"/>
      <c r="AR67" s="104"/>
      <c r="AS67" s="165">
        <f>AS46+AS60+$AS$65</f>
        <v>0</v>
      </c>
      <c r="AT67" s="184"/>
      <c r="AU67" s="107"/>
      <c r="AV67" s="714"/>
      <c r="AW67" s="104"/>
      <c r="AX67" s="714"/>
      <c r="AY67" s="104"/>
      <c r="AZ67" s="714"/>
      <c r="BA67" s="104"/>
      <c r="BB67" s="165">
        <f>BB46+BB60+$AS$65</f>
        <v>0</v>
      </c>
      <c r="BC67" s="107"/>
      <c r="BD67" s="714"/>
      <c r="BE67" s="104"/>
      <c r="BF67" s="714"/>
      <c r="BG67" s="104"/>
      <c r="BH67" s="714"/>
      <c r="BI67" s="104"/>
      <c r="BJ67" s="165">
        <f>BJ46+BJ60+$AS$65</f>
        <v>0</v>
      </c>
      <c r="BK67" s="107"/>
      <c r="BL67" s="714"/>
      <c r="BM67" s="104"/>
      <c r="BN67" s="714"/>
      <c r="BO67" s="104"/>
      <c r="BP67" s="714"/>
      <c r="BQ67" s="104"/>
      <c r="BR67" s="165">
        <f>BR46+BR60+$AS$65</f>
        <v>0</v>
      </c>
      <c r="BS67" s="107"/>
      <c r="BT67" s="714"/>
      <c r="BU67" s="104"/>
      <c r="BV67" s="714"/>
      <c r="BW67" s="104"/>
      <c r="BX67" s="714"/>
      <c r="BY67" s="104"/>
      <c r="BZ67" s="165">
        <f>BZ46+BZ60+$AS$65</f>
        <v>0</v>
      </c>
      <c r="CA67" s="107"/>
      <c r="CB67" s="714"/>
      <c r="CC67" s="104"/>
      <c r="CD67" s="714"/>
      <c r="CE67" s="104"/>
      <c r="CF67" s="714"/>
      <c r="CG67" s="104"/>
      <c r="CH67" s="165">
        <f>CH46+CH60+$AS$65</f>
        <v>0</v>
      </c>
      <c r="CI67" s="107"/>
      <c r="CJ67" s="714"/>
      <c r="CK67" s="104"/>
      <c r="CL67" s="714"/>
      <c r="CM67" s="104"/>
      <c r="CN67" s="714"/>
      <c r="CO67" s="104"/>
      <c r="CP67" s="165">
        <f>CP46+CP60+$AS$65</f>
        <v>0</v>
      </c>
      <c r="CQ67" s="107"/>
      <c r="CR67" s="714"/>
      <c r="CS67" s="104"/>
      <c r="CT67" s="714"/>
      <c r="CU67" s="104"/>
      <c r="CV67" s="714"/>
      <c r="CW67" s="104"/>
      <c r="CX67" s="165">
        <f>CX46+CX60+$AS$65</f>
        <v>0</v>
      </c>
      <c r="CY67" s="107"/>
      <c r="CZ67" s="714"/>
      <c r="DA67" s="104"/>
      <c r="DB67" s="714"/>
      <c r="DC67" s="104"/>
      <c r="DD67" s="714"/>
      <c r="DE67" s="104"/>
      <c r="DF67" s="165">
        <f>DF46+DF60+$AS$65</f>
        <v>0</v>
      </c>
      <c r="DG67" s="107"/>
      <c r="DH67" s="714"/>
      <c r="DI67" s="104"/>
      <c r="DJ67" s="714"/>
      <c r="DK67" s="104"/>
      <c r="DL67" s="714"/>
      <c r="DM67" s="104"/>
      <c r="DN67" s="165">
        <f>DN46+DN60+$AS$65</f>
        <v>0</v>
      </c>
      <c r="DO67" s="107"/>
      <c r="DP67" s="714"/>
      <c r="DQ67" s="104"/>
      <c r="DR67" s="714"/>
      <c r="DS67" s="104"/>
      <c r="DT67" s="714"/>
      <c r="DU67" s="104"/>
      <c r="DV67" s="165">
        <f>DV46+DV60+$AS$65</f>
        <v>0</v>
      </c>
      <c r="DX67" s="184"/>
      <c r="DZ67" s="715"/>
      <c r="EA67" s="34"/>
      <c r="EB67" s="716"/>
    </row>
    <row r="68" spans="1:132" ht="14.4">
      <c r="B68" s="203" t="str">
        <f>IF(C68="","",COUNTIF($C$14:C68,"&lt;&gt;""")-COUNTBLANK($C$14:C68))</f>
        <v/>
      </c>
      <c r="H68" s="84"/>
      <c r="I68" s="107"/>
      <c r="J68" s="107"/>
      <c r="K68" s="107"/>
      <c r="L68" s="107"/>
      <c r="M68" s="107"/>
      <c r="N68" s="107"/>
      <c r="O68" s="107"/>
      <c r="P68" s="104"/>
      <c r="Q68" s="107"/>
      <c r="R68" s="104"/>
      <c r="S68" s="107"/>
      <c r="T68" s="104"/>
      <c r="U68" s="107"/>
      <c r="V68" s="107"/>
      <c r="W68" s="103"/>
      <c r="X68" s="104"/>
      <c r="Y68" s="104"/>
      <c r="Z68" s="104"/>
      <c r="AA68" s="104"/>
      <c r="AB68" s="104"/>
      <c r="AC68" s="104"/>
      <c r="AD68" s="104"/>
      <c r="AE68" s="104"/>
      <c r="AF68" s="104"/>
      <c r="AG68" s="104"/>
      <c r="AH68" s="104"/>
      <c r="AI68" s="104"/>
      <c r="AJ68" s="104"/>
      <c r="AK68" s="107"/>
      <c r="AL68" s="108"/>
      <c r="AM68" s="104"/>
      <c r="AN68" s="103"/>
      <c r="AO68" s="104"/>
      <c r="AP68" s="103"/>
      <c r="AQ68" s="104"/>
      <c r="AR68" s="103"/>
      <c r="AS68" s="104"/>
      <c r="AU68" s="108"/>
      <c r="AV68" s="104"/>
      <c r="AW68" s="103"/>
      <c r="AX68" s="104"/>
      <c r="AY68" s="103"/>
      <c r="AZ68" s="104"/>
      <c r="BA68" s="103"/>
      <c r="BB68" s="104"/>
      <c r="BC68" s="108"/>
      <c r="BD68" s="104"/>
      <c r="BE68" s="103"/>
      <c r="BF68" s="104"/>
      <c r="BG68" s="103"/>
      <c r="BH68" s="104"/>
      <c r="BI68" s="103"/>
      <c r="BJ68" s="104"/>
      <c r="BK68" s="108"/>
      <c r="BL68" s="104"/>
      <c r="BM68" s="103"/>
      <c r="BN68" s="104"/>
      <c r="BO68" s="103"/>
      <c r="BP68" s="104"/>
      <c r="BQ68" s="103"/>
      <c r="BR68" s="104"/>
      <c r="BS68" s="108"/>
      <c r="BT68" s="104"/>
      <c r="BU68" s="103"/>
      <c r="BV68" s="104"/>
      <c r="BW68" s="103"/>
      <c r="BX68" s="104"/>
      <c r="BY68" s="103"/>
      <c r="BZ68" s="104"/>
      <c r="CA68" s="108"/>
      <c r="CB68" s="104"/>
      <c r="CC68" s="103"/>
      <c r="CD68" s="104"/>
      <c r="CE68" s="103"/>
      <c r="CF68" s="104"/>
      <c r="CG68" s="103"/>
      <c r="CH68" s="104"/>
      <c r="CI68" s="108"/>
      <c r="CJ68" s="104"/>
      <c r="CK68" s="103"/>
      <c r="CL68" s="104"/>
      <c r="CM68" s="103"/>
      <c r="CN68" s="104"/>
      <c r="CO68" s="103"/>
      <c r="CP68" s="104"/>
      <c r="CQ68" s="108"/>
      <c r="CR68" s="104"/>
      <c r="CS68" s="103"/>
      <c r="CT68" s="104"/>
      <c r="CU68" s="103"/>
      <c r="CV68" s="104"/>
      <c r="CW68" s="103"/>
      <c r="CX68" s="104"/>
      <c r="CY68" s="108"/>
      <c r="CZ68" s="104"/>
      <c r="DA68" s="103"/>
      <c r="DB68" s="104"/>
      <c r="DC68" s="103"/>
      <c r="DD68" s="104"/>
      <c r="DE68" s="103"/>
      <c r="DF68" s="104"/>
      <c r="DG68" s="108"/>
      <c r="DH68" s="104"/>
      <c r="DI68" s="103"/>
      <c r="DJ68" s="104"/>
      <c r="DK68" s="103"/>
      <c r="DL68" s="104"/>
      <c r="DM68" s="103"/>
      <c r="DN68" s="104"/>
      <c r="DO68" s="108"/>
      <c r="DP68" s="104"/>
      <c r="DQ68" s="103"/>
      <c r="DR68" s="104"/>
      <c r="DS68" s="103"/>
      <c r="DT68" s="104"/>
      <c r="DU68" s="103"/>
      <c r="DV68" s="104"/>
      <c r="DZ68" s="34"/>
      <c r="EA68" s="34"/>
      <c r="EB68" s="88"/>
    </row>
    <row r="69" spans="1:132" ht="14.4">
      <c r="B69" s="52"/>
      <c r="C69" s="32" t="s">
        <v>129</v>
      </c>
      <c r="H69" s="84"/>
      <c r="I69" s="107"/>
      <c r="J69" s="107"/>
      <c r="K69" s="107"/>
      <c r="L69" s="107"/>
      <c r="M69" s="107"/>
      <c r="N69" s="107"/>
      <c r="O69" s="107"/>
      <c r="P69" s="107"/>
      <c r="Q69" s="107"/>
      <c r="R69" s="104"/>
      <c r="S69" s="107"/>
      <c r="T69" s="107"/>
      <c r="U69" s="107"/>
      <c r="V69" s="107"/>
      <c r="W69" s="103"/>
      <c r="X69" s="104"/>
      <c r="Y69" s="104"/>
      <c r="Z69" s="104"/>
      <c r="AA69" s="104"/>
      <c r="AB69" s="104"/>
      <c r="AC69" s="104"/>
      <c r="AD69" s="104"/>
      <c r="AE69" s="104"/>
      <c r="AF69" s="104"/>
      <c r="AG69" s="104"/>
      <c r="AH69" s="104"/>
      <c r="AI69" s="104"/>
      <c r="AJ69" s="104"/>
      <c r="AK69" s="107"/>
      <c r="AL69" s="108"/>
      <c r="AM69" s="104"/>
      <c r="AN69" s="103"/>
      <c r="AO69" s="104"/>
      <c r="AP69" s="103"/>
      <c r="AQ69" s="104"/>
      <c r="AR69" s="103"/>
      <c r="AS69" s="104"/>
      <c r="AU69" s="108"/>
      <c r="AV69" s="104"/>
      <c r="AW69" s="103"/>
      <c r="AX69" s="104"/>
      <c r="AY69" s="103"/>
      <c r="AZ69" s="104"/>
      <c r="BA69" s="103"/>
      <c r="BB69" s="104"/>
      <c r="BC69" s="108"/>
      <c r="BD69" s="104"/>
      <c r="BE69" s="103"/>
      <c r="BF69" s="104"/>
      <c r="BG69" s="103"/>
      <c r="BH69" s="104"/>
      <c r="BI69" s="103"/>
      <c r="BJ69" s="104"/>
      <c r="BK69" s="108"/>
      <c r="BL69" s="104"/>
      <c r="BM69" s="103"/>
      <c r="BN69" s="104"/>
      <c r="BO69" s="103"/>
      <c r="BP69" s="104"/>
      <c r="BQ69" s="103"/>
      <c r="BR69" s="104"/>
      <c r="BS69" s="108"/>
      <c r="BT69" s="104"/>
      <c r="BU69" s="103"/>
      <c r="BV69" s="104"/>
      <c r="BW69" s="103"/>
      <c r="BX69" s="104"/>
      <c r="BY69" s="103"/>
      <c r="BZ69" s="104"/>
      <c r="CA69" s="108"/>
      <c r="CB69" s="104"/>
      <c r="CC69" s="103"/>
      <c r="CD69" s="104"/>
      <c r="CE69" s="103"/>
      <c r="CF69" s="104"/>
      <c r="CG69" s="103"/>
      <c r="CH69" s="104"/>
      <c r="CI69" s="108"/>
      <c r="CJ69" s="104"/>
      <c r="CK69" s="103"/>
      <c r="CL69" s="104"/>
      <c r="CM69" s="103"/>
      <c r="CN69" s="104"/>
      <c r="CO69" s="103"/>
      <c r="CP69" s="104"/>
      <c r="CQ69" s="108"/>
      <c r="CR69" s="104"/>
      <c r="CS69" s="103"/>
      <c r="CT69" s="104"/>
      <c r="CU69" s="103"/>
      <c r="CV69" s="104"/>
      <c r="CW69" s="103"/>
      <c r="CX69" s="104"/>
      <c r="CY69" s="108"/>
      <c r="CZ69" s="104"/>
      <c r="DA69" s="103"/>
      <c r="DB69" s="104"/>
      <c r="DC69" s="103"/>
      <c r="DD69" s="104"/>
      <c r="DE69" s="103"/>
      <c r="DF69" s="104"/>
      <c r="DG69" s="108"/>
      <c r="DH69" s="104"/>
      <c r="DI69" s="103"/>
      <c r="DJ69" s="104"/>
      <c r="DK69" s="103"/>
      <c r="DL69" s="104"/>
      <c r="DM69" s="103"/>
      <c r="DN69" s="104"/>
      <c r="DO69" s="108"/>
      <c r="DP69" s="104"/>
      <c r="DQ69" s="103"/>
      <c r="DR69" s="104"/>
      <c r="DS69" s="103"/>
      <c r="DT69" s="104"/>
      <c r="DU69" s="103"/>
      <c r="DV69" s="104"/>
      <c r="DZ69" s="34"/>
      <c r="EA69" s="34"/>
      <c r="EB69" s="88"/>
    </row>
    <row r="70" spans="1:132" ht="14.4">
      <c r="B70" s="52"/>
      <c r="C70" s="1378"/>
      <c r="D70" s="1379"/>
      <c r="E70" s="1379"/>
      <c r="F70" s="1380"/>
      <c r="H70" s="84"/>
      <c r="W70" s="77"/>
      <c r="X70" s="75"/>
      <c r="Y70" s="75"/>
      <c r="Z70" s="75"/>
      <c r="AA70" s="75"/>
      <c r="AB70" s="75"/>
      <c r="AC70" s="75"/>
      <c r="AD70" s="75"/>
      <c r="AE70" s="75"/>
      <c r="AF70" s="75"/>
      <c r="AG70" s="75"/>
      <c r="AH70" s="75"/>
      <c r="AI70" s="75"/>
      <c r="AJ70" s="75"/>
      <c r="AL70" s="34"/>
      <c r="AM70" s="75"/>
      <c r="AN70" s="77"/>
      <c r="AO70" s="75"/>
      <c r="AP70" s="77"/>
      <c r="AQ70" s="75"/>
      <c r="AR70" s="77"/>
      <c r="AS70" s="75"/>
      <c r="AU70" s="34"/>
      <c r="AV70" s="75"/>
      <c r="AW70" s="77"/>
      <c r="AX70" s="75"/>
      <c r="AY70" s="77"/>
      <c r="AZ70" s="75"/>
      <c r="BA70" s="77"/>
      <c r="BB70" s="75"/>
      <c r="BC70" s="34"/>
      <c r="BD70" s="75"/>
      <c r="BE70" s="77"/>
      <c r="BF70" s="75"/>
      <c r="BG70" s="77"/>
      <c r="BH70" s="75"/>
      <c r="BI70" s="77"/>
      <c r="BJ70" s="75"/>
      <c r="BK70" s="34"/>
      <c r="BL70" s="75"/>
      <c r="BM70" s="77"/>
      <c r="BN70" s="75"/>
      <c r="BO70" s="77"/>
      <c r="BP70" s="75"/>
      <c r="BQ70" s="77"/>
      <c r="BR70" s="75"/>
      <c r="BS70" s="34"/>
      <c r="BT70" s="75"/>
      <c r="BU70" s="77"/>
      <c r="BV70" s="75"/>
      <c r="BW70" s="77"/>
      <c r="BX70" s="75"/>
      <c r="BY70" s="77"/>
      <c r="BZ70" s="75"/>
      <c r="CA70" s="34"/>
      <c r="CB70" s="75"/>
      <c r="CC70" s="77"/>
      <c r="CD70" s="75"/>
      <c r="CE70" s="77"/>
      <c r="CF70" s="75"/>
      <c r="CG70" s="77"/>
      <c r="CH70" s="75"/>
      <c r="CI70" s="34"/>
      <c r="CJ70" s="75"/>
      <c r="CK70" s="77"/>
      <c r="CL70" s="75"/>
      <c r="CM70" s="77"/>
      <c r="CN70" s="75"/>
      <c r="CO70" s="77"/>
      <c r="CP70" s="75"/>
      <c r="CQ70" s="34"/>
      <c r="CR70" s="75"/>
      <c r="CS70" s="77"/>
      <c r="CT70" s="75"/>
      <c r="CU70" s="77"/>
      <c r="CV70" s="75"/>
      <c r="CW70" s="77"/>
      <c r="CX70" s="75"/>
      <c r="CY70" s="34"/>
      <c r="CZ70" s="75"/>
      <c r="DA70" s="77"/>
      <c r="DB70" s="75"/>
      <c r="DC70" s="77"/>
      <c r="DD70" s="75"/>
      <c r="DE70" s="77"/>
      <c r="DF70" s="75"/>
      <c r="DG70" s="34"/>
      <c r="DH70" s="75"/>
      <c r="DI70" s="77"/>
      <c r="DJ70" s="75"/>
      <c r="DK70" s="77"/>
      <c r="DL70" s="75"/>
      <c r="DM70" s="77"/>
      <c r="DN70" s="75"/>
      <c r="DO70" s="986"/>
      <c r="DP70" s="75"/>
      <c r="DQ70" s="77"/>
      <c r="DR70" s="75"/>
      <c r="DS70" s="77"/>
      <c r="DT70" s="75"/>
      <c r="DU70" s="77"/>
      <c r="DV70" s="75"/>
      <c r="DZ70" s="34"/>
      <c r="EA70" s="34"/>
      <c r="EB70" s="88"/>
    </row>
    <row r="71" spans="1:132" ht="14.4">
      <c r="B71" s="52"/>
      <c r="C71" s="1381"/>
      <c r="D71" s="1405"/>
      <c r="E71" s="1405"/>
      <c r="F71" s="1382"/>
      <c r="H71" s="84"/>
      <c r="W71" s="77"/>
      <c r="X71" s="75"/>
      <c r="Y71" s="75"/>
      <c r="Z71" s="75"/>
      <c r="AA71" s="75"/>
      <c r="AB71" s="75"/>
      <c r="AC71" s="75"/>
      <c r="AD71" s="75"/>
      <c r="AE71" s="75"/>
      <c r="AF71" s="75"/>
      <c r="AG71" s="75"/>
      <c r="AH71" s="75"/>
      <c r="AI71" s="75"/>
      <c r="AJ71" s="75"/>
      <c r="AL71" s="34"/>
      <c r="AN71" s="34"/>
      <c r="AP71" s="34"/>
      <c r="AR71" s="34"/>
      <c r="AU71" s="34"/>
      <c r="AW71" s="34"/>
      <c r="AY71" s="34"/>
      <c r="BA71" s="34"/>
      <c r="BC71" s="34"/>
      <c r="BE71" s="34"/>
      <c r="BG71" s="34"/>
      <c r="BI71" s="34"/>
      <c r="BK71" s="34"/>
      <c r="BM71" s="34"/>
      <c r="BO71" s="34"/>
      <c r="BQ71" s="34"/>
      <c r="BS71" s="34"/>
      <c r="BU71" s="34"/>
      <c r="BW71" s="34"/>
      <c r="BY71" s="34"/>
      <c r="CA71" s="34"/>
      <c r="CC71" s="34"/>
      <c r="CE71" s="34"/>
      <c r="CG71" s="34"/>
      <c r="CI71" s="34"/>
      <c r="CK71" s="34"/>
      <c r="CM71" s="34"/>
      <c r="CO71" s="34"/>
      <c r="CQ71" s="34"/>
      <c r="CS71" s="34"/>
      <c r="CU71" s="34"/>
      <c r="CW71" s="34"/>
      <c r="CY71" s="34"/>
      <c r="DA71" s="34"/>
      <c r="DC71" s="34"/>
      <c r="DE71" s="34"/>
      <c r="DG71" s="34"/>
      <c r="DI71" s="34"/>
      <c r="DK71" s="34"/>
      <c r="DM71" s="34"/>
      <c r="DO71" s="986"/>
      <c r="DQ71" s="986"/>
      <c r="DS71" s="986"/>
      <c r="DU71" s="986"/>
      <c r="DZ71" s="34"/>
      <c r="EA71" s="34"/>
      <c r="EB71" s="88"/>
    </row>
    <row r="72" spans="1:132" ht="14.4">
      <c r="B72" s="52"/>
      <c r="C72" s="1381"/>
      <c r="D72" s="1405"/>
      <c r="E72" s="1405"/>
      <c r="F72" s="1382"/>
      <c r="H72" s="84"/>
      <c r="W72" s="77"/>
      <c r="X72" s="75"/>
      <c r="Y72" s="75"/>
      <c r="Z72" s="75"/>
      <c r="AA72" s="75"/>
      <c r="AB72" s="75"/>
      <c r="AC72" s="75"/>
      <c r="AD72" s="75"/>
      <c r="AE72" s="75"/>
      <c r="AF72" s="75"/>
      <c r="AG72" s="75"/>
      <c r="AH72" s="75"/>
      <c r="AI72" s="75"/>
      <c r="AJ72" s="75"/>
      <c r="AL72" s="34"/>
      <c r="AN72" s="34"/>
      <c r="AP72" s="34"/>
      <c r="AR72" s="34"/>
      <c r="AU72" s="34"/>
      <c r="AW72" s="34"/>
      <c r="AY72" s="34"/>
      <c r="BA72" s="34"/>
      <c r="BC72" s="34"/>
      <c r="BE72" s="34"/>
      <c r="BG72" s="34"/>
      <c r="BI72" s="34"/>
      <c r="BK72" s="34"/>
      <c r="BM72" s="34"/>
      <c r="BO72" s="34"/>
      <c r="BQ72" s="34"/>
      <c r="BS72" s="34"/>
      <c r="BU72" s="34"/>
      <c r="BW72" s="34"/>
      <c r="BY72" s="34"/>
      <c r="CA72" s="34"/>
      <c r="CC72" s="34"/>
      <c r="CE72" s="34"/>
      <c r="CG72" s="34"/>
      <c r="CI72" s="34"/>
      <c r="CK72" s="34"/>
      <c r="CM72" s="34"/>
      <c r="CO72" s="34"/>
      <c r="CQ72" s="34"/>
      <c r="CS72" s="34"/>
      <c r="CU72" s="34"/>
      <c r="CW72" s="34"/>
      <c r="CY72" s="34"/>
      <c r="DA72" s="34"/>
      <c r="DC72" s="34"/>
      <c r="DE72" s="34"/>
      <c r="DG72" s="34"/>
      <c r="DI72" s="34"/>
      <c r="DK72" s="34"/>
      <c r="DM72" s="34"/>
      <c r="DO72" s="986"/>
      <c r="DQ72" s="986"/>
      <c r="DS72" s="986"/>
      <c r="DU72" s="986"/>
      <c r="DZ72" s="34"/>
      <c r="EA72" s="34"/>
      <c r="EB72" s="88"/>
    </row>
    <row r="73" spans="1:132" ht="14.4">
      <c r="B73" s="52"/>
      <c r="C73" s="1381"/>
      <c r="D73" s="1405"/>
      <c r="E73" s="1405"/>
      <c r="F73" s="1382"/>
      <c r="H73" s="84"/>
      <c r="W73" s="77"/>
      <c r="X73" s="75"/>
      <c r="Y73" s="75"/>
      <c r="Z73" s="75"/>
      <c r="AA73" s="75"/>
      <c r="AB73" s="75"/>
      <c r="AC73" s="75"/>
      <c r="AD73" s="75"/>
      <c r="AE73" s="75"/>
      <c r="AF73" s="75"/>
      <c r="AG73" s="75"/>
      <c r="AH73" s="75"/>
      <c r="AI73" s="75"/>
      <c r="AJ73" s="75"/>
      <c r="AL73" s="34"/>
      <c r="AN73" s="34"/>
      <c r="AP73" s="34"/>
      <c r="AR73" s="34"/>
      <c r="AU73" s="34"/>
      <c r="AW73" s="34"/>
      <c r="AY73" s="34"/>
      <c r="BA73" s="34"/>
      <c r="BC73" s="34"/>
      <c r="BE73" s="34"/>
      <c r="BG73" s="34"/>
      <c r="BI73" s="34"/>
      <c r="BK73" s="34"/>
      <c r="BM73" s="34"/>
      <c r="BO73" s="34"/>
      <c r="BQ73" s="34"/>
      <c r="BS73" s="34"/>
      <c r="BU73" s="34"/>
      <c r="BW73" s="34"/>
      <c r="BY73" s="34"/>
      <c r="CA73" s="34"/>
      <c r="CC73" s="34"/>
      <c r="CE73" s="34"/>
      <c r="CG73" s="34"/>
      <c r="CI73" s="34"/>
      <c r="CK73" s="34"/>
      <c r="CM73" s="34"/>
      <c r="CO73" s="34"/>
      <c r="CQ73" s="34"/>
      <c r="CS73" s="34"/>
      <c r="CU73" s="34"/>
      <c r="CW73" s="34"/>
      <c r="CY73" s="34"/>
      <c r="DA73" s="34"/>
      <c r="DC73" s="34"/>
      <c r="DE73" s="34"/>
      <c r="DG73" s="34"/>
      <c r="DI73" s="34"/>
      <c r="DK73" s="34"/>
      <c r="DM73" s="34"/>
      <c r="DO73" s="986"/>
      <c r="DQ73" s="986"/>
      <c r="DS73" s="986"/>
      <c r="DU73" s="986"/>
      <c r="DZ73" s="34"/>
      <c r="EA73" s="34"/>
      <c r="EB73" s="88"/>
    </row>
    <row r="74" spans="1:132" ht="14.4">
      <c r="B74" s="52"/>
      <c r="C74" s="1383"/>
      <c r="D74" s="1384"/>
      <c r="E74" s="1384"/>
      <c r="F74" s="1385"/>
      <c r="H74" s="84"/>
      <c r="W74" s="34"/>
      <c r="AL74" s="34"/>
      <c r="AN74" s="34"/>
      <c r="AP74" s="34"/>
      <c r="AR74" s="34"/>
      <c r="AU74" s="34"/>
      <c r="AW74" s="34"/>
      <c r="AY74" s="34"/>
      <c r="BA74" s="34"/>
      <c r="BC74" s="34"/>
      <c r="BE74" s="34"/>
      <c r="BG74" s="34"/>
      <c r="BI74" s="34"/>
      <c r="BK74" s="34"/>
      <c r="BM74" s="34"/>
      <c r="BO74" s="34"/>
      <c r="BQ74" s="34"/>
      <c r="BS74" s="34"/>
      <c r="BU74" s="34"/>
      <c r="BW74" s="34"/>
      <c r="BY74" s="34"/>
      <c r="CA74" s="34"/>
      <c r="CC74" s="34"/>
      <c r="CE74" s="34"/>
      <c r="CG74" s="34"/>
      <c r="CI74" s="34"/>
      <c r="CK74" s="34"/>
      <c r="CM74" s="34"/>
      <c r="CO74" s="34"/>
      <c r="CQ74" s="34"/>
      <c r="CS74" s="34"/>
      <c r="CU74" s="34"/>
      <c r="CW74" s="34"/>
      <c r="CY74" s="34"/>
      <c r="DA74" s="34"/>
      <c r="DC74" s="34"/>
      <c r="DE74" s="34"/>
      <c r="DG74" s="34"/>
      <c r="DI74" s="34"/>
      <c r="DK74" s="34"/>
      <c r="DM74" s="34"/>
      <c r="DO74" s="986"/>
      <c r="DQ74" s="986"/>
      <c r="DS74" s="986"/>
      <c r="DU74" s="986"/>
      <c r="DZ74" s="34"/>
      <c r="EA74" s="34"/>
      <c r="EB74" s="88"/>
    </row>
    <row r="75" spans="1:132" ht="14.4">
      <c r="B75" s="52"/>
      <c r="H75" s="84"/>
      <c r="W75" s="34"/>
      <c r="AL75" s="34"/>
      <c r="AN75" s="34"/>
      <c r="AP75" s="34"/>
      <c r="AR75" s="34"/>
      <c r="AU75" s="34"/>
      <c r="AW75" s="34"/>
      <c r="AY75" s="34"/>
      <c r="BA75" s="34"/>
      <c r="BC75" s="34"/>
      <c r="BE75" s="34"/>
      <c r="BG75" s="34"/>
      <c r="BI75" s="34"/>
      <c r="BK75" s="34"/>
      <c r="BM75" s="34"/>
      <c r="BO75" s="34"/>
      <c r="BQ75" s="34"/>
      <c r="BS75" s="34"/>
      <c r="BU75" s="34"/>
      <c r="BW75" s="34"/>
      <c r="BY75" s="34"/>
      <c r="CA75" s="34"/>
      <c r="CC75" s="34"/>
      <c r="CE75" s="34"/>
      <c r="CG75" s="34"/>
      <c r="CI75" s="34"/>
      <c r="CK75" s="34"/>
      <c r="CM75" s="34"/>
      <c r="CO75" s="34"/>
      <c r="CQ75" s="34"/>
      <c r="CS75" s="34"/>
      <c r="CU75" s="34"/>
      <c r="CW75" s="34"/>
      <c r="CY75" s="34"/>
      <c r="DA75" s="34"/>
      <c r="DC75" s="34"/>
      <c r="DE75" s="34"/>
      <c r="DG75" s="34"/>
      <c r="DI75" s="34"/>
      <c r="DK75" s="34"/>
      <c r="DM75" s="34"/>
      <c r="DO75" s="986"/>
      <c r="DQ75" s="986"/>
      <c r="DS75" s="986"/>
      <c r="DU75" s="986"/>
      <c r="DZ75" s="34"/>
      <c r="EA75" s="34"/>
      <c r="EB75" s="88"/>
    </row>
    <row r="76" spans="1:132" ht="14.4">
      <c r="B76" s="52"/>
      <c r="D76" s="33"/>
      <c r="E76" s="33"/>
      <c r="F76" s="33"/>
      <c r="H76" s="84"/>
      <c r="EB76" s="86"/>
    </row>
    <row r="77" spans="1:132" ht="14.4">
      <c r="B77" s="335" t="s">
        <v>130</v>
      </c>
      <c r="C77" s="56"/>
      <c r="D77" s="56"/>
      <c r="E77" s="56"/>
      <c r="F77" s="56"/>
      <c r="G77" s="56"/>
      <c r="H77" s="312"/>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994"/>
      <c r="DP77" s="994"/>
      <c r="DQ77" s="994"/>
      <c r="DR77" s="994"/>
      <c r="DS77" s="994"/>
      <c r="DT77" s="994"/>
      <c r="DU77" s="994"/>
      <c r="DV77" s="994"/>
      <c r="DW77" s="56"/>
      <c r="DX77" s="56"/>
      <c r="DY77" s="56"/>
      <c r="DZ77" s="56"/>
      <c r="EA77" s="56"/>
      <c r="EB77" s="87"/>
    </row>
    <row r="78" spans="1:132" ht="0" hidden="1" customHeight="1">
      <c r="G78" s="32"/>
      <c r="DY78" s="32"/>
    </row>
    <row r="79" spans="1:132" ht="0" hidden="1" customHeight="1">
      <c r="G79" s="32"/>
      <c r="DY79" s="32"/>
    </row>
    <row r="80" spans="1:132" ht="0" hidden="1" customHeight="1">
      <c r="G80" s="32"/>
      <c r="DY80" s="32"/>
    </row>
    <row r="81" spans="7:129" ht="0" hidden="1" customHeight="1">
      <c r="G81" s="32"/>
      <c r="DY81" s="32"/>
    </row>
    <row r="82" spans="7:129" ht="0" hidden="1" customHeight="1">
      <c r="G82" s="32"/>
      <c r="DY82" s="32"/>
    </row>
    <row r="83" spans="7:129" ht="0" hidden="1" customHeight="1"/>
    <row r="84" spans="7:129" ht="0" hidden="1" customHeight="1"/>
    <row r="85" spans="7:129" ht="0" hidden="1" customHeight="1"/>
    <row r="86" spans="7:129" ht="0" hidden="1" customHeight="1"/>
    <row r="87" spans="7:129" ht="0" hidden="1" customHeight="1"/>
    <row r="88" spans="7:129" ht="0" hidden="1" customHeight="1"/>
    <row r="89" spans="7:129" ht="0" hidden="1" customHeight="1"/>
    <row r="90" spans="7:129" ht="0" hidden="1" customHeight="1"/>
    <row r="91" spans="7:129" ht="0" hidden="1" customHeight="1"/>
    <row r="92" spans="7:129" ht="0" hidden="1" customHeight="1"/>
    <row r="93" spans="7:129" ht="0" hidden="1" customHeight="1"/>
    <row r="94" spans="7:129" ht="0" hidden="1" customHeight="1"/>
    <row r="95" spans="7:129" ht="0" hidden="1" customHeight="1"/>
    <row r="96" spans="7:129"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sheetData>
  <mergeCells count="70">
    <mergeCell ref="DH10:DH12"/>
    <mergeCell ref="DJ10:DJ12"/>
    <mergeCell ref="DL10:DL12"/>
    <mergeCell ref="DH8:DN8"/>
    <mergeCell ref="CZ8:DF8"/>
    <mergeCell ref="CZ10:CZ12"/>
    <mergeCell ref="DB10:DB12"/>
    <mergeCell ref="DD10:DD12"/>
    <mergeCell ref="DF10:DF11"/>
    <mergeCell ref="BT8:BZ8"/>
    <mergeCell ref="CB8:CH8"/>
    <mergeCell ref="CJ8:CP8"/>
    <mergeCell ref="CR8:CX8"/>
    <mergeCell ref="BT10:BT12"/>
    <mergeCell ref="BV10:BV12"/>
    <mergeCell ref="BX10:BX12"/>
    <mergeCell ref="BZ10:BZ11"/>
    <mergeCell ref="CB10:CB12"/>
    <mergeCell ref="CD10:CD12"/>
    <mergeCell ref="CF10:CF12"/>
    <mergeCell ref="CH10:CH11"/>
    <mergeCell ref="CJ10:CJ12"/>
    <mergeCell ref="CL10:CL12"/>
    <mergeCell ref="CN10:CN12"/>
    <mergeCell ref="CP10:CP11"/>
    <mergeCell ref="AX10:AX12"/>
    <mergeCell ref="AZ10:AZ12"/>
    <mergeCell ref="BB10:BB11"/>
    <mergeCell ref="BD8:BJ8"/>
    <mergeCell ref="BL8:BR8"/>
    <mergeCell ref="BD10:BD12"/>
    <mergeCell ref="BF10:BF12"/>
    <mergeCell ref="BH10:BH12"/>
    <mergeCell ref="BJ10:BJ11"/>
    <mergeCell ref="BL10:BL12"/>
    <mergeCell ref="BN10:BN12"/>
    <mergeCell ref="BP10:BP12"/>
    <mergeCell ref="BR10:BR11"/>
    <mergeCell ref="C70:F74"/>
    <mergeCell ref="I8:V8"/>
    <mergeCell ref="X8:AK8"/>
    <mergeCell ref="AM8:AT8"/>
    <mergeCell ref="I10:O11"/>
    <mergeCell ref="Q10:Q12"/>
    <mergeCell ref="S10:S12"/>
    <mergeCell ref="U10:V11"/>
    <mergeCell ref="X10:AD11"/>
    <mergeCell ref="AF10:AF12"/>
    <mergeCell ref="AH10:AH12"/>
    <mergeCell ref="EB10:EB12"/>
    <mergeCell ref="H10:H12"/>
    <mergeCell ref="AJ10:AK11"/>
    <mergeCell ref="AM10:AM12"/>
    <mergeCell ref="AO10:AO12"/>
    <mergeCell ref="AQ10:AQ12"/>
    <mergeCell ref="AS10:AT11"/>
    <mergeCell ref="DZ10:DZ12"/>
    <mergeCell ref="CR10:CR12"/>
    <mergeCell ref="CT10:CT12"/>
    <mergeCell ref="CV10:CV12"/>
    <mergeCell ref="CX10:CX11"/>
    <mergeCell ref="DN10:DN11"/>
    <mergeCell ref="DX8:DX12"/>
    <mergeCell ref="AV8:BB8"/>
    <mergeCell ref="AV10:AV12"/>
    <mergeCell ref="DP8:DV8"/>
    <mergeCell ref="DP10:DP12"/>
    <mergeCell ref="DR10:DR12"/>
    <mergeCell ref="DT10:DT12"/>
    <mergeCell ref="DV10:DV11"/>
  </mergeCells>
  <conditionalFormatting sqref="H3 H18:H25">
    <cfRule type="cellIs" dxfId="577" priority="189" stopIfTrue="1" operator="greaterThan">
      <formula>0</formula>
    </cfRule>
    <cfRule type="cellIs" dxfId="576" priority="190" stopIfTrue="1" operator="lessThan">
      <formula>1</formula>
    </cfRule>
  </conditionalFormatting>
  <conditionalFormatting sqref="H17">
    <cfRule type="cellIs" dxfId="575" priority="159" stopIfTrue="1" operator="greaterThan">
      <formula>0</formula>
    </cfRule>
    <cfRule type="cellIs" dxfId="574" priority="160" stopIfTrue="1" operator="lessThan">
      <formula>1</formula>
    </cfRule>
  </conditionalFormatting>
  <conditionalFormatting sqref="H53:H54">
    <cfRule type="cellIs" dxfId="573" priority="43" stopIfTrue="1" operator="greaterThan">
      <formula>0</formula>
    </cfRule>
    <cfRule type="cellIs" dxfId="572" priority="44" stopIfTrue="1" operator="lessThan">
      <formula>1</formula>
    </cfRule>
  </conditionalFormatting>
  <conditionalFormatting sqref="H65">
    <cfRule type="cellIs" dxfId="571" priority="19" stopIfTrue="1" operator="greaterThan">
      <formula>0</formula>
    </cfRule>
    <cfRule type="cellIs" dxfId="570" priority="20" stopIfTrue="1" operator="lessThan">
      <formula>1</formula>
    </cfRule>
  </conditionalFormatting>
  <conditionalFormatting sqref="H55:H60">
    <cfRule type="cellIs" dxfId="569" priority="15" stopIfTrue="1" operator="greaterThan">
      <formula>0</formula>
    </cfRule>
    <cfRule type="cellIs" dxfId="568" priority="16" stopIfTrue="1" operator="lessThan">
      <formula>1</formula>
    </cfRule>
  </conditionalFormatting>
  <conditionalFormatting sqref="H44">
    <cfRule type="cellIs" dxfId="567" priority="11" stopIfTrue="1" operator="greaterThan">
      <formula>0</formula>
    </cfRule>
    <cfRule type="cellIs" dxfId="566" priority="12" stopIfTrue="1" operator="lessThan">
      <formula>1</formula>
    </cfRule>
  </conditionalFormatting>
  <conditionalFormatting sqref="H67">
    <cfRule type="cellIs" dxfId="565" priority="29" stopIfTrue="1" operator="greaterThan">
      <formula>0</formula>
    </cfRule>
    <cfRule type="cellIs" dxfId="564" priority="30" stopIfTrue="1" operator="lessThan">
      <formula>1</formula>
    </cfRule>
  </conditionalFormatting>
  <conditionalFormatting sqref="H33:H36">
    <cfRule type="cellIs" dxfId="563" priority="1" stopIfTrue="1" operator="greaterThan">
      <formula>0</formula>
    </cfRule>
    <cfRule type="cellIs" dxfId="562" priority="2" stopIfTrue="1" operator="lessThan">
      <formula>1</formula>
    </cfRule>
  </conditionalFormatting>
  <conditionalFormatting sqref="H27:H28">
    <cfRule type="cellIs" dxfId="561" priority="27" stopIfTrue="1" operator="greaterThan">
      <formula>0</formula>
    </cfRule>
    <cfRule type="cellIs" dxfId="560" priority="28" stopIfTrue="1" operator="lessThan">
      <formula>1</formula>
    </cfRule>
  </conditionalFormatting>
  <conditionalFormatting sqref="H30">
    <cfRule type="cellIs" dxfId="559" priority="25" stopIfTrue="1" operator="greaterThan">
      <formula>0</formula>
    </cfRule>
    <cfRule type="cellIs" dxfId="558" priority="26" stopIfTrue="1" operator="lessThan">
      <formula>1</formula>
    </cfRule>
  </conditionalFormatting>
  <conditionalFormatting sqref="H49:H50">
    <cfRule type="cellIs" dxfId="557" priority="21" stopIfTrue="1" operator="greaterThan">
      <formula>0</formula>
    </cfRule>
    <cfRule type="cellIs" dxfId="556" priority="22" stopIfTrue="1" operator="lessThan">
      <formula>1</formula>
    </cfRule>
  </conditionalFormatting>
  <conditionalFormatting sqref="H64">
    <cfRule type="cellIs" dxfId="555" priority="17" stopIfTrue="1" operator="greaterThan">
      <formula>0</formula>
    </cfRule>
    <cfRule type="cellIs" dxfId="554" priority="18" stopIfTrue="1" operator="lessThan">
      <formula>1</formula>
    </cfRule>
  </conditionalFormatting>
  <conditionalFormatting sqref="H46">
    <cfRule type="cellIs" dxfId="553" priority="13" stopIfTrue="1" operator="greaterThan">
      <formula>0</formula>
    </cfRule>
    <cfRule type="cellIs" dxfId="552" priority="14" stopIfTrue="1" operator="lessThan">
      <formula>1</formula>
    </cfRule>
  </conditionalFormatting>
  <conditionalFormatting sqref="H43">
    <cfRule type="cellIs" dxfId="551" priority="9" stopIfTrue="1" operator="greaterThan">
      <formula>0</formula>
    </cfRule>
    <cfRule type="cellIs" dxfId="550" priority="10" stopIfTrue="1" operator="lessThan">
      <formula>1</formula>
    </cfRule>
  </conditionalFormatting>
  <conditionalFormatting sqref="H41">
    <cfRule type="cellIs" dxfId="549" priority="7" stopIfTrue="1" operator="greaterThan">
      <formula>0</formula>
    </cfRule>
    <cfRule type="cellIs" dxfId="548" priority="8" stopIfTrue="1" operator="lessThan">
      <formula>1</formula>
    </cfRule>
  </conditionalFormatting>
  <conditionalFormatting sqref="H39">
    <cfRule type="cellIs" dxfId="547" priority="5" stopIfTrue="1" operator="greaterThan">
      <formula>0</formula>
    </cfRule>
    <cfRule type="cellIs" dxfId="546" priority="6" stopIfTrue="1" operator="lessThan">
      <formula>1</formula>
    </cfRule>
  </conditionalFormatting>
  <conditionalFormatting sqref="H38">
    <cfRule type="cellIs" dxfId="545" priority="3" stopIfTrue="1" operator="greaterThan">
      <formula>0</formula>
    </cfRule>
    <cfRule type="cellIs" dxfId="544" priority="4" stopIfTrue="1" operator="lessThan">
      <formula>1</formula>
    </cfRule>
  </conditionalFormatting>
  <dataValidations disablePrompts="1" count="1">
    <dataValidation type="list" allowBlank="1" showInputMessage="1" showErrorMessage="1" sqref="V27:V28 AT49:AT50 AK53:AK60 AK49:AK50 AT43:AT44 V18:V25 V49:V50 AK43:AK44 AT18:AT25 V43:V44 AK18:AK25 V30 AK67 AK38:AK39 AK41 AK33:AK36 AK30 AK27:AK28 V67 AT38:AT39 AT41 AT33:AT36 AT30 AT27:AT28 AT46 DX67 V38:V39 V41 V33:V36 AK46 V46 V53:V60 AT53:AT60 DX18:DX25 DX38:DX39 DX41 DX33:DX36 DX30 DX27:DX28 DX46 DX53:DX60 DX49:DX50 DX43:DX44 DX64:DX65 V64:V65 AK64:AK65 AT64:AT65 AT67" xr:uid="{53D41BA1-FBCF-4939-8F81-A98A5072A130}">
      <formula1>Confidence_grade</formula1>
    </dataValidation>
  </dataValidations>
  <pageMargins left="0.23622047244094491" right="0.23622047244094491" top="0.74803149606299213" bottom="0.74803149606299213" header="0.31496062992125984" footer="0.31496062992125984"/>
  <pageSetup paperSize="9" scale="42" fitToWidth="0" orientation="landscape" r:id="rId1"/>
  <headerFooter>
    <oddHeader>&amp;LDepartment of Internal Affairs - Three Waters Reform Programme - Request for Information Template Workbook I</oddHeader>
    <oddFooter>&amp;LPage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8B0E-848B-4E5B-96FA-ABF696B02D84}">
  <sheetPr>
    <tabColor rgb="FF55EBF7"/>
    <pageSetUpPr fitToPage="1"/>
  </sheetPr>
  <dimension ref="A1:DF112"/>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8" style="32" customWidth="1"/>
    <col min="4" max="4" width="59.5546875" style="32" bestFit="1" customWidth="1"/>
    <col min="5" max="5" width="8.44140625" style="32" bestFit="1" customWidth="1"/>
    <col min="6" max="6" width="7.5546875" style="32" customWidth="1"/>
    <col min="7" max="7" width="17.44140625" style="34" bestFit="1" customWidth="1"/>
    <col min="8" max="8" width="17.44140625" style="89" bestFit="1" customWidth="1"/>
    <col min="9" max="15" width="13.5546875" style="32" customWidth="1"/>
    <col min="16" max="16" width="1.5546875" style="32" customWidth="1"/>
    <col min="17" max="17" width="13.5546875" style="32" customWidth="1"/>
    <col min="18" max="18" width="1.5546875" style="32" customWidth="1"/>
    <col min="19" max="19" width="13.5546875" style="32" customWidth="1"/>
    <col min="20" max="21" width="5.5546875" style="32" customWidth="1"/>
    <col min="22" max="28" width="13.5546875" style="32" customWidth="1"/>
    <col min="29" max="29" width="1.5546875" style="32" customWidth="1"/>
    <col min="30" max="30" width="13.5546875" style="32" customWidth="1"/>
    <col min="31" max="31" width="1.5546875" style="32" customWidth="1"/>
    <col min="32" max="32" width="13.5546875" style="32" customWidth="1"/>
    <col min="33" max="34" width="5.5546875" style="32" customWidth="1"/>
    <col min="35" max="35" width="13.5546875" style="32" customWidth="1"/>
    <col min="36" max="36" width="2.5546875" style="32" customWidth="1"/>
    <col min="37" max="37" width="13.5546875" style="32" customWidth="1"/>
    <col min="38" max="38" width="2.5546875" style="32" customWidth="1"/>
    <col min="39" max="39" width="13.5546875" style="32" customWidth="1"/>
    <col min="40" max="41" width="5.5546875" style="32" customWidth="1"/>
    <col min="42" max="42" width="13.5546875" style="32" customWidth="1"/>
    <col min="43" max="43" width="2.5546875" style="32" customWidth="1"/>
    <col min="44" max="44" width="13.5546875" style="32" customWidth="1"/>
    <col min="45" max="45" width="2.5546875" style="32" customWidth="1"/>
    <col min="46" max="46" width="13.5546875" style="32" customWidth="1"/>
    <col min="47" max="47" width="5.5546875" style="32" customWidth="1"/>
    <col min="48" max="48" width="13.5546875" style="32" customWidth="1"/>
    <col min="49" max="49" width="2.5546875" style="32" customWidth="1"/>
    <col min="50" max="50" width="13.5546875" style="32" customWidth="1"/>
    <col min="51" max="51" width="2.5546875" style="32" customWidth="1"/>
    <col min="52" max="52" width="13.5546875" style="32" customWidth="1"/>
    <col min="53" max="53" width="5.5546875" style="32" customWidth="1"/>
    <col min="54" max="54" width="13.5546875" style="32" customWidth="1"/>
    <col min="55" max="55" width="2.5546875" style="32" customWidth="1"/>
    <col min="56" max="56" width="13.5546875" style="32" customWidth="1"/>
    <col min="57" max="57" width="2.5546875" style="32" customWidth="1"/>
    <col min="58" max="58" width="13.5546875" style="32" customWidth="1"/>
    <col min="59" max="59" width="5.5546875" style="32" customWidth="1"/>
    <col min="60" max="60" width="13.5546875" style="32" customWidth="1"/>
    <col min="61" max="61" width="2.5546875" style="32" customWidth="1"/>
    <col min="62" max="62" width="13.5546875" style="32" customWidth="1"/>
    <col min="63" max="63" width="2.5546875" style="32" customWidth="1"/>
    <col min="64" max="64" width="13.5546875" style="32" customWidth="1"/>
    <col min="65" max="65" width="5.5546875" style="32" customWidth="1"/>
    <col min="66" max="66" width="13.5546875" style="32" customWidth="1"/>
    <col min="67" max="67" width="2.5546875" style="32" customWidth="1"/>
    <col min="68" max="68" width="13.5546875" style="32" customWidth="1"/>
    <col min="69" max="69" width="2.5546875" style="32" customWidth="1"/>
    <col min="70" max="70" width="13.5546875" style="32" customWidth="1"/>
    <col min="71" max="71" width="5.5546875" style="32" customWidth="1"/>
    <col min="72" max="72" width="13.5546875" style="32" customWidth="1"/>
    <col min="73" max="73" width="2.5546875" style="32" customWidth="1"/>
    <col min="74" max="74" width="13.5546875" style="32" customWidth="1"/>
    <col min="75" max="75" width="2.5546875" style="32" customWidth="1"/>
    <col min="76" max="76" width="13.5546875" style="32" customWidth="1"/>
    <col min="77" max="77" width="5.5546875" style="32" customWidth="1"/>
    <col min="78" max="78" width="13.5546875" style="32" customWidth="1"/>
    <col min="79" max="79" width="2.5546875" style="32" customWidth="1"/>
    <col min="80" max="80" width="13.5546875" style="32" customWidth="1"/>
    <col min="81" max="81" width="2.5546875" style="32" customWidth="1"/>
    <col min="82" max="82" width="13.5546875" style="32" customWidth="1"/>
    <col min="83" max="83" width="5.5546875" style="32" customWidth="1"/>
    <col min="84" max="84" width="13.5546875" style="32" customWidth="1"/>
    <col min="85" max="85" width="2.5546875" style="32" customWidth="1"/>
    <col min="86" max="86" width="13.5546875" style="32" customWidth="1"/>
    <col min="87" max="87" width="2.5546875" style="32" customWidth="1"/>
    <col min="88" max="88" width="13.5546875" style="32" customWidth="1"/>
    <col min="89" max="89" width="5.5546875" style="32" customWidth="1"/>
    <col min="90" max="90" width="13.5546875" style="32" customWidth="1"/>
    <col min="91" max="91" width="2.5546875" style="32" customWidth="1"/>
    <col min="92" max="92" width="13.5546875" style="32" customWidth="1"/>
    <col min="93" max="93" width="2.5546875" style="32" customWidth="1"/>
    <col min="94" max="94" width="13.5546875" style="32" customWidth="1"/>
    <col min="95" max="95" width="5.5546875" style="985" customWidth="1"/>
    <col min="96" max="96" width="13.5546875" style="985" customWidth="1"/>
    <col min="97" max="97" width="2.5546875" style="985" customWidth="1"/>
    <col min="98" max="98" width="13.5546875" style="985" customWidth="1"/>
    <col min="99" max="99" width="2.5546875" style="985" customWidth="1"/>
    <col min="100" max="100" width="13.5546875" style="985" customWidth="1"/>
    <col min="101" max="101" width="5.5546875" style="32" customWidth="1"/>
    <col min="102" max="102" width="4.44140625" style="32" bestFit="1" customWidth="1"/>
    <col min="103" max="103" width="5.5546875" style="34" customWidth="1"/>
    <col min="104" max="104" width="15.44140625" style="32" customWidth="1"/>
    <col min="105" max="105" width="4.5546875" style="32" customWidth="1"/>
    <col min="106" max="106" width="49.44140625" style="32" customWidth="1"/>
    <col min="107" max="107" width="3.5546875" hidden="1" customWidth="1"/>
    <col min="108" max="108" width="4.44140625" hidden="1" customWidth="1"/>
    <col min="109" max="109" width="9.44140625" hidden="1" customWidth="1"/>
    <col min="110" max="110" width="39.44140625" hidden="1" customWidth="1"/>
    <col min="111" max="16384" width="9.44140625" hidden="1"/>
  </cols>
  <sheetData>
    <row r="1" spans="1:106"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988"/>
      <c r="CR1" s="988"/>
      <c r="CS1" s="988"/>
      <c r="CT1" s="988"/>
      <c r="CU1" s="988"/>
      <c r="CV1" s="988"/>
      <c r="CW1" s="37"/>
      <c r="CX1" s="37"/>
      <c r="CY1" s="37"/>
      <c r="CZ1" s="37"/>
      <c r="DA1" s="37"/>
      <c r="DB1" s="37"/>
    </row>
    <row r="2" spans="1:106" ht="20.399999999999999">
      <c r="B2" s="39"/>
      <c r="C2" s="40"/>
      <c r="D2" s="987"/>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987"/>
      <c r="CR2" s="987"/>
      <c r="CS2" s="987"/>
      <c r="CT2" s="987"/>
      <c r="CU2" s="987"/>
      <c r="CV2" s="987"/>
      <c r="CW2" s="35"/>
      <c r="CX2" s="35"/>
      <c r="CY2" s="35"/>
      <c r="CZ2" s="35"/>
      <c r="DB2" s="35"/>
    </row>
    <row r="3" spans="1:106" ht="14.4">
      <c r="A3" s="41"/>
      <c r="B3" s="662" t="s">
        <v>1971</v>
      </c>
      <c r="C3" s="44"/>
      <c r="D3" s="948">
        <f>'Key information'!$E$8</f>
        <v>0</v>
      </c>
      <c r="E3" s="44"/>
      <c r="F3" s="41"/>
      <c r="G3" s="664" t="s">
        <v>100</v>
      </c>
      <c r="H3" s="665">
        <f>SUM(H16:H67)</f>
        <v>35</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989"/>
      <c r="CR3" s="989"/>
      <c r="CS3" s="989"/>
      <c r="CT3" s="989"/>
      <c r="CU3" s="989"/>
      <c r="CV3" s="989"/>
      <c r="CW3" s="41"/>
      <c r="CX3" s="41"/>
      <c r="CZ3" s="344"/>
      <c r="DB3" s="344"/>
    </row>
    <row r="4" spans="1:106" ht="14.4">
      <c r="B4" s="45"/>
      <c r="C4" s="327"/>
      <c r="D4" s="328"/>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1008"/>
      <c r="CR4" s="1008"/>
      <c r="CS4" s="1008"/>
      <c r="CT4" s="1008"/>
      <c r="CU4" s="1008"/>
      <c r="CV4" s="1008"/>
      <c r="CW4" s="329"/>
      <c r="CX4" s="329"/>
      <c r="CY4" s="46"/>
      <c r="CZ4" s="47"/>
      <c r="DA4" s="47"/>
      <c r="DB4" s="367"/>
    </row>
    <row r="5" spans="1:106" ht="14.4">
      <c r="C5" s="33"/>
      <c r="H5" s="83"/>
    </row>
    <row r="6" spans="1:106" ht="1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991"/>
      <c r="CR6" s="991"/>
      <c r="CS6" s="991"/>
      <c r="CT6" s="991"/>
      <c r="CU6" s="991"/>
      <c r="CV6" s="991"/>
      <c r="CW6" s="50"/>
      <c r="CX6" s="50"/>
      <c r="CY6" s="51"/>
      <c r="CZ6" s="50"/>
      <c r="DA6" s="50"/>
      <c r="DB6" s="85"/>
    </row>
    <row r="7" spans="1:106" ht="15" thickBot="1">
      <c r="B7" s="52"/>
      <c r="C7" s="122" t="s">
        <v>723</v>
      </c>
      <c r="D7" s="123"/>
      <c r="H7" s="84"/>
      <c r="Q7" s="985"/>
      <c r="R7" s="985"/>
      <c r="S7" s="985"/>
      <c r="AD7" s="985"/>
      <c r="AE7" s="985"/>
      <c r="AF7" s="985"/>
      <c r="DB7" s="86"/>
    </row>
    <row r="8" spans="1:106" ht="21" customHeight="1" thickBot="1">
      <c r="B8" s="52"/>
      <c r="C8" s="124" t="s">
        <v>860</v>
      </c>
      <c r="D8" s="125"/>
      <c r="H8" s="84"/>
      <c r="I8" s="1467">
        <v>43646</v>
      </c>
      <c r="J8" s="1477"/>
      <c r="K8" s="1477"/>
      <c r="L8" s="1477"/>
      <c r="M8" s="1477"/>
      <c r="N8" s="1477"/>
      <c r="O8" s="1477"/>
      <c r="P8" s="1477"/>
      <c r="Q8" s="1477"/>
      <c r="R8" s="1477"/>
      <c r="S8" s="1477"/>
      <c r="T8" s="1478"/>
      <c r="U8" s="34"/>
      <c r="V8" s="1467">
        <v>44012</v>
      </c>
      <c r="W8" s="1477"/>
      <c r="X8" s="1477"/>
      <c r="Y8" s="1477"/>
      <c r="Z8" s="1477"/>
      <c r="AA8" s="1477"/>
      <c r="AB8" s="1477"/>
      <c r="AC8" s="1477"/>
      <c r="AD8" s="1477"/>
      <c r="AE8" s="1477"/>
      <c r="AF8" s="1477"/>
      <c r="AG8" s="1478"/>
      <c r="AH8" s="34"/>
      <c r="AI8" s="1467" t="s">
        <v>8</v>
      </c>
      <c r="AJ8" s="1477"/>
      <c r="AK8" s="1477"/>
      <c r="AL8" s="1477"/>
      <c r="AM8" s="1477"/>
      <c r="AN8" s="1478"/>
      <c r="AO8" s="34"/>
      <c r="AP8" s="1467" t="s">
        <v>725</v>
      </c>
      <c r="AQ8" s="1477"/>
      <c r="AR8" s="1477"/>
      <c r="AS8" s="1477"/>
      <c r="AT8" s="1478"/>
      <c r="AU8" s="34"/>
      <c r="AV8" s="1467" t="s">
        <v>726</v>
      </c>
      <c r="AW8" s="1468"/>
      <c r="AX8" s="1468"/>
      <c r="AY8" s="1468"/>
      <c r="AZ8" s="1469"/>
      <c r="BA8" s="34"/>
      <c r="BB8" s="1467" t="s">
        <v>727</v>
      </c>
      <c r="BC8" s="1468"/>
      <c r="BD8" s="1468"/>
      <c r="BE8" s="1468"/>
      <c r="BF8" s="1469"/>
      <c r="BG8" s="34"/>
      <c r="BH8" s="1467" t="s">
        <v>728</v>
      </c>
      <c r="BI8" s="1468"/>
      <c r="BJ8" s="1468"/>
      <c r="BK8" s="1468"/>
      <c r="BL8" s="1469"/>
      <c r="BM8" s="34"/>
      <c r="BN8" s="1467" t="s">
        <v>729</v>
      </c>
      <c r="BO8" s="1468"/>
      <c r="BP8" s="1468"/>
      <c r="BQ8" s="1468"/>
      <c r="BR8" s="1469"/>
      <c r="BS8" s="34"/>
      <c r="BT8" s="1467" t="s">
        <v>730</v>
      </c>
      <c r="BU8" s="1468"/>
      <c r="BV8" s="1468"/>
      <c r="BW8" s="1468"/>
      <c r="BX8" s="1469"/>
      <c r="BY8" s="34"/>
      <c r="BZ8" s="1467" t="s">
        <v>731</v>
      </c>
      <c r="CA8" s="1468"/>
      <c r="CB8" s="1468"/>
      <c r="CC8" s="1468"/>
      <c r="CD8" s="1469"/>
      <c r="CE8" s="34"/>
      <c r="CF8" s="1467" t="s">
        <v>732</v>
      </c>
      <c r="CG8" s="1468"/>
      <c r="CH8" s="1468"/>
      <c r="CI8" s="1468"/>
      <c r="CJ8" s="1469"/>
      <c r="CK8" s="34"/>
      <c r="CL8" s="1467" t="s">
        <v>733</v>
      </c>
      <c r="CM8" s="1468"/>
      <c r="CN8" s="1468"/>
      <c r="CO8" s="1468"/>
      <c r="CP8" s="1469"/>
      <c r="CQ8" s="986"/>
      <c r="CR8" s="1467" t="s">
        <v>2878</v>
      </c>
      <c r="CS8" s="1468"/>
      <c r="CT8" s="1468"/>
      <c r="CU8" s="1468"/>
      <c r="CV8" s="1469"/>
      <c r="CX8" s="1474" t="s">
        <v>147</v>
      </c>
      <c r="CY8" s="708" t="s">
        <v>2894</v>
      </c>
      <c r="DB8" s="86"/>
    </row>
    <row r="9" spans="1:106" ht="15" thickBot="1">
      <c r="B9" s="52"/>
      <c r="H9" s="84"/>
      <c r="I9" s="146"/>
      <c r="J9" s="147"/>
      <c r="K9" s="147"/>
      <c r="L9" s="147"/>
      <c r="M9" s="147"/>
      <c r="N9" s="147"/>
      <c r="O9" s="147"/>
      <c r="P9" s="147"/>
      <c r="Q9" s="147"/>
      <c r="R9" s="147"/>
      <c r="S9" s="147"/>
      <c r="T9" s="148"/>
      <c r="U9" s="34"/>
      <c r="V9" s="146"/>
      <c r="W9" s="177"/>
      <c r="X9" s="177"/>
      <c r="Y9" s="177"/>
      <c r="Z9" s="177"/>
      <c r="AA9" s="177"/>
      <c r="AB9" s="177"/>
      <c r="AC9" s="177"/>
      <c r="AD9" s="177"/>
      <c r="AE9" s="177"/>
      <c r="AF9" s="177"/>
      <c r="AG9" s="148"/>
      <c r="AH9" s="34"/>
      <c r="AI9" s="141"/>
      <c r="AJ9" s="83"/>
      <c r="AK9" s="83"/>
      <c r="AL9" s="83"/>
      <c r="AM9" s="83"/>
      <c r="AN9" s="142"/>
      <c r="AO9" s="34"/>
      <c r="AP9" s="146"/>
      <c r="AQ9" s="147"/>
      <c r="AR9" s="147"/>
      <c r="AS9" s="147"/>
      <c r="AT9" s="148"/>
      <c r="AU9" s="34"/>
      <c r="AV9" s="146"/>
      <c r="AW9" s="177"/>
      <c r="AX9" s="177"/>
      <c r="AY9" s="177"/>
      <c r="AZ9" s="148"/>
      <c r="BA9" s="34"/>
      <c r="BB9" s="146"/>
      <c r="BC9" s="177"/>
      <c r="BD9" s="177"/>
      <c r="BE9" s="177"/>
      <c r="BF9" s="148"/>
      <c r="BG9" s="34"/>
      <c r="BH9" s="146"/>
      <c r="BI9" s="177"/>
      <c r="BJ9" s="177"/>
      <c r="BK9" s="177"/>
      <c r="BL9" s="148"/>
      <c r="BM9" s="34"/>
      <c r="BN9" s="146"/>
      <c r="BO9" s="177"/>
      <c r="BP9" s="177"/>
      <c r="BQ9" s="177"/>
      <c r="BR9" s="148"/>
      <c r="BS9" s="34"/>
      <c r="BT9" s="146"/>
      <c r="BU9" s="177"/>
      <c r="BV9" s="177"/>
      <c r="BW9" s="177"/>
      <c r="BX9" s="148"/>
      <c r="BY9" s="34"/>
      <c r="BZ9" s="146"/>
      <c r="CA9" s="177"/>
      <c r="CB9" s="177"/>
      <c r="CC9" s="177"/>
      <c r="CD9" s="148"/>
      <c r="CE9" s="34"/>
      <c r="CF9" s="146"/>
      <c r="CG9" s="177"/>
      <c r="CH9" s="177"/>
      <c r="CI9" s="177"/>
      <c r="CJ9" s="148"/>
      <c r="CK9" s="34"/>
      <c r="CL9" s="146"/>
      <c r="CM9" s="147"/>
      <c r="CN9" s="147"/>
      <c r="CO9" s="147"/>
      <c r="CP9" s="148"/>
      <c r="CQ9" s="986"/>
      <c r="CR9" s="146"/>
      <c r="CS9" s="147"/>
      <c r="CT9" s="147"/>
      <c r="CU9" s="147"/>
      <c r="CV9" s="148"/>
      <c r="CX9" s="1475"/>
      <c r="DB9" s="86"/>
    </row>
    <row r="10" spans="1:106" ht="21" customHeight="1">
      <c r="B10" s="52"/>
      <c r="C10" s="261" t="s">
        <v>103</v>
      </c>
      <c r="D10" s="137" t="s">
        <v>32</v>
      </c>
      <c r="E10" s="137" t="s">
        <v>104</v>
      </c>
      <c r="F10" s="133" t="s">
        <v>105</v>
      </c>
      <c r="H10" s="1455" t="s">
        <v>106</v>
      </c>
      <c r="I10" s="1479" t="s">
        <v>861</v>
      </c>
      <c r="J10" s="1480"/>
      <c r="K10" s="1480"/>
      <c r="L10" s="1480"/>
      <c r="M10" s="1480"/>
      <c r="N10" s="1480"/>
      <c r="O10" s="1480"/>
      <c r="P10" s="147"/>
      <c r="Q10" s="1483" t="s">
        <v>2109</v>
      </c>
      <c r="R10" s="147"/>
      <c r="S10" s="1470" t="s">
        <v>2014</v>
      </c>
      <c r="T10" s="1471"/>
      <c r="U10" s="34"/>
      <c r="V10" s="1479" t="s">
        <v>861</v>
      </c>
      <c r="W10" s="1480"/>
      <c r="X10" s="1480"/>
      <c r="Y10" s="1480"/>
      <c r="Z10" s="1480"/>
      <c r="AA10" s="1480"/>
      <c r="AB10" s="1480"/>
      <c r="AC10" s="177"/>
      <c r="AD10" s="1483" t="s">
        <v>2109</v>
      </c>
      <c r="AE10" s="177"/>
      <c r="AF10" s="1486" t="s">
        <v>2014</v>
      </c>
      <c r="AG10" s="1487"/>
      <c r="AH10" s="34"/>
      <c r="AI10" s="1445" t="s">
        <v>2008</v>
      </c>
      <c r="AJ10" s="114"/>
      <c r="AK10" s="1483" t="s">
        <v>2109</v>
      </c>
      <c r="AL10" s="114"/>
      <c r="AM10" s="1486" t="s">
        <v>2014</v>
      </c>
      <c r="AN10" s="1487"/>
      <c r="AO10" s="34"/>
      <c r="AP10" s="1445" t="s">
        <v>2008</v>
      </c>
      <c r="AQ10" s="147"/>
      <c r="AR10" s="1483" t="s">
        <v>2109</v>
      </c>
      <c r="AS10" s="147"/>
      <c r="AT10" s="1451" t="s">
        <v>2014</v>
      </c>
      <c r="AU10" s="34"/>
      <c r="AV10" s="1445" t="s">
        <v>2008</v>
      </c>
      <c r="AW10" s="177"/>
      <c r="AX10" s="1483" t="s">
        <v>2109</v>
      </c>
      <c r="AY10" s="177"/>
      <c r="AZ10" s="1451" t="s">
        <v>2014</v>
      </c>
      <c r="BA10" s="34"/>
      <c r="BB10" s="1445" t="s">
        <v>2008</v>
      </c>
      <c r="BC10" s="177"/>
      <c r="BD10" s="1483" t="s">
        <v>2109</v>
      </c>
      <c r="BE10" s="177"/>
      <c r="BF10" s="1451" t="s">
        <v>2014</v>
      </c>
      <c r="BG10" s="34"/>
      <c r="BH10" s="1445" t="s">
        <v>2008</v>
      </c>
      <c r="BI10" s="177"/>
      <c r="BJ10" s="1483" t="s">
        <v>2109</v>
      </c>
      <c r="BK10" s="177"/>
      <c r="BL10" s="1451" t="s">
        <v>2014</v>
      </c>
      <c r="BM10" s="34"/>
      <c r="BN10" s="1445" t="s">
        <v>2008</v>
      </c>
      <c r="BO10" s="177"/>
      <c r="BP10" s="1483" t="s">
        <v>2109</v>
      </c>
      <c r="BQ10" s="177"/>
      <c r="BR10" s="1451" t="s">
        <v>2014</v>
      </c>
      <c r="BS10" s="34"/>
      <c r="BT10" s="1445" t="s">
        <v>2008</v>
      </c>
      <c r="BU10" s="177"/>
      <c r="BV10" s="1483" t="s">
        <v>2109</v>
      </c>
      <c r="BW10" s="177"/>
      <c r="BX10" s="1451" t="s">
        <v>2014</v>
      </c>
      <c r="BY10" s="34"/>
      <c r="BZ10" s="1445" t="s">
        <v>2008</v>
      </c>
      <c r="CA10" s="177"/>
      <c r="CB10" s="1483" t="s">
        <v>2109</v>
      </c>
      <c r="CC10" s="177"/>
      <c r="CD10" s="1451" t="s">
        <v>2014</v>
      </c>
      <c r="CE10" s="34"/>
      <c r="CF10" s="1445" t="s">
        <v>2008</v>
      </c>
      <c r="CG10" s="177"/>
      <c r="CH10" s="1483" t="s">
        <v>2109</v>
      </c>
      <c r="CI10" s="177"/>
      <c r="CJ10" s="1451" t="s">
        <v>2014</v>
      </c>
      <c r="CK10" s="34"/>
      <c r="CL10" s="1445" t="s">
        <v>2008</v>
      </c>
      <c r="CM10" s="147"/>
      <c r="CN10" s="1483" t="s">
        <v>2109</v>
      </c>
      <c r="CO10" s="147"/>
      <c r="CP10" s="1451" t="s">
        <v>2014</v>
      </c>
      <c r="CQ10" s="986"/>
      <c r="CR10" s="1445" t="s">
        <v>2008</v>
      </c>
      <c r="CS10" s="147"/>
      <c r="CT10" s="1483" t="s">
        <v>2109</v>
      </c>
      <c r="CU10" s="147"/>
      <c r="CV10" s="1451" t="s">
        <v>2014</v>
      </c>
      <c r="CX10" s="1475"/>
      <c r="CZ10" s="1338" t="s">
        <v>108</v>
      </c>
      <c r="DA10" s="53"/>
      <c r="DB10" s="1332" t="s">
        <v>109</v>
      </c>
    </row>
    <row r="11" spans="1:106" ht="17.850000000000001" customHeight="1">
      <c r="B11" s="52"/>
      <c r="C11" s="223" t="s">
        <v>110</v>
      </c>
      <c r="D11" s="136"/>
      <c r="E11" s="136"/>
      <c r="F11" s="134" t="s">
        <v>111</v>
      </c>
      <c r="H11" s="1456"/>
      <c r="I11" s="1479"/>
      <c r="J11" s="1480"/>
      <c r="K11" s="1480"/>
      <c r="L11" s="1480"/>
      <c r="M11" s="1480"/>
      <c r="N11" s="1480"/>
      <c r="O11" s="1480"/>
      <c r="P11" s="147"/>
      <c r="Q11" s="1484"/>
      <c r="R11" s="147"/>
      <c r="S11" s="1472"/>
      <c r="T11" s="1473"/>
      <c r="U11" s="34"/>
      <c r="V11" s="1479"/>
      <c r="W11" s="1480"/>
      <c r="X11" s="1480"/>
      <c r="Y11" s="1480"/>
      <c r="Z11" s="1480"/>
      <c r="AA11" s="1480"/>
      <c r="AB11" s="1480"/>
      <c r="AC11" s="177"/>
      <c r="AD11" s="1484"/>
      <c r="AE11" s="177"/>
      <c r="AF11" s="1488"/>
      <c r="AG11" s="1489"/>
      <c r="AH11" s="34"/>
      <c r="AI11" s="1446"/>
      <c r="AJ11" s="114"/>
      <c r="AK11" s="1484"/>
      <c r="AL11" s="114"/>
      <c r="AM11" s="1488"/>
      <c r="AN11" s="1489"/>
      <c r="AO11" s="34"/>
      <c r="AP11" s="1446"/>
      <c r="AQ11" s="147"/>
      <c r="AR11" s="1484"/>
      <c r="AS11" s="147"/>
      <c r="AT11" s="1452"/>
      <c r="AU11" s="34"/>
      <c r="AV11" s="1446"/>
      <c r="AW11" s="177"/>
      <c r="AX11" s="1484"/>
      <c r="AY11" s="177"/>
      <c r="AZ11" s="1452"/>
      <c r="BA11" s="34"/>
      <c r="BB11" s="1446"/>
      <c r="BC11" s="177"/>
      <c r="BD11" s="1484"/>
      <c r="BE11" s="177"/>
      <c r="BF11" s="1452"/>
      <c r="BG11" s="34"/>
      <c r="BH11" s="1446"/>
      <c r="BI11" s="177"/>
      <c r="BJ11" s="1484"/>
      <c r="BK11" s="177"/>
      <c r="BL11" s="1452"/>
      <c r="BM11" s="34"/>
      <c r="BN11" s="1446"/>
      <c r="BO11" s="177"/>
      <c r="BP11" s="1484"/>
      <c r="BQ11" s="177"/>
      <c r="BR11" s="1452"/>
      <c r="BS11" s="34"/>
      <c r="BT11" s="1446"/>
      <c r="BU11" s="177"/>
      <c r="BV11" s="1484"/>
      <c r="BW11" s="177"/>
      <c r="BX11" s="1452"/>
      <c r="BY11" s="34"/>
      <c r="BZ11" s="1446"/>
      <c r="CA11" s="177"/>
      <c r="CB11" s="1484"/>
      <c r="CC11" s="177"/>
      <c r="CD11" s="1452"/>
      <c r="CE11" s="34"/>
      <c r="CF11" s="1446"/>
      <c r="CG11" s="177"/>
      <c r="CH11" s="1484"/>
      <c r="CI11" s="177"/>
      <c r="CJ11" s="1452"/>
      <c r="CK11" s="34"/>
      <c r="CL11" s="1446"/>
      <c r="CM11" s="147"/>
      <c r="CN11" s="1484"/>
      <c r="CO11" s="147"/>
      <c r="CP11" s="1452"/>
      <c r="CQ11" s="986"/>
      <c r="CR11" s="1446"/>
      <c r="CS11" s="147"/>
      <c r="CT11" s="1484"/>
      <c r="CU11" s="147"/>
      <c r="CV11" s="1452"/>
      <c r="CX11" s="1475"/>
      <c r="CZ11" s="1339"/>
      <c r="DA11" s="53"/>
      <c r="DB11" s="1333"/>
    </row>
    <row r="12" spans="1:106" ht="24.6" customHeight="1" thickBot="1">
      <c r="B12" s="52"/>
      <c r="C12" s="124"/>
      <c r="D12" s="138"/>
      <c r="E12" s="138"/>
      <c r="F12" s="135"/>
      <c r="H12" s="1457"/>
      <c r="I12" s="139" t="s">
        <v>737</v>
      </c>
      <c r="J12" s="140" t="s">
        <v>738</v>
      </c>
      <c r="K12" s="140" t="s">
        <v>739</v>
      </c>
      <c r="L12" s="140" t="s">
        <v>740</v>
      </c>
      <c r="M12" s="140" t="s">
        <v>741</v>
      </c>
      <c r="N12" s="140" t="s">
        <v>742</v>
      </c>
      <c r="O12" s="140" t="s">
        <v>743</v>
      </c>
      <c r="P12" s="149"/>
      <c r="Q12" s="1485"/>
      <c r="R12" s="149"/>
      <c r="S12" s="144" t="s">
        <v>163</v>
      </c>
      <c r="T12" s="151" t="s">
        <v>147</v>
      </c>
      <c r="U12" s="34"/>
      <c r="V12" s="139" t="s">
        <v>737</v>
      </c>
      <c r="W12" s="140" t="s">
        <v>738</v>
      </c>
      <c r="X12" s="140" t="s">
        <v>739</v>
      </c>
      <c r="Y12" s="140" t="s">
        <v>740</v>
      </c>
      <c r="Z12" s="140" t="s">
        <v>741</v>
      </c>
      <c r="AA12" s="140" t="s">
        <v>742</v>
      </c>
      <c r="AB12" s="140" t="s">
        <v>743</v>
      </c>
      <c r="AC12" s="149"/>
      <c r="AD12" s="1485"/>
      <c r="AE12" s="149"/>
      <c r="AF12" s="144" t="s">
        <v>163</v>
      </c>
      <c r="AG12" s="151" t="s">
        <v>147</v>
      </c>
      <c r="AH12" s="34"/>
      <c r="AI12" s="1447"/>
      <c r="AJ12" s="143"/>
      <c r="AK12" s="1485"/>
      <c r="AL12" s="143"/>
      <c r="AM12" s="144" t="s">
        <v>163</v>
      </c>
      <c r="AN12" s="151" t="s">
        <v>147</v>
      </c>
      <c r="AO12" s="34"/>
      <c r="AP12" s="1447"/>
      <c r="AQ12" s="149"/>
      <c r="AR12" s="1485"/>
      <c r="AS12" s="149"/>
      <c r="AT12" s="150" t="s">
        <v>163</v>
      </c>
      <c r="AU12" s="34"/>
      <c r="AV12" s="1447"/>
      <c r="AW12" s="149"/>
      <c r="AX12" s="1485"/>
      <c r="AY12" s="149"/>
      <c r="AZ12" s="150" t="s">
        <v>163</v>
      </c>
      <c r="BA12" s="34"/>
      <c r="BB12" s="1447"/>
      <c r="BC12" s="149"/>
      <c r="BD12" s="1485"/>
      <c r="BE12" s="149"/>
      <c r="BF12" s="150" t="s">
        <v>163</v>
      </c>
      <c r="BG12" s="34"/>
      <c r="BH12" s="1447"/>
      <c r="BI12" s="149"/>
      <c r="BJ12" s="1485"/>
      <c r="BK12" s="149"/>
      <c r="BL12" s="150" t="s">
        <v>163</v>
      </c>
      <c r="BM12" s="34"/>
      <c r="BN12" s="1447"/>
      <c r="BO12" s="149"/>
      <c r="BP12" s="1485"/>
      <c r="BQ12" s="149"/>
      <c r="BR12" s="150" t="s">
        <v>163</v>
      </c>
      <c r="BS12" s="34"/>
      <c r="BT12" s="1447"/>
      <c r="BU12" s="149"/>
      <c r="BV12" s="1485"/>
      <c r="BW12" s="149"/>
      <c r="BX12" s="150" t="s">
        <v>163</v>
      </c>
      <c r="BY12" s="34"/>
      <c r="BZ12" s="1447"/>
      <c r="CA12" s="149"/>
      <c r="CB12" s="1485"/>
      <c r="CC12" s="149"/>
      <c r="CD12" s="150" t="s">
        <v>163</v>
      </c>
      <c r="CE12" s="34"/>
      <c r="CF12" s="1447"/>
      <c r="CG12" s="149"/>
      <c r="CH12" s="1485"/>
      <c r="CI12" s="149"/>
      <c r="CJ12" s="150" t="s">
        <v>163</v>
      </c>
      <c r="CK12" s="34"/>
      <c r="CL12" s="1447"/>
      <c r="CM12" s="149"/>
      <c r="CN12" s="1485"/>
      <c r="CO12" s="149"/>
      <c r="CP12" s="150" t="s">
        <v>163</v>
      </c>
      <c r="CQ12" s="986"/>
      <c r="CR12" s="1447"/>
      <c r="CS12" s="149"/>
      <c r="CT12" s="1485"/>
      <c r="CU12" s="149"/>
      <c r="CV12" s="150" t="s">
        <v>163</v>
      </c>
      <c r="CX12" s="1476"/>
      <c r="CZ12" s="1340"/>
      <c r="DA12" s="54"/>
      <c r="DB12" s="1334"/>
    </row>
    <row r="13" spans="1:106" ht="14.4">
      <c r="B13" s="52"/>
      <c r="H13" s="84"/>
      <c r="DB13" s="86"/>
    </row>
    <row r="14" spans="1:106" ht="14.4">
      <c r="B14" s="203" t="str">
        <f>IF(C14="","",COUNTIF($C$14:C14,"&lt;&gt;""")-COUNTBLANK($C$14:C14))</f>
        <v/>
      </c>
      <c r="C14" s="34"/>
      <c r="D14" s="34"/>
      <c r="E14" s="34"/>
      <c r="F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75"/>
      <c r="CC14" s="77"/>
      <c r="CD14" s="75"/>
      <c r="CE14" s="34"/>
      <c r="CF14" s="75"/>
      <c r="CG14" s="77"/>
      <c r="CH14" s="75"/>
      <c r="CI14" s="77"/>
      <c r="CJ14" s="75"/>
      <c r="CK14" s="34"/>
      <c r="CL14" s="75"/>
      <c r="CM14" s="77"/>
      <c r="CN14" s="75"/>
      <c r="CO14" s="77"/>
      <c r="CP14" s="75"/>
      <c r="CQ14" s="986"/>
      <c r="CR14" s="75"/>
      <c r="CS14" s="77"/>
      <c r="CT14" s="75"/>
      <c r="CU14" s="77"/>
      <c r="CV14" s="75"/>
      <c r="CZ14" s="34"/>
      <c r="DA14" s="34"/>
      <c r="DB14" s="88"/>
    </row>
    <row r="15" spans="1:106" ht="14.4">
      <c r="B15" s="203" t="str">
        <f>IF(C15="","",COUNTIF($C$14:C15,"&lt;&gt;""")-COUNTBLANK($C$14:C15))</f>
        <v/>
      </c>
      <c r="C15" s="60"/>
      <c r="D15" s="63" t="s">
        <v>862</v>
      </c>
      <c r="E15" s="60"/>
      <c r="F15" s="60"/>
      <c r="H15" s="84"/>
      <c r="I15" s="75"/>
      <c r="J15" s="75"/>
      <c r="K15" s="75"/>
      <c r="L15" s="75"/>
      <c r="M15" s="75"/>
      <c r="N15" s="75"/>
      <c r="O15" s="75"/>
      <c r="P15" s="75"/>
      <c r="Q15" s="75"/>
      <c r="R15" s="75"/>
      <c r="S15" s="75"/>
      <c r="U15" s="34"/>
      <c r="AH15" s="34"/>
      <c r="AJ15" s="34"/>
      <c r="AL15" s="34"/>
      <c r="AO15" s="34"/>
      <c r="AQ15" s="34"/>
      <c r="AS15" s="34"/>
      <c r="AU15" s="34"/>
      <c r="AW15" s="34"/>
      <c r="AY15" s="34"/>
      <c r="BA15" s="34"/>
      <c r="BC15" s="34"/>
      <c r="BE15" s="34"/>
      <c r="BG15" s="34"/>
      <c r="BI15" s="34"/>
      <c r="BK15" s="34"/>
      <c r="BM15" s="34"/>
      <c r="BO15" s="34"/>
      <c r="BQ15" s="34"/>
      <c r="BS15" s="34"/>
      <c r="BU15" s="34"/>
      <c r="BW15" s="34"/>
      <c r="BY15" s="34"/>
      <c r="CA15" s="34"/>
      <c r="CC15" s="34"/>
      <c r="CE15" s="34"/>
      <c r="CG15" s="34"/>
      <c r="CI15" s="34"/>
      <c r="CK15" s="34"/>
      <c r="CM15" s="34"/>
      <c r="CO15" s="34"/>
      <c r="CQ15" s="986"/>
      <c r="CS15" s="986"/>
      <c r="CU15" s="986"/>
      <c r="CZ15" s="34"/>
      <c r="DA15" s="34"/>
      <c r="DB15" s="88"/>
    </row>
    <row r="16" spans="1:106" ht="16.2">
      <c r="B16" s="203">
        <f>IF(C16="","",COUNTIF($C$14:C16,"&lt;&gt;""")-COUNTBLANK($C$14:C16))</f>
        <v>1</v>
      </c>
      <c r="C16" s="57" t="s">
        <v>863</v>
      </c>
      <c r="D16" s="66" t="s">
        <v>746</v>
      </c>
      <c r="E16" s="67" t="s">
        <v>747</v>
      </c>
      <c r="F16" s="67" t="s">
        <v>117</v>
      </c>
      <c r="H16" s="665">
        <f>IF(AND(I16&lt;&gt;"",J16&lt;&gt;"",K16&lt;&gt;"",L16&lt;&gt;"",M16&lt;&gt;"",N16&lt;&gt;"",V16&lt;&gt;"",W16&lt;&gt;"",X16&lt;&gt;"",Y16&lt;&gt;"",Z16&lt;&gt;"",AA16&lt;&gt;"",DB16&lt;&gt;""),0,1)</f>
        <v>1</v>
      </c>
      <c r="I16" s="102"/>
      <c r="J16" s="102"/>
      <c r="K16" s="102"/>
      <c r="L16" s="102"/>
      <c r="M16" s="102"/>
      <c r="N16" s="102"/>
      <c r="O16" s="104"/>
      <c r="P16" s="104"/>
      <c r="Q16" s="104"/>
      <c r="R16" s="104"/>
      <c r="S16" s="104"/>
      <c r="U16" s="107"/>
      <c r="V16" s="102"/>
      <c r="W16" s="102"/>
      <c r="X16" s="102"/>
      <c r="Y16" s="102"/>
      <c r="Z16" s="102"/>
      <c r="AA16" s="102"/>
      <c r="AB16" s="104"/>
      <c r="AC16" s="104"/>
      <c r="AD16" s="104"/>
      <c r="AE16" s="104"/>
      <c r="AF16" s="104"/>
      <c r="AH16" s="107"/>
      <c r="AI16" s="104"/>
      <c r="AJ16" s="104"/>
      <c r="AK16" s="104"/>
      <c r="AL16" s="104"/>
      <c r="AM16" s="104"/>
      <c r="AO16" s="107"/>
      <c r="AP16" s="104"/>
      <c r="AQ16" s="104"/>
      <c r="AR16" s="104"/>
      <c r="AS16" s="104"/>
      <c r="AT16" s="104"/>
      <c r="AU16" s="107"/>
      <c r="AV16" s="104"/>
      <c r="AW16" s="104"/>
      <c r="AX16" s="104"/>
      <c r="AY16" s="104"/>
      <c r="AZ16" s="104"/>
      <c r="BA16" s="107"/>
      <c r="BB16" s="104"/>
      <c r="BC16" s="104"/>
      <c r="BD16" s="104"/>
      <c r="BE16" s="104"/>
      <c r="BF16" s="104"/>
      <c r="BG16" s="107"/>
      <c r="BH16" s="104"/>
      <c r="BI16" s="104"/>
      <c r="BJ16" s="104"/>
      <c r="BK16" s="104"/>
      <c r="BL16" s="104"/>
      <c r="BM16" s="107"/>
      <c r="BN16" s="104"/>
      <c r="BO16" s="104"/>
      <c r="BP16" s="104"/>
      <c r="BQ16" s="104"/>
      <c r="BR16" s="104"/>
      <c r="BS16" s="107"/>
      <c r="BT16" s="104"/>
      <c r="BU16" s="104"/>
      <c r="BV16" s="104"/>
      <c r="BW16" s="104"/>
      <c r="BX16" s="104"/>
      <c r="BY16" s="107"/>
      <c r="BZ16" s="104"/>
      <c r="CA16" s="104"/>
      <c r="CB16" s="104"/>
      <c r="CC16" s="104"/>
      <c r="CD16" s="104"/>
      <c r="CE16" s="107"/>
      <c r="CF16" s="104"/>
      <c r="CG16" s="104"/>
      <c r="CH16" s="104"/>
      <c r="CI16" s="104"/>
      <c r="CJ16" s="104"/>
      <c r="CK16" s="107"/>
      <c r="CL16" s="104"/>
      <c r="CM16" s="104"/>
      <c r="CN16" s="104"/>
      <c r="CO16" s="104"/>
      <c r="CP16" s="128"/>
      <c r="CQ16" s="107"/>
      <c r="CR16" s="104"/>
      <c r="CS16" s="104"/>
      <c r="CT16" s="104"/>
      <c r="CU16" s="104"/>
      <c r="CV16" s="128"/>
      <c r="CZ16" s="912"/>
      <c r="DA16" s="34"/>
      <c r="DB16" s="188"/>
    </row>
    <row r="17" spans="1:106" ht="14.4">
      <c r="B17" s="203">
        <f>IF(C17="","",COUNTIF($C$14:C17,"&lt;&gt;""")-COUNTBLANK($C$14:C17))</f>
        <v>2</v>
      </c>
      <c r="C17" s="57" t="s">
        <v>864</v>
      </c>
      <c r="D17" s="66" t="s">
        <v>749</v>
      </c>
      <c r="E17" s="67" t="s">
        <v>750</v>
      </c>
      <c r="F17" s="67" t="s">
        <v>751</v>
      </c>
      <c r="H17" s="665">
        <f>IF(AND(I17&lt;&gt;"",J17&lt;&gt;"",K17&lt;&gt;"",L17&lt;&gt;"",M17&lt;&gt;"",N17&lt;&gt;"",Q17&lt;&gt;"",T17&lt;&gt;"",V17&lt;&gt;"",W17&lt;&gt;"",X17&lt;&gt;"",Y17&lt;&gt;"",Z17&lt;&gt;"",AA17&lt;&gt;"",AD17&lt;&gt;"",AG17&lt;&gt;"",AI17&lt;&gt;"",AK17&lt;&gt;"",AN17&lt;&gt;"",DB17&lt;&gt;"",O17&lt;&gt;"",S17&lt;&gt;"",AB17&lt;&gt;"",AF17&lt;&gt;"",AM17&lt;&gt;"",AP17&lt;&gt;"",AR17&lt;&gt;"",AT17&lt;&gt;"",AV17&lt;&gt;"",AX17&lt;&gt;"",AZ17&lt;&gt;"",BB17&lt;&gt;"",BD17&lt;&gt;"",BF17&lt;&gt;"",BH17&lt;&gt;"",BJ17&lt;&gt;"",BL17&lt;&gt;"",BN17&lt;&gt;"",BP17&lt;&gt;"",BR17&lt;&gt;"",BT17&lt;&gt;"",BV17&lt;&gt;"",BX17&lt;&gt;"",BZ17&lt;&gt;"",CB17&lt;&gt;"",CD17&lt;&gt;"",CF17&lt;&gt;"",CH17&lt;&gt;"",CJ17&lt;&gt;"",CL17&lt;&gt;"",CN17&lt;&gt;"",CP17&lt;&gt;"",CX17&lt;&gt;"",CR17&lt;&gt;"",CT17&lt;&gt;"",CV17&lt;&gt;""),0,1)</f>
        <v>1</v>
      </c>
      <c r="I17" s="102"/>
      <c r="J17" s="102"/>
      <c r="K17" s="102"/>
      <c r="L17" s="102"/>
      <c r="M17" s="102"/>
      <c r="N17" s="106"/>
      <c r="O17" s="105">
        <f t="shared" ref="O17:O23" si="0">SUM(I17:N17)</f>
        <v>0</v>
      </c>
      <c r="P17" s="104"/>
      <c r="Q17" s="102"/>
      <c r="R17" s="104"/>
      <c r="S17" s="105">
        <f t="shared" ref="S17:S23" si="1">O17+Q17</f>
        <v>0</v>
      </c>
      <c r="T17" s="184"/>
      <c r="U17" s="107"/>
      <c r="V17" s="102"/>
      <c r="W17" s="102"/>
      <c r="X17" s="102"/>
      <c r="Y17" s="102"/>
      <c r="Z17" s="102"/>
      <c r="AA17" s="106"/>
      <c r="AB17" s="105">
        <f t="shared" ref="AB17:AB22" si="2">SUM(V17:AA17)</f>
        <v>0</v>
      </c>
      <c r="AC17" s="104"/>
      <c r="AD17" s="102"/>
      <c r="AE17" s="104"/>
      <c r="AF17" s="105">
        <f t="shared" ref="AF17:AF23" si="3">AB17+AD17</f>
        <v>0</v>
      </c>
      <c r="AG17" s="184"/>
      <c r="AH17" s="107"/>
      <c r="AI17" s="102"/>
      <c r="AJ17" s="104"/>
      <c r="AK17" s="102"/>
      <c r="AL17" s="104"/>
      <c r="AM17" s="105">
        <f t="shared" ref="AM17:AM23" si="4">AI17+AK17</f>
        <v>0</v>
      </c>
      <c r="AN17" s="184"/>
      <c r="AO17" s="107"/>
      <c r="AP17" s="102"/>
      <c r="AQ17" s="104"/>
      <c r="AR17" s="102"/>
      <c r="AS17" s="104"/>
      <c r="AT17" s="105">
        <f t="shared" ref="AT17:AT23" si="5">AP17+AR17</f>
        <v>0</v>
      </c>
      <c r="AU17" s="107"/>
      <c r="AV17" s="102"/>
      <c r="AW17" s="104"/>
      <c r="AX17" s="102"/>
      <c r="AY17" s="104"/>
      <c r="AZ17" s="105">
        <f t="shared" ref="AZ17:AZ23" si="6">AV17+AX17</f>
        <v>0</v>
      </c>
      <c r="BA17" s="107"/>
      <c r="BB17" s="102"/>
      <c r="BC17" s="104"/>
      <c r="BD17" s="102"/>
      <c r="BE17" s="104"/>
      <c r="BF17" s="105">
        <f t="shared" ref="BF17:BF23" si="7">BB17+BD17</f>
        <v>0</v>
      </c>
      <c r="BG17" s="107"/>
      <c r="BH17" s="102"/>
      <c r="BI17" s="104"/>
      <c r="BJ17" s="102"/>
      <c r="BK17" s="104"/>
      <c r="BL17" s="105">
        <f t="shared" ref="BL17:BL23" si="8">BH17+BJ17</f>
        <v>0</v>
      </c>
      <c r="BM17" s="107"/>
      <c r="BN17" s="102"/>
      <c r="BO17" s="104"/>
      <c r="BP17" s="102"/>
      <c r="BQ17" s="104"/>
      <c r="BR17" s="105">
        <f t="shared" ref="BR17:BR23" si="9">BN17+BP17</f>
        <v>0</v>
      </c>
      <c r="BS17" s="107"/>
      <c r="BT17" s="102"/>
      <c r="BU17" s="104"/>
      <c r="BV17" s="102"/>
      <c r="BW17" s="104"/>
      <c r="BX17" s="105">
        <f t="shared" ref="BX17:BX23" si="10">BT17+BV17</f>
        <v>0</v>
      </c>
      <c r="BY17" s="107"/>
      <c r="BZ17" s="102"/>
      <c r="CA17" s="104"/>
      <c r="CB17" s="102"/>
      <c r="CC17" s="104"/>
      <c r="CD17" s="105">
        <f t="shared" ref="CD17:CD23" si="11">BZ17+CB17</f>
        <v>0</v>
      </c>
      <c r="CE17" s="107"/>
      <c r="CF17" s="102"/>
      <c r="CG17" s="104"/>
      <c r="CH17" s="102"/>
      <c r="CI17" s="104"/>
      <c r="CJ17" s="105">
        <f t="shared" ref="CJ17:CJ23" si="12">CF17+CH17</f>
        <v>0</v>
      </c>
      <c r="CK17" s="107"/>
      <c r="CL17" s="102"/>
      <c r="CM17" s="104"/>
      <c r="CN17" s="102"/>
      <c r="CO17" s="104"/>
      <c r="CP17" s="105">
        <f>CL17+CN17</f>
        <v>0</v>
      </c>
      <c r="CQ17" s="107"/>
      <c r="CR17" s="102"/>
      <c r="CS17" s="104"/>
      <c r="CT17" s="102"/>
      <c r="CU17" s="104"/>
      <c r="CV17" s="105">
        <f>CR17+CT17</f>
        <v>0</v>
      </c>
      <c r="CX17" s="184"/>
      <c r="CZ17" s="912"/>
      <c r="DA17" s="34"/>
      <c r="DB17" s="188"/>
    </row>
    <row r="18" spans="1:106" ht="14.4">
      <c r="B18" s="203">
        <f>IF(C18="","",COUNTIF($C$14:C18,"&lt;&gt;""")-COUNTBLANK($C$14:C18))</f>
        <v>3</v>
      </c>
      <c r="C18" s="57" t="s">
        <v>865</v>
      </c>
      <c r="D18" s="60" t="s">
        <v>753</v>
      </c>
      <c r="E18" s="61" t="s">
        <v>750</v>
      </c>
      <c r="F18" s="61" t="s">
        <v>751</v>
      </c>
      <c r="H18" s="1011">
        <f t="shared" ref="H18:H23" si="13">IF(AND(I18&lt;&gt;"",J18&lt;&gt;"",K18&lt;&gt;"",L18&lt;&gt;"",M18&lt;&gt;"",N18&lt;&gt;"",Q18&lt;&gt;"",T18&lt;&gt;"",V18&lt;&gt;"",W18&lt;&gt;"",X18&lt;&gt;"",Y18&lt;&gt;"",Z18&lt;&gt;"",AA18&lt;&gt;"",AD18&lt;&gt;"",AG18&lt;&gt;"",AI18&lt;&gt;"",AK18&lt;&gt;"",AN18&lt;&gt;"",DB18&lt;&gt;"",O18&lt;&gt;"",S18&lt;&gt;"",AB18&lt;&gt;"",AF18&lt;&gt;"",AM18&lt;&gt;"",AP18&lt;&gt;"",AR18&lt;&gt;"",AT18&lt;&gt;"",AV18&lt;&gt;"",AX18&lt;&gt;"",AZ18&lt;&gt;"",BB18&lt;&gt;"",BD18&lt;&gt;"",BF18&lt;&gt;"",BH18&lt;&gt;"",BJ18&lt;&gt;"",BL18&lt;&gt;"",BN18&lt;&gt;"",BP18&lt;&gt;"",BR18&lt;&gt;"",BT18&lt;&gt;"",BV18&lt;&gt;"",BX18&lt;&gt;"",BZ18&lt;&gt;"",CB18&lt;&gt;"",CD18&lt;&gt;"",CF18&lt;&gt;"",CH18&lt;&gt;"",CJ18&lt;&gt;"",CL18&lt;&gt;"",CN18&lt;&gt;"",CP18&lt;&gt;"",CX18&lt;&gt;"",CR18&lt;&gt;"",CT18&lt;&gt;"",CV18&lt;&gt;""),0,1)</f>
        <v>1</v>
      </c>
      <c r="I18" s="102"/>
      <c r="J18" s="102"/>
      <c r="K18" s="102"/>
      <c r="L18" s="102"/>
      <c r="M18" s="102"/>
      <c r="N18" s="106"/>
      <c r="O18" s="105">
        <f t="shared" si="0"/>
        <v>0</v>
      </c>
      <c r="P18" s="104"/>
      <c r="Q18" s="102"/>
      <c r="R18" s="104"/>
      <c r="S18" s="105">
        <f t="shared" si="1"/>
        <v>0</v>
      </c>
      <c r="T18" s="184"/>
      <c r="U18" s="107"/>
      <c r="V18" s="102"/>
      <c r="W18" s="102"/>
      <c r="X18" s="102"/>
      <c r="Y18" s="102"/>
      <c r="Z18" s="102"/>
      <c r="AA18" s="106"/>
      <c r="AB18" s="105">
        <f t="shared" si="2"/>
        <v>0</v>
      </c>
      <c r="AC18" s="104"/>
      <c r="AD18" s="102"/>
      <c r="AE18" s="104"/>
      <c r="AF18" s="105">
        <f t="shared" si="3"/>
        <v>0</v>
      </c>
      <c r="AG18" s="184"/>
      <c r="AH18" s="107"/>
      <c r="AI18" s="102"/>
      <c r="AJ18" s="104"/>
      <c r="AK18" s="102"/>
      <c r="AL18" s="104"/>
      <c r="AM18" s="105">
        <f t="shared" si="4"/>
        <v>0</v>
      </c>
      <c r="AN18" s="184"/>
      <c r="AO18" s="107"/>
      <c r="AP18" s="102"/>
      <c r="AQ18" s="104"/>
      <c r="AR18" s="102"/>
      <c r="AS18" s="104"/>
      <c r="AT18" s="105">
        <f t="shared" si="5"/>
        <v>0</v>
      </c>
      <c r="AU18" s="107"/>
      <c r="AV18" s="102"/>
      <c r="AW18" s="104"/>
      <c r="AX18" s="102"/>
      <c r="AY18" s="104"/>
      <c r="AZ18" s="105">
        <f t="shared" si="6"/>
        <v>0</v>
      </c>
      <c r="BA18" s="107"/>
      <c r="BB18" s="102"/>
      <c r="BC18" s="104"/>
      <c r="BD18" s="102"/>
      <c r="BE18" s="104"/>
      <c r="BF18" s="105">
        <f t="shared" si="7"/>
        <v>0</v>
      </c>
      <c r="BG18" s="107"/>
      <c r="BH18" s="102"/>
      <c r="BI18" s="104"/>
      <c r="BJ18" s="102"/>
      <c r="BK18" s="104"/>
      <c r="BL18" s="105">
        <f t="shared" si="8"/>
        <v>0</v>
      </c>
      <c r="BM18" s="107"/>
      <c r="BN18" s="102"/>
      <c r="BO18" s="104"/>
      <c r="BP18" s="102"/>
      <c r="BQ18" s="104"/>
      <c r="BR18" s="105">
        <f t="shared" si="9"/>
        <v>0</v>
      </c>
      <c r="BS18" s="107"/>
      <c r="BT18" s="102"/>
      <c r="BU18" s="104"/>
      <c r="BV18" s="102"/>
      <c r="BW18" s="104"/>
      <c r="BX18" s="105">
        <f t="shared" si="10"/>
        <v>0</v>
      </c>
      <c r="BY18" s="107"/>
      <c r="BZ18" s="102"/>
      <c r="CA18" s="104"/>
      <c r="CB18" s="102"/>
      <c r="CC18" s="104"/>
      <c r="CD18" s="105">
        <f t="shared" si="11"/>
        <v>0</v>
      </c>
      <c r="CE18" s="107"/>
      <c r="CF18" s="102"/>
      <c r="CG18" s="104"/>
      <c r="CH18" s="102"/>
      <c r="CI18" s="104"/>
      <c r="CJ18" s="105">
        <f t="shared" si="12"/>
        <v>0</v>
      </c>
      <c r="CK18" s="107"/>
      <c r="CL18" s="102"/>
      <c r="CM18" s="104"/>
      <c r="CN18" s="102"/>
      <c r="CO18" s="104"/>
      <c r="CP18" s="105">
        <f t="shared" ref="CP18:CP29" si="14">CL18+CN18</f>
        <v>0</v>
      </c>
      <c r="CQ18" s="107"/>
      <c r="CR18" s="102"/>
      <c r="CS18" s="104"/>
      <c r="CT18" s="102"/>
      <c r="CU18" s="104"/>
      <c r="CV18" s="105">
        <f t="shared" ref="CV18:CV23" si="15">CR18+CT18</f>
        <v>0</v>
      </c>
      <c r="CX18" s="184"/>
      <c r="CZ18" s="912"/>
      <c r="DA18" s="34"/>
      <c r="DB18" s="188"/>
    </row>
    <row r="19" spans="1:106" ht="14.4">
      <c r="B19" s="203">
        <f>IF(C19="","",COUNTIF($C$14:C19,"&lt;&gt;""")-COUNTBLANK($C$14:C19))</f>
        <v>4</v>
      </c>
      <c r="C19" s="57" t="s">
        <v>866</v>
      </c>
      <c r="D19" s="60" t="s">
        <v>755</v>
      </c>
      <c r="E19" s="61" t="s">
        <v>750</v>
      </c>
      <c r="F19" s="61" t="s">
        <v>751</v>
      </c>
      <c r="H19" s="1011">
        <f t="shared" si="13"/>
        <v>1</v>
      </c>
      <c r="I19" s="102"/>
      <c r="J19" s="102"/>
      <c r="K19" s="102"/>
      <c r="L19" s="102"/>
      <c r="M19" s="102"/>
      <c r="N19" s="106"/>
      <c r="O19" s="105">
        <f t="shared" si="0"/>
        <v>0</v>
      </c>
      <c r="P19" s="104"/>
      <c r="Q19" s="102"/>
      <c r="R19" s="104"/>
      <c r="S19" s="105">
        <f t="shared" si="1"/>
        <v>0</v>
      </c>
      <c r="T19" s="184"/>
      <c r="U19" s="107"/>
      <c r="V19" s="102"/>
      <c r="W19" s="102"/>
      <c r="X19" s="102"/>
      <c r="Y19" s="102"/>
      <c r="Z19" s="102"/>
      <c r="AA19" s="106"/>
      <c r="AB19" s="105">
        <f t="shared" si="2"/>
        <v>0</v>
      </c>
      <c r="AC19" s="104"/>
      <c r="AD19" s="102"/>
      <c r="AE19" s="104"/>
      <c r="AF19" s="105">
        <f t="shared" si="3"/>
        <v>0</v>
      </c>
      <c r="AG19" s="184"/>
      <c r="AH19" s="107"/>
      <c r="AI19" s="102"/>
      <c r="AJ19" s="104"/>
      <c r="AK19" s="102"/>
      <c r="AL19" s="104"/>
      <c r="AM19" s="105">
        <f t="shared" si="4"/>
        <v>0</v>
      </c>
      <c r="AN19" s="184"/>
      <c r="AO19" s="107"/>
      <c r="AP19" s="102"/>
      <c r="AQ19" s="104"/>
      <c r="AR19" s="102"/>
      <c r="AS19" s="104"/>
      <c r="AT19" s="105">
        <f t="shared" si="5"/>
        <v>0</v>
      </c>
      <c r="AU19" s="107"/>
      <c r="AV19" s="102"/>
      <c r="AW19" s="104"/>
      <c r="AX19" s="102"/>
      <c r="AY19" s="104"/>
      <c r="AZ19" s="105">
        <f t="shared" si="6"/>
        <v>0</v>
      </c>
      <c r="BA19" s="107"/>
      <c r="BB19" s="102"/>
      <c r="BC19" s="104"/>
      <c r="BD19" s="102"/>
      <c r="BE19" s="104"/>
      <c r="BF19" s="105">
        <f t="shared" si="7"/>
        <v>0</v>
      </c>
      <c r="BG19" s="107"/>
      <c r="BH19" s="102"/>
      <c r="BI19" s="104"/>
      <c r="BJ19" s="102"/>
      <c r="BK19" s="104"/>
      <c r="BL19" s="105">
        <f t="shared" si="8"/>
        <v>0</v>
      </c>
      <c r="BM19" s="107"/>
      <c r="BN19" s="102"/>
      <c r="BO19" s="104"/>
      <c r="BP19" s="102"/>
      <c r="BQ19" s="104"/>
      <c r="BR19" s="105">
        <f t="shared" si="9"/>
        <v>0</v>
      </c>
      <c r="BS19" s="107"/>
      <c r="BT19" s="102"/>
      <c r="BU19" s="104"/>
      <c r="BV19" s="102"/>
      <c r="BW19" s="104"/>
      <c r="BX19" s="105">
        <f t="shared" si="10"/>
        <v>0</v>
      </c>
      <c r="BY19" s="107"/>
      <c r="BZ19" s="102"/>
      <c r="CA19" s="104"/>
      <c r="CB19" s="102"/>
      <c r="CC19" s="104"/>
      <c r="CD19" s="105">
        <f t="shared" si="11"/>
        <v>0</v>
      </c>
      <c r="CE19" s="107"/>
      <c r="CF19" s="102"/>
      <c r="CG19" s="104"/>
      <c r="CH19" s="102"/>
      <c r="CI19" s="104"/>
      <c r="CJ19" s="105">
        <f t="shared" si="12"/>
        <v>0</v>
      </c>
      <c r="CK19" s="107"/>
      <c r="CL19" s="102"/>
      <c r="CM19" s="104"/>
      <c r="CN19" s="102"/>
      <c r="CO19" s="104"/>
      <c r="CP19" s="105">
        <f t="shared" si="14"/>
        <v>0</v>
      </c>
      <c r="CQ19" s="107"/>
      <c r="CR19" s="102"/>
      <c r="CS19" s="104"/>
      <c r="CT19" s="102"/>
      <c r="CU19" s="104"/>
      <c r="CV19" s="105">
        <f t="shared" si="15"/>
        <v>0</v>
      </c>
      <c r="CX19" s="184"/>
      <c r="CZ19" s="912"/>
      <c r="DA19" s="34"/>
      <c r="DB19" s="188"/>
    </row>
    <row r="20" spans="1:106" ht="14.4">
      <c r="B20" s="203">
        <f>IF(C20="","",COUNTIF($C$14:C20,"&lt;&gt;""")-COUNTBLANK($C$14:C20))</f>
        <v>5</v>
      </c>
      <c r="C20" s="57" t="s">
        <v>867</v>
      </c>
      <c r="D20" s="972" t="s">
        <v>2143</v>
      </c>
      <c r="E20" s="61" t="s">
        <v>750</v>
      </c>
      <c r="F20" s="61" t="s">
        <v>751</v>
      </c>
      <c r="H20" s="1011">
        <f t="shared" si="13"/>
        <v>1</v>
      </c>
      <c r="I20" s="185"/>
      <c r="J20" s="185"/>
      <c r="K20" s="185"/>
      <c r="L20" s="185"/>
      <c r="M20" s="185"/>
      <c r="N20" s="185"/>
      <c r="O20" s="105">
        <f t="shared" si="0"/>
        <v>0</v>
      </c>
      <c r="P20" s="104"/>
      <c r="Q20" s="185"/>
      <c r="R20" s="104"/>
      <c r="S20" s="105">
        <f t="shared" si="1"/>
        <v>0</v>
      </c>
      <c r="T20" s="184"/>
      <c r="U20" s="107"/>
      <c r="V20" s="185"/>
      <c r="W20" s="185"/>
      <c r="X20" s="185"/>
      <c r="Y20" s="185"/>
      <c r="Z20" s="185"/>
      <c r="AA20" s="185"/>
      <c r="AB20" s="105">
        <f t="shared" si="2"/>
        <v>0</v>
      </c>
      <c r="AC20" s="104"/>
      <c r="AD20" s="185"/>
      <c r="AE20" s="104"/>
      <c r="AF20" s="105">
        <f t="shared" si="3"/>
        <v>0</v>
      </c>
      <c r="AG20" s="184"/>
      <c r="AH20" s="107"/>
      <c r="AI20" s="185"/>
      <c r="AJ20" s="103"/>
      <c r="AK20" s="185"/>
      <c r="AL20" s="104"/>
      <c r="AM20" s="105">
        <f t="shared" si="4"/>
        <v>0</v>
      </c>
      <c r="AN20" s="184"/>
      <c r="AO20" s="107"/>
      <c r="AP20" s="185"/>
      <c r="AQ20" s="103"/>
      <c r="AR20" s="185"/>
      <c r="AS20" s="104"/>
      <c r="AT20" s="105">
        <f t="shared" si="5"/>
        <v>0</v>
      </c>
      <c r="AU20" s="107"/>
      <c r="AV20" s="185"/>
      <c r="AW20" s="103"/>
      <c r="AX20" s="185"/>
      <c r="AY20" s="104"/>
      <c r="AZ20" s="105">
        <f t="shared" si="6"/>
        <v>0</v>
      </c>
      <c r="BA20" s="107"/>
      <c r="BB20" s="185"/>
      <c r="BC20" s="103"/>
      <c r="BD20" s="185"/>
      <c r="BE20" s="104"/>
      <c r="BF20" s="105">
        <f t="shared" si="7"/>
        <v>0</v>
      </c>
      <c r="BG20" s="107"/>
      <c r="BH20" s="185"/>
      <c r="BI20" s="103"/>
      <c r="BJ20" s="185"/>
      <c r="BK20" s="104"/>
      <c r="BL20" s="105">
        <f t="shared" si="8"/>
        <v>0</v>
      </c>
      <c r="BM20" s="107"/>
      <c r="BN20" s="185"/>
      <c r="BO20" s="103"/>
      <c r="BP20" s="185"/>
      <c r="BQ20" s="104"/>
      <c r="BR20" s="105">
        <f t="shared" si="9"/>
        <v>0</v>
      </c>
      <c r="BS20" s="107"/>
      <c r="BT20" s="185"/>
      <c r="BU20" s="103"/>
      <c r="BV20" s="185"/>
      <c r="BW20" s="104"/>
      <c r="BX20" s="105">
        <f t="shared" si="10"/>
        <v>0</v>
      </c>
      <c r="BY20" s="107"/>
      <c r="BZ20" s="185"/>
      <c r="CA20" s="103"/>
      <c r="CB20" s="185"/>
      <c r="CC20" s="104"/>
      <c r="CD20" s="105">
        <f t="shared" si="11"/>
        <v>0</v>
      </c>
      <c r="CE20" s="107"/>
      <c r="CF20" s="185"/>
      <c r="CG20" s="103"/>
      <c r="CH20" s="185"/>
      <c r="CI20" s="104"/>
      <c r="CJ20" s="105">
        <f t="shared" si="12"/>
        <v>0</v>
      </c>
      <c r="CK20" s="107"/>
      <c r="CL20" s="185"/>
      <c r="CM20" s="103"/>
      <c r="CN20" s="185"/>
      <c r="CO20" s="104"/>
      <c r="CP20" s="105">
        <f t="shared" si="14"/>
        <v>0</v>
      </c>
      <c r="CQ20" s="107"/>
      <c r="CR20" s="185"/>
      <c r="CS20" s="103"/>
      <c r="CT20" s="185"/>
      <c r="CU20" s="104"/>
      <c r="CV20" s="105">
        <f t="shared" si="15"/>
        <v>0</v>
      </c>
      <c r="CX20" s="184"/>
      <c r="CZ20" s="912"/>
      <c r="DA20" s="34"/>
      <c r="DB20" s="188"/>
    </row>
    <row r="21" spans="1:106" ht="14.4">
      <c r="B21" s="203">
        <f>IF(C21="","",COUNTIF($C$14:C21,"&lt;&gt;""")-COUNTBLANK($C$14:C21))</f>
        <v>6</v>
      </c>
      <c r="C21" s="57" t="s">
        <v>868</v>
      </c>
      <c r="D21" s="60" t="s">
        <v>758</v>
      </c>
      <c r="E21" s="61" t="s">
        <v>750</v>
      </c>
      <c r="F21" s="61" t="s">
        <v>751</v>
      </c>
      <c r="H21" s="1011">
        <f t="shared" si="13"/>
        <v>1</v>
      </c>
      <c r="I21" s="102"/>
      <c r="J21" s="102"/>
      <c r="K21" s="102"/>
      <c r="L21" s="102"/>
      <c r="M21" s="102"/>
      <c r="N21" s="106"/>
      <c r="O21" s="105">
        <f t="shared" si="0"/>
        <v>0</v>
      </c>
      <c r="P21" s="104"/>
      <c r="Q21" s="102"/>
      <c r="R21" s="104"/>
      <c r="S21" s="105">
        <f t="shared" si="1"/>
        <v>0</v>
      </c>
      <c r="T21" s="184"/>
      <c r="U21" s="107"/>
      <c r="V21" s="102"/>
      <c r="W21" s="102"/>
      <c r="X21" s="102"/>
      <c r="Y21" s="102"/>
      <c r="Z21" s="102"/>
      <c r="AA21" s="106"/>
      <c r="AB21" s="105">
        <f t="shared" si="2"/>
        <v>0</v>
      </c>
      <c r="AC21" s="104"/>
      <c r="AD21" s="102"/>
      <c r="AE21" s="104"/>
      <c r="AF21" s="105">
        <f t="shared" si="3"/>
        <v>0</v>
      </c>
      <c r="AG21" s="184"/>
      <c r="AH21" s="107"/>
      <c r="AI21" s="102"/>
      <c r="AJ21" s="104"/>
      <c r="AK21" s="102"/>
      <c r="AL21" s="104"/>
      <c r="AM21" s="105">
        <f t="shared" si="4"/>
        <v>0</v>
      </c>
      <c r="AN21" s="184"/>
      <c r="AO21" s="107"/>
      <c r="AP21" s="102"/>
      <c r="AQ21" s="104"/>
      <c r="AR21" s="102"/>
      <c r="AS21" s="104"/>
      <c r="AT21" s="105">
        <f t="shared" si="5"/>
        <v>0</v>
      </c>
      <c r="AU21" s="107"/>
      <c r="AV21" s="102"/>
      <c r="AW21" s="104"/>
      <c r="AX21" s="102"/>
      <c r="AY21" s="104"/>
      <c r="AZ21" s="105">
        <f t="shared" si="6"/>
        <v>0</v>
      </c>
      <c r="BA21" s="107"/>
      <c r="BB21" s="102"/>
      <c r="BC21" s="104"/>
      <c r="BD21" s="102"/>
      <c r="BE21" s="104"/>
      <c r="BF21" s="105">
        <f t="shared" si="7"/>
        <v>0</v>
      </c>
      <c r="BG21" s="107"/>
      <c r="BH21" s="102"/>
      <c r="BI21" s="104"/>
      <c r="BJ21" s="102"/>
      <c r="BK21" s="104"/>
      <c r="BL21" s="105">
        <f t="shared" si="8"/>
        <v>0</v>
      </c>
      <c r="BM21" s="107"/>
      <c r="BN21" s="102"/>
      <c r="BO21" s="104"/>
      <c r="BP21" s="102"/>
      <c r="BQ21" s="104"/>
      <c r="BR21" s="105">
        <f t="shared" si="9"/>
        <v>0</v>
      </c>
      <c r="BS21" s="107"/>
      <c r="BT21" s="102"/>
      <c r="BU21" s="104"/>
      <c r="BV21" s="102"/>
      <c r="BW21" s="104"/>
      <c r="BX21" s="105">
        <f t="shared" si="10"/>
        <v>0</v>
      </c>
      <c r="BY21" s="107"/>
      <c r="BZ21" s="102"/>
      <c r="CA21" s="104"/>
      <c r="CB21" s="102"/>
      <c r="CC21" s="104"/>
      <c r="CD21" s="105">
        <f t="shared" si="11"/>
        <v>0</v>
      </c>
      <c r="CE21" s="107"/>
      <c r="CF21" s="102"/>
      <c r="CG21" s="104"/>
      <c r="CH21" s="102"/>
      <c r="CI21" s="104"/>
      <c r="CJ21" s="105">
        <f t="shared" si="12"/>
        <v>0</v>
      </c>
      <c r="CK21" s="107"/>
      <c r="CL21" s="102"/>
      <c r="CM21" s="104"/>
      <c r="CN21" s="102"/>
      <c r="CO21" s="104"/>
      <c r="CP21" s="105">
        <f t="shared" si="14"/>
        <v>0</v>
      </c>
      <c r="CQ21" s="107"/>
      <c r="CR21" s="102"/>
      <c r="CS21" s="104"/>
      <c r="CT21" s="102"/>
      <c r="CU21" s="104"/>
      <c r="CV21" s="105">
        <f t="shared" si="15"/>
        <v>0</v>
      </c>
      <c r="CX21" s="184"/>
      <c r="CZ21" s="912"/>
      <c r="DA21" s="34"/>
      <c r="DB21" s="188"/>
    </row>
    <row r="22" spans="1:106" ht="14.4">
      <c r="B22" s="203">
        <f>IF(C22="","",COUNTIF($C$14:C22,"&lt;&gt;""")-COUNTBLANK($C$14:C22))</f>
        <v>7</v>
      </c>
      <c r="C22" s="57" t="s">
        <v>869</v>
      </c>
      <c r="D22" s="60" t="s">
        <v>760</v>
      </c>
      <c r="E22" s="61" t="s">
        <v>750</v>
      </c>
      <c r="F22" s="61" t="s">
        <v>751</v>
      </c>
      <c r="H22" s="1011">
        <f t="shared" si="13"/>
        <v>1</v>
      </c>
      <c r="I22" s="102"/>
      <c r="J22" s="102"/>
      <c r="K22" s="102"/>
      <c r="L22" s="102"/>
      <c r="M22" s="102"/>
      <c r="N22" s="106"/>
      <c r="O22" s="105">
        <f t="shared" si="0"/>
        <v>0</v>
      </c>
      <c r="P22" s="104"/>
      <c r="Q22" s="102"/>
      <c r="R22" s="104"/>
      <c r="S22" s="105">
        <f t="shared" si="1"/>
        <v>0</v>
      </c>
      <c r="T22" s="184"/>
      <c r="U22" s="107"/>
      <c r="V22" s="102"/>
      <c r="W22" s="102"/>
      <c r="X22" s="102"/>
      <c r="Y22" s="102"/>
      <c r="Z22" s="102"/>
      <c r="AA22" s="106"/>
      <c r="AB22" s="105">
        <f t="shared" si="2"/>
        <v>0</v>
      </c>
      <c r="AC22" s="104"/>
      <c r="AD22" s="102"/>
      <c r="AE22" s="104"/>
      <c r="AF22" s="105">
        <f t="shared" si="3"/>
        <v>0</v>
      </c>
      <c r="AG22" s="184"/>
      <c r="AH22" s="107"/>
      <c r="AI22" s="102"/>
      <c r="AJ22" s="104"/>
      <c r="AK22" s="102"/>
      <c r="AL22" s="104"/>
      <c r="AM22" s="105">
        <f t="shared" si="4"/>
        <v>0</v>
      </c>
      <c r="AN22" s="184"/>
      <c r="AO22" s="107"/>
      <c r="AP22" s="102"/>
      <c r="AQ22" s="104"/>
      <c r="AR22" s="102"/>
      <c r="AS22" s="104"/>
      <c r="AT22" s="105">
        <f t="shared" si="5"/>
        <v>0</v>
      </c>
      <c r="AU22" s="107"/>
      <c r="AV22" s="102"/>
      <c r="AW22" s="104"/>
      <c r="AX22" s="102"/>
      <c r="AY22" s="104"/>
      <c r="AZ22" s="105">
        <f t="shared" si="6"/>
        <v>0</v>
      </c>
      <c r="BA22" s="107"/>
      <c r="BB22" s="102"/>
      <c r="BC22" s="104"/>
      <c r="BD22" s="102"/>
      <c r="BE22" s="104"/>
      <c r="BF22" s="105">
        <f t="shared" si="7"/>
        <v>0</v>
      </c>
      <c r="BG22" s="107"/>
      <c r="BH22" s="102"/>
      <c r="BI22" s="104"/>
      <c r="BJ22" s="102"/>
      <c r="BK22" s="104"/>
      <c r="BL22" s="105">
        <f t="shared" si="8"/>
        <v>0</v>
      </c>
      <c r="BM22" s="107"/>
      <c r="BN22" s="102"/>
      <c r="BO22" s="104"/>
      <c r="BP22" s="102"/>
      <c r="BQ22" s="104"/>
      <c r="BR22" s="105">
        <f t="shared" si="9"/>
        <v>0</v>
      </c>
      <c r="BS22" s="107"/>
      <c r="BT22" s="102"/>
      <c r="BU22" s="104"/>
      <c r="BV22" s="102"/>
      <c r="BW22" s="104"/>
      <c r="BX22" s="105">
        <f t="shared" si="10"/>
        <v>0</v>
      </c>
      <c r="BY22" s="107"/>
      <c r="BZ22" s="102"/>
      <c r="CA22" s="104"/>
      <c r="CB22" s="102"/>
      <c r="CC22" s="104"/>
      <c r="CD22" s="105">
        <f t="shared" si="11"/>
        <v>0</v>
      </c>
      <c r="CE22" s="107"/>
      <c r="CF22" s="102"/>
      <c r="CG22" s="104"/>
      <c r="CH22" s="102"/>
      <c r="CI22" s="104"/>
      <c r="CJ22" s="105">
        <f t="shared" si="12"/>
        <v>0</v>
      </c>
      <c r="CK22" s="107"/>
      <c r="CL22" s="102"/>
      <c r="CM22" s="104"/>
      <c r="CN22" s="102"/>
      <c r="CO22" s="104"/>
      <c r="CP22" s="105">
        <f t="shared" si="14"/>
        <v>0</v>
      </c>
      <c r="CQ22" s="107"/>
      <c r="CR22" s="102"/>
      <c r="CS22" s="104"/>
      <c r="CT22" s="102"/>
      <c r="CU22" s="104"/>
      <c r="CV22" s="105">
        <f t="shared" si="15"/>
        <v>0</v>
      </c>
      <c r="CX22" s="184"/>
      <c r="CZ22" s="912"/>
      <c r="DA22" s="34"/>
      <c r="DB22" s="188"/>
    </row>
    <row r="23" spans="1:106" ht="14.4">
      <c r="B23" s="203">
        <f>IF(C23="","",COUNTIF($C$14:C23,"&lt;&gt;""")-COUNTBLANK($C$14:C23))</f>
        <v>8</v>
      </c>
      <c r="C23" s="57" t="s">
        <v>870</v>
      </c>
      <c r="D23" s="60" t="s">
        <v>763</v>
      </c>
      <c r="E23" s="61" t="s">
        <v>750</v>
      </c>
      <c r="F23" s="61" t="s">
        <v>751</v>
      </c>
      <c r="H23" s="1011">
        <f t="shared" si="13"/>
        <v>1</v>
      </c>
      <c r="I23" s="102"/>
      <c r="J23" s="102"/>
      <c r="K23" s="102"/>
      <c r="L23" s="102"/>
      <c r="M23" s="102"/>
      <c r="N23" s="106"/>
      <c r="O23" s="105">
        <f t="shared" si="0"/>
        <v>0</v>
      </c>
      <c r="P23" s="104"/>
      <c r="Q23" s="102"/>
      <c r="R23" s="104"/>
      <c r="S23" s="105">
        <f t="shared" si="1"/>
        <v>0</v>
      </c>
      <c r="T23" s="184"/>
      <c r="U23" s="107"/>
      <c r="V23" s="102"/>
      <c r="W23" s="102"/>
      <c r="X23" s="102"/>
      <c r="Y23" s="102"/>
      <c r="Z23" s="102"/>
      <c r="AA23" s="106"/>
      <c r="AB23" s="105">
        <f>SUM(V23:AA23)</f>
        <v>0</v>
      </c>
      <c r="AC23" s="104"/>
      <c r="AD23" s="102"/>
      <c r="AE23" s="104"/>
      <c r="AF23" s="105">
        <f t="shared" si="3"/>
        <v>0</v>
      </c>
      <c r="AG23" s="184"/>
      <c r="AH23" s="107"/>
      <c r="AI23" s="102"/>
      <c r="AJ23" s="104"/>
      <c r="AK23" s="102"/>
      <c r="AL23" s="104"/>
      <c r="AM23" s="105">
        <f t="shared" si="4"/>
        <v>0</v>
      </c>
      <c r="AN23" s="184"/>
      <c r="AO23" s="107"/>
      <c r="AP23" s="102"/>
      <c r="AQ23" s="104"/>
      <c r="AR23" s="102"/>
      <c r="AS23" s="104"/>
      <c r="AT23" s="105">
        <f t="shared" si="5"/>
        <v>0</v>
      </c>
      <c r="AU23" s="107"/>
      <c r="AV23" s="102"/>
      <c r="AW23" s="104"/>
      <c r="AX23" s="102"/>
      <c r="AY23" s="104"/>
      <c r="AZ23" s="105">
        <f t="shared" si="6"/>
        <v>0</v>
      </c>
      <c r="BA23" s="107"/>
      <c r="BB23" s="102"/>
      <c r="BC23" s="104"/>
      <c r="BD23" s="102"/>
      <c r="BE23" s="104"/>
      <c r="BF23" s="105">
        <f t="shared" si="7"/>
        <v>0</v>
      </c>
      <c r="BG23" s="107"/>
      <c r="BH23" s="102"/>
      <c r="BI23" s="104"/>
      <c r="BJ23" s="102"/>
      <c r="BK23" s="104"/>
      <c r="BL23" s="105">
        <f t="shared" si="8"/>
        <v>0</v>
      </c>
      <c r="BM23" s="107"/>
      <c r="BN23" s="102"/>
      <c r="BO23" s="104"/>
      <c r="BP23" s="102"/>
      <c r="BQ23" s="104"/>
      <c r="BR23" s="105">
        <f t="shared" si="9"/>
        <v>0</v>
      </c>
      <c r="BS23" s="107"/>
      <c r="BT23" s="102"/>
      <c r="BU23" s="104"/>
      <c r="BV23" s="102"/>
      <c r="BW23" s="104"/>
      <c r="BX23" s="105">
        <f t="shared" si="10"/>
        <v>0</v>
      </c>
      <c r="BY23" s="107"/>
      <c r="BZ23" s="102"/>
      <c r="CA23" s="104"/>
      <c r="CB23" s="102"/>
      <c r="CC23" s="104"/>
      <c r="CD23" s="105">
        <f t="shared" si="11"/>
        <v>0</v>
      </c>
      <c r="CE23" s="107"/>
      <c r="CF23" s="102"/>
      <c r="CG23" s="104"/>
      <c r="CH23" s="102"/>
      <c r="CI23" s="104"/>
      <c r="CJ23" s="105">
        <f t="shared" si="12"/>
        <v>0</v>
      </c>
      <c r="CK23" s="107"/>
      <c r="CL23" s="102"/>
      <c r="CM23" s="104"/>
      <c r="CN23" s="102"/>
      <c r="CO23" s="104"/>
      <c r="CP23" s="105">
        <f t="shared" si="14"/>
        <v>0</v>
      </c>
      <c r="CQ23" s="107"/>
      <c r="CR23" s="102"/>
      <c r="CS23" s="104"/>
      <c r="CT23" s="102"/>
      <c r="CU23" s="104"/>
      <c r="CV23" s="105">
        <f t="shared" si="15"/>
        <v>0</v>
      </c>
      <c r="CX23" s="184"/>
      <c r="CZ23" s="912"/>
      <c r="DA23" s="34"/>
      <c r="DB23" s="188"/>
    </row>
    <row r="24" spans="1:106" ht="14.4">
      <c r="A24" s="34"/>
      <c r="B24" s="203" t="str">
        <f>IF(C24="","",COUNTIF($C$14:C24,"&lt;&gt;""")-COUNTBLANK($C$14:C24))</f>
        <v/>
      </c>
      <c r="C24" s="34"/>
      <c r="D24" s="986"/>
      <c r="E24" s="34"/>
      <c r="F24" s="34"/>
      <c r="H24" s="83"/>
      <c r="I24" s="103"/>
      <c r="J24" s="103"/>
      <c r="K24" s="103"/>
      <c r="L24" s="103"/>
      <c r="M24" s="103"/>
      <c r="N24" s="103"/>
      <c r="O24" s="103"/>
      <c r="P24" s="104"/>
      <c r="Q24" s="103"/>
      <c r="R24" s="104"/>
      <c r="S24" s="103"/>
      <c r="T24" s="108"/>
      <c r="U24" s="108"/>
      <c r="V24" s="103"/>
      <c r="W24" s="103"/>
      <c r="X24" s="103"/>
      <c r="Y24" s="103"/>
      <c r="Z24" s="103"/>
      <c r="AA24" s="103"/>
      <c r="AB24" s="103"/>
      <c r="AC24" s="104"/>
      <c r="AD24" s="103"/>
      <c r="AE24" s="104"/>
      <c r="AF24" s="103"/>
      <c r="AG24" s="108"/>
      <c r="AH24" s="108"/>
      <c r="AI24" s="103"/>
      <c r="AJ24" s="104"/>
      <c r="AK24" s="103"/>
      <c r="AL24" s="103"/>
      <c r="AM24" s="103"/>
      <c r="AN24" s="34"/>
      <c r="AO24" s="108"/>
      <c r="AP24" s="103"/>
      <c r="AQ24" s="104"/>
      <c r="AR24" s="103"/>
      <c r="AS24" s="103"/>
      <c r="AT24" s="103"/>
      <c r="AU24" s="108"/>
      <c r="AV24" s="103"/>
      <c r="AW24" s="104"/>
      <c r="AX24" s="103"/>
      <c r="AY24" s="103"/>
      <c r="AZ24" s="103"/>
      <c r="BA24" s="108"/>
      <c r="BB24" s="103"/>
      <c r="BC24" s="104"/>
      <c r="BD24" s="103"/>
      <c r="BE24" s="103"/>
      <c r="BF24" s="103"/>
      <c r="BG24" s="108"/>
      <c r="BH24" s="103"/>
      <c r="BI24" s="104"/>
      <c r="BJ24" s="103"/>
      <c r="BK24" s="103"/>
      <c r="BL24" s="103"/>
      <c r="BM24" s="108"/>
      <c r="BN24" s="103"/>
      <c r="BO24" s="104"/>
      <c r="BP24" s="103"/>
      <c r="BQ24" s="103"/>
      <c r="BR24" s="103"/>
      <c r="BS24" s="108"/>
      <c r="BT24" s="103"/>
      <c r="BU24" s="104"/>
      <c r="BV24" s="103"/>
      <c r="BW24" s="103"/>
      <c r="BX24" s="103"/>
      <c r="BY24" s="108"/>
      <c r="BZ24" s="103"/>
      <c r="CA24" s="104"/>
      <c r="CB24" s="103"/>
      <c r="CC24" s="103"/>
      <c r="CD24" s="103"/>
      <c r="CE24" s="108"/>
      <c r="CF24" s="103"/>
      <c r="CG24" s="104"/>
      <c r="CH24" s="103"/>
      <c r="CI24" s="103"/>
      <c r="CJ24" s="103"/>
      <c r="CK24" s="108"/>
      <c r="CL24" s="103"/>
      <c r="CM24" s="104"/>
      <c r="CN24" s="103"/>
      <c r="CO24" s="103"/>
      <c r="CP24" s="103"/>
      <c r="CQ24" s="108"/>
      <c r="CR24" s="103"/>
      <c r="CS24" s="104"/>
      <c r="CT24" s="103"/>
      <c r="CU24" s="103"/>
      <c r="CV24" s="103"/>
      <c r="CX24" s="34"/>
      <c r="CZ24" s="34"/>
      <c r="DA24" s="34"/>
      <c r="DB24" s="88"/>
    </row>
    <row r="25" spans="1:106" ht="14.4">
      <c r="B25" s="203">
        <f>IF(C25="","",COUNTIF($C$14:C25,"&lt;&gt;""")-COUNTBLANK($C$14:C25))</f>
        <v>9</v>
      </c>
      <c r="C25" s="57" t="s">
        <v>871</v>
      </c>
      <c r="D25" s="60" t="s">
        <v>765</v>
      </c>
      <c r="E25" s="61" t="s">
        <v>750</v>
      </c>
      <c r="F25" s="61" t="s">
        <v>164</v>
      </c>
      <c r="H25" s="1011">
        <f t="shared" ref="H25:H27" si="16">IF(AND(I25&lt;&gt;"",J25&lt;&gt;"",K25&lt;&gt;"",L25&lt;&gt;"",M25&lt;&gt;"",N25&lt;&gt;"",Q25&lt;&gt;"",T25&lt;&gt;"",V25&lt;&gt;"",W25&lt;&gt;"",X25&lt;&gt;"",Y25&lt;&gt;"",Z25&lt;&gt;"",AA25&lt;&gt;"",AD25&lt;&gt;"",AG25&lt;&gt;"",AI25&lt;&gt;"",AK25&lt;&gt;"",AN25&lt;&gt;"",DB25&lt;&gt;"",O25&lt;&gt;"",S25&lt;&gt;"",AB25&lt;&gt;"",AF25&lt;&gt;"",AM25&lt;&gt;"",AP25&lt;&gt;"",AR25&lt;&gt;"",AT25&lt;&gt;"",AV25&lt;&gt;"",AX25&lt;&gt;"",AZ25&lt;&gt;"",BB25&lt;&gt;"",BD25&lt;&gt;"",BF25&lt;&gt;"",BH25&lt;&gt;"",BJ25&lt;&gt;"",BL25&lt;&gt;"",BN25&lt;&gt;"",BP25&lt;&gt;"",BR25&lt;&gt;"",BT25&lt;&gt;"",BV25&lt;&gt;"",BX25&lt;&gt;"",BZ25&lt;&gt;"",CB25&lt;&gt;"",CD25&lt;&gt;"",CF25&lt;&gt;"",CH25&lt;&gt;"",CJ25&lt;&gt;"",CL25&lt;&gt;"",CN25&lt;&gt;"",CP25&lt;&gt;"",CX25&lt;&gt;"",CR25&lt;&gt;"",CT25&lt;&gt;"",CV25&lt;&gt;""),0,1)</f>
        <v>1</v>
      </c>
      <c r="I25" s="105">
        <f t="shared" ref="I25:N25" si="17">SUM(I17:I23)</f>
        <v>0</v>
      </c>
      <c r="J25" s="105">
        <f t="shared" si="17"/>
        <v>0</v>
      </c>
      <c r="K25" s="105">
        <f t="shared" si="17"/>
        <v>0</v>
      </c>
      <c r="L25" s="105">
        <f t="shared" si="17"/>
        <v>0</v>
      </c>
      <c r="M25" s="105">
        <f t="shared" si="17"/>
        <v>0</v>
      </c>
      <c r="N25" s="105">
        <f t="shared" si="17"/>
        <v>0</v>
      </c>
      <c r="O25" s="105">
        <f>SUM(I25:N25)</f>
        <v>0</v>
      </c>
      <c r="P25" s="104"/>
      <c r="Q25" s="105">
        <f>SUM($Q$17:$Q$23)</f>
        <v>0</v>
      </c>
      <c r="R25" s="104"/>
      <c r="S25" s="105">
        <f>O25+Q25</f>
        <v>0</v>
      </c>
      <c r="T25" s="184"/>
      <c r="U25" s="107"/>
      <c r="V25" s="105">
        <f t="shared" ref="V25:AA25" si="18">SUM(V17:V23)</f>
        <v>0</v>
      </c>
      <c r="W25" s="105">
        <f t="shared" si="18"/>
        <v>0</v>
      </c>
      <c r="X25" s="105">
        <f t="shared" si="18"/>
        <v>0</v>
      </c>
      <c r="Y25" s="105">
        <f t="shared" si="18"/>
        <v>0</v>
      </c>
      <c r="Z25" s="105">
        <f t="shared" si="18"/>
        <v>0</v>
      </c>
      <c r="AA25" s="105">
        <f t="shared" si="18"/>
        <v>0</v>
      </c>
      <c r="AB25" s="105">
        <f>SUM(V25:AA25)</f>
        <v>0</v>
      </c>
      <c r="AC25" s="104"/>
      <c r="AD25" s="105">
        <f>SUM(AD17:AD23)</f>
        <v>0</v>
      </c>
      <c r="AE25" s="104"/>
      <c r="AF25" s="105">
        <f>AB25+AD25</f>
        <v>0</v>
      </c>
      <c r="AG25" s="184"/>
      <c r="AH25" s="107"/>
      <c r="AI25" s="105">
        <f>SUM(AI17:AI23)</f>
        <v>0</v>
      </c>
      <c r="AJ25" s="104"/>
      <c r="AK25" s="105">
        <f>SUM(AK17:AK23)</f>
        <v>0</v>
      </c>
      <c r="AL25" s="104"/>
      <c r="AM25" s="105">
        <f>AI25+AK25</f>
        <v>0</v>
      </c>
      <c r="AN25" s="184"/>
      <c r="AO25" s="107"/>
      <c r="AP25" s="105">
        <f>SUM(AP17:AP23)</f>
        <v>0</v>
      </c>
      <c r="AQ25" s="104"/>
      <c r="AR25" s="105">
        <f>SUM(AR17:AR23)</f>
        <v>0</v>
      </c>
      <c r="AS25" s="104"/>
      <c r="AT25" s="105">
        <f>AP25+AR25</f>
        <v>0</v>
      </c>
      <c r="AU25" s="107"/>
      <c r="AV25" s="105">
        <f>SUM(AV17:AV23)</f>
        <v>0</v>
      </c>
      <c r="AW25" s="104"/>
      <c r="AX25" s="105">
        <f>SUM(AX17:AX23)</f>
        <v>0</v>
      </c>
      <c r="AY25" s="104"/>
      <c r="AZ25" s="105">
        <f>AV25+AX25</f>
        <v>0</v>
      </c>
      <c r="BA25" s="107"/>
      <c r="BB25" s="105">
        <f>SUM(BB17:BB23)</f>
        <v>0</v>
      </c>
      <c r="BC25" s="104"/>
      <c r="BD25" s="105">
        <f>SUM(BD17:BD23)</f>
        <v>0</v>
      </c>
      <c r="BE25" s="104"/>
      <c r="BF25" s="105">
        <f>BB25+BD25</f>
        <v>0</v>
      </c>
      <c r="BG25" s="107"/>
      <c r="BH25" s="105">
        <f>SUM(BH17:BH23)</f>
        <v>0</v>
      </c>
      <c r="BI25" s="104"/>
      <c r="BJ25" s="105">
        <f>SUM(BJ17:BJ23)</f>
        <v>0</v>
      </c>
      <c r="BK25" s="104"/>
      <c r="BL25" s="105">
        <f>BH25+BJ25</f>
        <v>0</v>
      </c>
      <c r="BM25" s="107"/>
      <c r="BN25" s="105">
        <f>SUM(BN17:BN23)</f>
        <v>0</v>
      </c>
      <c r="BO25" s="104"/>
      <c r="BP25" s="105">
        <f>SUM(BP17:BP23)</f>
        <v>0</v>
      </c>
      <c r="BQ25" s="104"/>
      <c r="BR25" s="105">
        <f>BN25+BP25</f>
        <v>0</v>
      </c>
      <c r="BS25" s="107"/>
      <c r="BT25" s="105">
        <f>SUM(BT17:BT23)</f>
        <v>0</v>
      </c>
      <c r="BU25" s="104"/>
      <c r="BV25" s="105">
        <f>SUM(BV17:BV23)</f>
        <v>0</v>
      </c>
      <c r="BW25" s="104"/>
      <c r="BX25" s="105">
        <f>BT25+BV25</f>
        <v>0</v>
      </c>
      <c r="BY25" s="107"/>
      <c r="BZ25" s="105">
        <f>SUM(BZ17:BZ23)</f>
        <v>0</v>
      </c>
      <c r="CA25" s="104"/>
      <c r="CB25" s="105">
        <f>SUM(CB17:CB23)</f>
        <v>0</v>
      </c>
      <c r="CC25" s="104"/>
      <c r="CD25" s="105">
        <f>BZ25+CB25</f>
        <v>0</v>
      </c>
      <c r="CE25" s="107"/>
      <c r="CF25" s="105">
        <f>SUM(CF17:CF23)</f>
        <v>0</v>
      </c>
      <c r="CG25" s="104"/>
      <c r="CH25" s="105">
        <f>SUM(CH17:CH23)</f>
        <v>0</v>
      </c>
      <c r="CI25" s="104"/>
      <c r="CJ25" s="105">
        <f>CF25+CH25</f>
        <v>0</v>
      </c>
      <c r="CK25" s="107"/>
      <c r="CL25" s="105">
        <f>SUM(CL17:CL23)</f>
        <v>0</v>
      </c>
      <c r="CM25" s="104"/>
      <c r="CN25" s="105">
        <f>SUM(CN17:CN23)</f>
        <v>0</v>
      </c>
      <c r="CO25" s="104"/>
      <c r="CP25" s="105">
        <f t="shared" si="14"/>
        <v>0</v>
      </c>
      <c r="CQ25" s="107"/>
      <c r="CR25" s="105">
        <f>SUM(CR17:CR23)</f>
        <v>0</v>
      </c>
      <c r="CS25" s="104"/>
      <c r="CT25" s="105">
        <f>SUM(CT17:CT23)</f>
        <v>0</v>
      </c>
      <c r="CU25" s="104"/>
      <c r="CV25" s="105">
        <f t="shared" ref="CV25:CV27" si="19">CR25+CT25</f>
        <v>0</v>
      </c>
      <c r="CX25" s="184"/>
      <c r="CZ25" s="912"/>
      <c r="DA25" s="34"/>
      <c r="DB25" s="188"/>
    </row>
    <row r="26" spans="1:106" ht="14.4">
      <c r="B26" s="203">
        <f>IF(C26="","",COUNTIF($C$14:C26,"&lt;&gt;""")-COUNTBLANK($C$14:C26))</f>
        <v>10</v>
      </c>
      <c r="C26" s="57" t="s">
        <v>872</v>
      </c>
      <c r="D26" s="60" t="s">
        <v>767</v>
      </c>
      <c r="E26" s="61" t="s">
        <v>750</v>
      </c>
      <c r="F26" s="61" t="s">
        <v>751</v>
      </c>
      <c r="H26" s="1011">
        <f t="shared" si="16"/>
        <v>1</v>
      </c>
      <c r="I26" s="102"/>
      <c r="J26" s="102"/>
      <c r="K26" s="102"/>
      <c r="L26" s="102"/>
      <c r="M26" s="102"/>
      <c r="N26" s="106"/>
      <c r="O26" s="105">
        <f>SUM(I26:N26)</f>
        <v>0</v>
      </c>
      <c r="P26" s="104"/>
      <c r="Q26" s="102"/>
      <c r="R26" s="104"/>
      <c r="S26" s="105">
        <f>O26+Q26</f>
        <v>0</v>
      </c>
      <c r="T26" s="184"/>
      <c r="U26" s="107"/>
      <c r="V26" s="102"/>
      <c r="W26" s="102"/>
      <c r="X26" s="102"/>
      <c r="Y26" s="102"/>
      <c r="Z26" s="102"/>
      <c r="AA26" s="106"/>
      <c r="AB26" s="105">
        <f>SUM(V26:AA26)</f>
        <v>0</v>
      </c>
      <c r="AC26" s="104"/>
      <c r="AD26" s="102"/>
      <c r="AE26" s="104"/>
      <c r="AF26" s="105">
        <f>AB26+AD26</f>
        <v>0</v>
      </c>
      <c r="AG26" s="184"/>
      <c r="AH26" s="107"/>
      <c r="AI26" s="102"/>
      <c r="AJ26" s="104"/>
      <c r="AK26" s="102"/>
      <c r="AL26" s="104"/>
      <c r="AM26" s="105">
        <f>AI26+AK26</f>
        <v>0</v>
      </c>
      <c r="AN26" s="184"/>
      <c r="AO26" s="107"/>
      <c r="AP26" s="102"/>
      <c r="AQ26" s="104"/>
      <c r="AR26" s="102"/>
      <c r="AS26" s="104"/>
      <c r="AT26" s="105">
        <f>AP26+AR26</f>
        <v>0</v>
      </c>
      <c r="AU26" s="107"/>
      <c r="AV26" s="102"/>
      <c r="AW26" s="104"/>
      <c r="AX26" s="102"/>
      <c r="AY26" s="104"/>
      <c r="AZ26" s="105">
        <f>AV26+AX26</f>
        <v>0</v>
      </c>
      <c r="BA26" s="107"/>
      <c r="BB26" s="102"/>
      <c r="BC26" s="104"/>
      <c r="BD26" s="102"/>
      <c r="BE26" s="104"/>
      <c r="BF26" s="105">
        <f>BB26+BD26</f>
        <v>0</v>
      </c>
      <c r="BG26" s="107"/>
      <c r="BH26" s="102"/>
      <c r="BI26" s="104"/>
      <c r="BJ26" s="102"/>
      <c r="BK26" s="104"/>
      <c r="BL26" s="105">
        <f>BH26+BJ26</f>
        <v>0</v>
      </c>
      <c r="BM26" s="107"/>
      <c r="BN26" s="102"/>
      <c r="BO26" s="104"/>
      <c r="BP26" s="102"/>
      <c r="BQ26" s="104"/>
      <c r="BR26" s="105">
        <f>BN26+BP26</f>
        <v>0</v>
      </c>
      <c r="BS26" s="107"/>
      <c r="BT26" s="102"/>
      <c r="BU26" s="104"/>
      <c r="BV26" s="102"/>
      <c r="BW26" s="104"/>
      <c r="BX26" s="105">
        <f>BT26+BV26</f>
        <v>0</v>
      </c>
      <c r="BY26" s="107"/>
      <c r="BZ26" s="102"/>
      <c r="CA26" s="104"/>
      <c r="CB26" s="102"/>
      <c r="CC26" s="104"/>
      <c r="CD26" s="105">
        <f>BZ26+CB26</f>
        <v>0</v>
      </c>
      <c r="CE26" s="107"/>
      <c r="CF26" s="102"/>
      <c r="CG26" s="104"/>
      <c r="CH26" s="102"/>
      <c r="CI26" s="104"/>
      <c r="CJ26" s="105">
        <f>CF26+CH26</f>
        <v>0</v>
      </c>
      <c r="CK26" s="107"/>
      <c r="CL26" s="102"/>
      <c r="CM26" s="104"/>
      <c r="CN26" s="102"/>
      <c r="CO26" s="104"/>
      <c r="CP26" s="105">
        <f t="shared" si="14"/>
        <v>0</v>
      </c>
      <c r="CQ26" s="107"/>
      <c r="CR26" s="102"/>
      <c r="CS26" s="104"/>
      <c r="CT26" s="102"/>
      <c r="CU26" s="104"/>
      <c r="CV26" s="105">
        <f t="shared" si="19"/>
        <v>0</v>
      </c>
      <c r="CX26" s="184"/>
      <c r="CZ26" s="912"/>
      <c r="DA26" s="34"/>
      <c r="DB26" s="188"/>
    </row>
    <row r="27" spans="1:106" ht="14.4">
      <c r="B27" s="203">
        <f>IF(C27="","",COUNTIF($C$14:C27,"&lt;&gt;""")-COUNTBLANK($C$14:C27))</f>
        <v>11</v>
      </c>
      <c r="C27" s="57" t="s">
        <v>873</v>
      </c>
      <c r="D27" s="60" t="s">
        <v>769</v>
      </c>
      <c r="E27" s="61" t="s">
        <v>750</v>
      </c>
      <c r="F27" s="61" t="s">
        <v>751</v>
      </c>
      <c r="H27" s="1011">
        <f t="shared" si="16"/>
        <v>1</v>
      </c>
      <c r="I27" s="102"/>
      <c r="J27" s="102"/>
      <c r="K27" s="102"/>
      <c r="L27" s="102"/>
      <c r="M27" s="102"/>
      <c r="N27" s="106"/>
      <c r="O27" s="105">
        <f>SUM(I27:N27)</f>
        <v>0</v>
      </c>
      <c r="P27" s="104"/>
      <c r="Q27" s="102"/>
      <c r="R27" s="104"/>
      <c r="S27" s="105">
        <f>O27+Q27</f>
        <v>0</v>
      </c>
      <c r="T27" s="184"/>
      <c r="U27" s="107"/>
      <c r="V27" s="102"/>
      <c r="W27" s="102"/>
      <c r="X27" s="102"/>
      <c r="Y27" s="102"/>
      <c r="Z27" s="102"/>
      <c r="AA27" s="106"/>
      <c r="AB27" s="105">
        <f>SUM(V27:AA27)</f>
        <v>0</v>
      </c>
      <c r="AC27" s="104"/>
      <c r="AD27" s="102"/>
      <c r="AE27" s="104"/>
      <c r="AF27" s="105">
        <f>AB27+AD27</f>
        <v>0</v>
      </c>
      <c r="AG27" s="184"/>
      <c r="AH27" s="107"/>
      <c r="AI27" s="102"/>
      <c r="AJ27" s="104"/>
      <c r="AK27" s="102"/>
      <c r="AL27" s="104"/>
      <c r="AM27" s="105">
        <f>AI27+AK27</f>
        <v>0</v>
      </c>
      <c r="AN27" s="184"/>
      <c r="AO27" s="107"/>
      <c r="AP27" s="102"/>
      <c r="AQ27" s="104"/>
      <c r="AR27" s="102"/>
      <c r="AS27" s="104"/>
      <c r="AT27" s="105">
        <f>AP27+AR27</f>
        <v>0</v>
      </c>
      <c r="AU27" s="107"/>
      <c r="AV27" s="102"/>
      <c r="AW27" s="104"/>
      <c r="AX27" s="102"/>
      <c r="AY27" s="104"/>
      <c r="AZ27" s="105">
        <f>AV27+AX27</f>
        <v>0</v>
      </c>
      <c r="BA27" s="107"/>
      <c r="BB27" s="102"/>
      <c r="BC27" s="104"/>
      <c r="BD27" s="102"/>
      <c r="BE27" s="104"/>
      <c r="BF27" s="105">
        <f>BB27+BD27</f>
        <v>0</v>
      </c>
      <c r="BG27" s="107"/>
      <c r="BH27" s="102"/>
      <c r="BI27" s="104"/>
      <c r="BJ27" s="102"/>
      <c r="BK27" s="104"/>
      <c r="BL27" s="105">
        <f>BH27+BJ27</f>
        <v>0</v>
      </c>
      <c r="BM27" s="107"/>
      <c r="BN27" s="102"/>
      <c r="BO27" s="104"/>
      <c r="BP27" s="102"/>
      <c r="BQ27" s="104"/>
      <c r="BR27" s="105">
        <f>BN27+BP27</f>
        <v>0</v>
      </c>
      <c r="BS27" s="107"/>
      <c r="BT27" s="102"/>
      <c r="BU27" s="104"/>
      <c r="BV27" s="102"/>
      <c r="BW27" s="104"/>
      <c r="BX27" s="105">
        <f>BT27+BV27</f>
        <v>0</v>
      </c>
      <c r="BY27" s="107"/>
      <c r="BZ27" s="102"/>
      <c r="CA27" s="104"/>
      <c r="CB27" s="102"/>
      <c r="CC27" s="104"/>
      <c r="CD27" s="105">
        <f>BZ27+CB27</f>
        <v>0</v>
      </c>
      <c r="CE27" s="107"/>
      <c r="CF27" s="102"/>
      <c r="CG27" s="104"/>
      <c r="CH27" s="102"/>
      <c r="CI27" s="104"/>
      <c r="CJ27" s="105">
        <f>CF27+CH27</f>
        <v>0</v>
      </c>
      <c r="CK27" s="107"/>
      <c r="CL27" s="102"/>
      <c r="CM27" s="104"/>
      <c r="CN27" s="102"/>
      <c r="CO27" s="104"/>
      <c r="CP27" s="105">
        <f t="shared" si="14"/>
        <v>0</v>
      </c>
      <c r="CQ27" s="107"/>
      <c r="CR27" s="102"/>
      <c r="CS27" s="104"/>
      <c r="CT27" s="102"/>
      <c r="CU27" s="104"/>
      <c r="CV27" s="105">
        <f t="shared" si="19"/>
        <v>0</v>
      </c>
      <c r="CX27" s="184"/>
      <c r="CZ27" s="912"/>
      <c r="DA27" s="34"/>
      <c r="DB27" s="188"/>
    </row>
    <row r="28" spans="1:106" ht="14.4">
      <c r="A28" s="34"/>
      <c r="B28" s="203" t="str">
        <f>IF(C28="","",COUNTIF($C$14:C28,"&lt;&gt;""")-COUNTBLANK($C$14:C28))</f>
        <v/>
      </c>
      <c r="C28" s="34"/>
      <c r="D28" s="34"/>
      <c r="E28" s="34"/>
      <c r="F28" s="34"/>
      <c r="H28" s="83"/>
      <c r="I28" s="104"/>
      <c r="J28" s="104"/>
      <c r="K28" s="104"/>
      <c r="L28" s="104"/>
      <c r="M28" s="104"/>
      <c r="N28" s="104"/>
      <c r="O28" s="104"/>
      <c r="P28" s="104"/>
      <c r="Q28" s="104"/>
      <c r="R28" s="104"/>
      <c r="S28" s="104"/>
      <c r="T28" s="107"/>
      <c r="U28" s="107"/>
      <c r="V28" s="104"/>
      <c r="W28" s="104"/>
      <c r="X28" s="104"/>
      <c r="Y28" s="104"/>
      <c r="Z28" s="104"/>
      <c r="AA28" s="104"/>
      <c r="AB28" s="104"/>
      <c r="AC28" s="104"/>
      <c r="AD28" s="104"/>
      <c r="AE28" s="104"/>
      <c r="AF28" s="104"/>
      <c r="AG28" s="107"/>
      <c r="AH28" s="107"/>
      <c r="AI28" s="104"/>
      <c r="AJ28" s="104"/>
      <c r="AK28" s="104"/>
      <c r="AL28" s="104"/>
      <c r="AM28" s="104"/>
      <c r="AO28" s="107"/>
      <c r="AP28" s="104"/>
      <c r="AQ28" s="104"/>
      <c r="AR28" s="104"/>
      <c r="AS28" s="104"/>
      <c r="AT28" s="104"/>
      <c r="AU28" s="107"/>
      <c r="AV28" s="104"/>
      <c r="AW28" s="104"/>
      <c r="AX28" s="104"/>
      <c r="AY28" s="104"/>
      <c r="AZ28" s="104"/>
      <c r="BA28" s="107"/>
      <c r="BB28" s="104"/>
      <c r="BC28" s="104"/>
      <c r="BD28" s="104"/>
      <c r="BE28" s="104"/>
      <c r="BF28" s="104"/>
      <c r="BG28" s="107"/>
      <c r="BH28" s="104"/>
      <c r="BI28" s="104"/>
      <c r="BJ28" s="104"/>
      <c r="BK28" s="104"/>
      <c r="BL28" s="104"/>
      <c r="BM28" s="107"/>
      <c r="BN28" s="104"/>
      <c r="BO28" s="104"/>
      <c r="BP28" s="104"/>
      <c r="BQ28" s="104"/>
      <c r="BR28" s="104"/>
      <c r="BS28" s="107"/>
      <c r="BT28" s="104"/>
      <c r="BU28" s="104"/>
      <c r="BV28" s="104"/>
      <c r="BW28" s="104"/>
      <c r="BX28" s="104"/>
      <c r="BY28" s="107"/>
      <c r="BZ28" s="104"/>
      <c r="CA28" s="104"/>
      <c r="CB28" s="104"/>
      <c r="CC28" s="104"/>
      <c r="CD28" s="104"/>
      <c r="CE28" s="107"/>
      <c r="CF28" s="104"/>
      <c r="CG28" s="104"/>
      <c r="CH28" s="104"/>
      <c r="CI28" s="104"/>
      <c r="CJ28" s="104"/>
      <c r="CK28" s="107"/>
      <c r="CL28" s="104"/>
      <c r="CM28" s="104"/>
      <c r="CN28" s="104"/>
      <c r="CO28" s="104"/>
      <c r="CP28" s="104"/>
      <c r="CQ28" s="107"/>
      <c r="CR28" s="104"/>
      <c r="CS28" s="104"/>
      <c r="CT28" s="104"/>
      <c r="CU28" s="104"/>
      <c r="CV28" s="104"/>
      <c r="CZ28" s="34"/>
      <c r="DA28" s="34"/>
      <c r="DB28" s="88"/>
    </row>
    <row r="29" spans="1:106" ht="14.4">
      <c r="B29" s="203">
        <f>IF(C29="","",COUNTIF($C$14:C29,"&lt;&gt;""")-COUNTBLANK($C$14:C29))</f>
        <v>12</v>
      </c>
      <c r="C29" s="57" t="s">
        <v>874</v>
      </c>
      <c r="D29" s="60" t="s">
        <v>771</v>
      </c>
      <c r="E29" s="61" t="s">
        <v>750</v>
      </c>
      <c r="F29" s="61" t="s">
        <v>164</v>
      </c>
      <c r="H29" s="1011">
        <f>IF(AND(I29&lt;&gt;"",J29&lt;&gt;"",K29&lt;&gt;"",L29&lt;&gt;"",M29&lt;&gt;"",N29&lt;&gt;"",Q29&lt;&gt;"",T29&lt;&gt;"",V29&lt;&gt;"",W29&lt;&gt;"",X29&lt;&gt;"",Y29&lt;&gt;"",Z29&lt;&gt;"",AA29&lt;&gt;"",AD29&lt;&gt;"",AG29&lt;&gt;"",AI29&lt;&gt;"",AK29&lt;&gt;"",AN29&lt;&gt;"",DB29&lt;&gt;"",O29&lt;&gt;"",S29&lt;&gt;"",AB29&lt;&gt;"",AF29&lt;&gt;"",AM29&lt;&gt;"",AP29&lt;&gt;"",AR29&lt;&gt;"",AT29&lt;&gt;"",AV29&lt;&gt;"",AX29&lt;&gt;"",AZ29&lt;&gt;"",BB29&lt;&gt;"",BD29&lt;&gt;"",BF29&lt;&gt;"",BH29&lt;&gt;"",BJ29&lt;&gt;"",BL29&lt;&gt;"",BN29&lt;&gt;"",BP29&lt;&gt;"",BR29&lt;&gt;"",BT29&lt;&gt;"",BV29&lt;&gt;"",BX29&lt;&gt;"",BZ29&lt;&gt;"",CB29&lt;&gt;"",CD29&lt;&gt;"",CF29&lt;&gt;"",CH29&lt;&gt;"",CJ29&lt;&gt;"",CL29&lt;&gt;"",CN29&lt;&gt;"",CP29&lt;&gt;"",CX29&lt;&gt;"",CR29&lt;&gt;"",CT29&lt;&gt;"",CV29&lt;&gt;""),0,1)</f>
        <v>1</v>
      </c>
      <c r="I29" s="105">
        <f t="shared" ref="I29:N29" si="20">SUM(I25:I27)</f>
        <v>0</v>
      </c>
      <c r="J29" s="105">
        <f t="shared" si="20"/>
        <v>0</v>
      </c>
      <c r="K29" s="105">
        <f>SUM(K25:K27)</f>
        <v>0</v>
      </c>
      <c r="L29" s="105">
        <f t="shared" si="20"/>
        <v>0</v>
      </c>
      <c r="M29" s="105">
        <f t="shared" si="20"/>
        <v>0</v>
      </c>
      <c r="N29" s="105">
        <f t="shared" si="20"/>
        <v>0</v>
      </c>
      <c r="O29" s="105">
        <f>SUM(I29:N29)</f>
        <v>0</v>
      </c>
      <c r="P29" s="104"/>
      <c r="Q29" s="105">
        <f>SUM(Q25:Q27)</f>
        <v>0</v>
      </c>
      <c r="R29" s="104"/>
      <c r="S29" s="105">
        <f>SUM(S25:S27)</f>
        <v>0</v>
      </c>
      <c r="T29" s="184"/>
      <c r="U29" s="107"/>
      <c r="V29" s="105">
        <f t="shared" ref="V29:AA29" si="21">SUM(V25:V27)</f>
        <v>0</v>
      </c>
      <c r="W29" s="105">
        <f t="shared" si="21"/>
        <v>0</v>
      </c>
      <c r="X29" s="105">
        <f t="shared" si="21"/>
        <v>0</v>
      </c>
      <c r="Y29" s="105">
        <f t="shared" si="21"/>
        <v>0</v>
      </c>
      <c r="Z29" s="105">
        <f t="shared" si="21"/>
        <v>0</v>
      </c>
      <c r="AA29" s="105">
        <f t="shared" si="21"/>
        <v>0</v>
      </c>
      <c r="AB29" s="105">
        <f>SUM(V29:AA29)</f>
        <v>0</v>
      </c>
      <c r="AC29" s="104"/>
      <c r="AD29" s="105">
        <f>SUM(AD25:AD27)</f>
        <v>0</v>
      </c>
      <c r="AE29" s="104"/>
      <c r="AF29" s="105">
        <f>AB29+AD29</f>
        <v>0</v>
      </c>
      <c r="AG29" s="184"/>
      <c r="AH29" s="107"/>
      <c r="AI29" s="105">
        <f>SUM(AI25:AI27)</f>
        <v>0</v>
      </c>
      <c r="AJ29" s="104"/>
      <c r="AK29" s="105">
        <f>SUM(AK25:AK27)</f>
        <v>0</v>
      </c>
      <c r="AL29" s="104"/>
      <c r="AM29" s="105">
        <f>AI29+AK29</f>
        <v>0</v>
      </c>
      <c r="AN29" s="184"/>
      <c r="AO29" s="107"/>
      <c r="AP29" s="105">
        <f>SUM(AP25:AP27)</f>
        <v>0</v>
      </c>
      <c r="AQ29" s="104"/>
      <c r="AR29" s="105">
        <f>SUM(AR25:AR27)</f>
        <v>0</v>
      </c>
      <c r="AS29" s="104"/>
      <c r="AT29" s="105">
        <f>AP29+AR29</f>
        <v>0</v>
      </c>
      <c r="AU29" s="107"/>
      <c r="AV29" s="105">
        <f>SUM(AV25:AV27)</f>
        <v>0</v>
      </c>
      <c r="AW29" s="104"/>
      <c r="AX29" s="105">
        <f>SUM(AX25:AX27)</f>
        <v>0</v>
      </c>
      <c r="AY29" s="104"/>
      <c r="AZ29" s="105">
        <f>AV29+AX29</f>
        <v>0</v>
      </c>
      <c r="BA29" s="107"/>
      <c r="BB29" s="105">
        <f>SUM(BB25:BB27)</f>
        <v>0</v>
      </c>
      <c r="BC29" s="104"/>
      <c r="BD29" s="105">
        <f>SUM(BD25:BD27)</f>
        <v>0</v>
      </c>
      <c r="BE29" s="104"/>
      <c r="BF29" s="105">
        <f>BB29+BD29</f>
        <v>0</v>
      </c>
      <c r="BG29" s="107"/>
      <c r="BH29" s="105">
        <f>SUM(BH25:BH27)</f>
        <v>0</v>
      </c>
      <c r="BI29" s="104"/>
      <c r="BJ29" s="105">
        <f>SUM(BJ25:BJ27)</f>
        <v>0</v>
      </c>
      <c r="BK29" s="104"/>
      <c r="BL29" s="105">
        <f>BH29+BJ29</f>
        <v>0</v>
      </c>
      <c r="BM29" s="107"/>
      <c r="BN29" s="105">
        <f>SUM(BN25:BN27)</f>
        <v>0</v>
      </c>
      <c r="BO29" s="104"/>
      <c r="BP29" s="105">
        <f>SUM(BP25:BP27)</f>
        <v>0</v>
      </c>
      <c r="BQ29" s="104"/>
      <c r="BR29" s="105">
        <f>BN29+BP29</f>
        <v>0</v>
      </c>
      <c r="BS29" s="107"/>
      <c r="BT29" s="105">
        <f>SUM(BT25:BT27)</f>
        <v>0</v>
      </c>
      <c r="BU29" s="104"/>
      <c r="BV29" s="105">
        <f>SUM(BV25:BV27)</f>
        <v>0</v>
      </c>
      <c r="BW29" s="104"/>
      <c r="BX29" s="105">
        <f>BT29+BV29</f>
        <v>0</v>
      </c>
      <c r="BY29" s="107"/>
      <c r="BZ29" s="105">
        <f>SUM(BZ25:BZ27)</f>
        <v>0</v>
      </c>
      <c r="CA29" s="104"/>
      <c r="CB29" s="105">
        <f>SUM(CB25:CB27)</f>
        <v>0</v>
      </c>
      <c r="CC29" s="104"/>
      <c r="CD29" s="105">
        <f>BZ29+CB29</f>
        <v>0</v>
      </c>
      <c r="CE29" s="107"/>
      <c r="CF29" s="105">
        <f>SUM(CF25:CF27)</f>
        <v>0</v>
      </c>
      <c r="CG29" s="104"/>
      <c r="CH29" s="105">
        <f>SUM(CH25:CH27)</f>
        <v>0</v>
      </c>
      <c r="CI29" s="104"/>
      <c r="CJ29" s="105">
        <f>CF29+CH29</f>
        <v>0</v>
      </c>
      <c r="CK29" s="107"/>
      <c r="CL29" s="105">
        <f>SUM(CL25:CL27)</f>
        <v>0</v>
      </c>
      <c r="CM29" s="104"/>
      <c r="CN29" s="105">
        <f>SUM(CN25:CN27)</f>
        <v>0</v>
      </c>
      <c r="CO29" s="104"/>
      <c r="CP29" s="105">
        <f t="shared" si="14"/>
        <v>0</v>
      </c>
      <c r="CQ29" s="107"/>
      <c r="CR29" s="105">
        <f>SUM(CR25:CR27)</f>
        <v>0</v>
      </c>
      <c r="CS29" s="104"/>
      <c r="CT29" s="105">
        <f>SUM(CT25:CT27)</f>
        <v>0</v>
      </c>
      <c r="CU29" s="104"/>
      <c r="CV29" s="105">
        <f t="shared" ref="CV29" si="22">CR29+CT29</f>
        <v>0</v>
      </c>
      <c r="CX29" s="184"/>
      <c r="CZ29" s="912"/>
      <c r="DA29" s="34"/>
      <c r="DB29" s="188"/>
    </row>
    <row r="30" spans="1:106" ht="14.4">
      <c r="B30" s="203" t="str">
        <f>IF(C30="","",COUNTIF($C$14:C30,"&lt;&gt;""")-COUNTBLANK($C$14:C30))</f>
        <v/>
      </c>
      <c r="G30" s="32"/>
      <c r="H30" s="84"/>
      <c r="I30" s="104"/>
      <c r="J30" s="104"/>
      <c r="K30" s="104"/>
      <c r="L30" s="104"/>
      <c r="M30" s="104"/>
      <c r="N30" s="104"/>
      <c r="O30" s="104"/>
      <c r="P30" s="104"/>
      <c r="Q30" s="104"/>
      <c r="R30" s="104"/>
      <c r="S30" s="104"/>
      <c r="T30" s="107"/>
      <c r="U30" s="107"/>
      <c r="V30" s="104"/>
      <c r="W30" s="104"/>
      <c r="X30" s="104"/>
      <c r="Y30" s="104"/>
      <c r="Z30" s="104"/>
      <c r="AA30" s="104"/>
      <c r="AB30" s="104"/>
      <c r="AC30" s="104"/>
      <c r="AD30" s="104"/>
      <c r="AE30" s="104"/>
      <c r="AF30" s="104"/>
      <c r="AG30" s="107"/>
      <c r="AH30" s="107"/>
      <c r="AI30" s="104"/>
      <c r="AJ30" s="104"/>
      <c r="AK30" s="104"/>
      <c r="AL30" s="104"/>
      <c r="AM30" s="104"/>
      <c r="AO30" s="107"/>
      <c r="AP30" s="104"/>
      <c r="AQ30" s="104"/>
      <c r="AR30" s="104"/>
      <c r="AS30" s="104"/>
      <c r="AT30" s="104"/>
      <c r="AU30" s="107"/>
      <c r="AV30" s="104"/>
      <c r="AW30" s="104"/>
      <c r="AX30" s="104"/>
      <c r="AY30" s="104"/>
      <c r="AZ30" s="104"/>
      <c r="BA30" s="107"/>
      <c r="BB30" s="104"/>
      <c r="BC30" s="104"/>
      <c r="BD30" s="104"/>
      <c r="BE30" s="104"/>
      <c r="BF30" s="104"/>
      <c r="BG30" s="107"/>
      <c r="BH30" s="104"/>
      <c r="BI30" s="104"/>
      <c r="BJ30" s="104"/>
      <c r="BK30" s="104"/>
      <c r="BL30" s="104"/>
      <c r="BM30" s="107"/>
      <c r="BN30" s="104"/>
      <c r="BO30" s="104"/>
      <c r="BP30" s="104"/>
      <c r="BQ30" s="104"/>
      <c r="BR30" s="104"/>
      <c r="BS30" s="107"/>
      <c r="BT30" s="104"/>
      <c r="BU30" s="104"/>
      <c r="BV30" s="104"/>
      <c r="BW30" s="104"/>
      <c r="BX30" s="104"/>
      <c r="BY30" s="107"/>
      <c r="BZ30" s="104"/>
      <c r="CA30" s="104"/>
      <c r="CB30" s="104"/>
      <c r="CC30" s="104"/>
      <c r="CD30" s="104"/>
      <c r="CE30" s="107"/>
      <c r="CF30" s="104"/>
      <c r="CG30" s="104"/>
      <c r="CH30" s="104"/>
      <c r="CI30" s="104"/>
      <c r="CJ30" s="104"/>
      <c r="CK30" s="107"/>
      <c r="CL30" s="104"/>
      <c r="CM30" s="104"/>
      <c r="CN30" s="104"/>
      <c r="CO30" s="104"/>
      <c r="CP30" s="104"/>
      <c r="CQ30" s="107"/>
      <c r="CR30" s="104"/>
      <c r="CS30" s="104"/>
      <c r="CT30" s="104"/>
      <c r="CU30" s="104"/>
      <c r="CV30" s="104"/>
      <c r="CY30" s="32"/>
      <c r="CZ30" s="34"/>
      <c r="DA30" s="34"/>
      <c r="DB30" s="88"/>
    </row>
    <row r="31" spans="1:106" ht="14.4">
      <c r="B31" s="203" t="str">
        <f>IF(C31="","",COUNTIF($C$14:C31,"&lt;&gt;""")-COUNTBLANK($C$14:C31))</f>
        <v/>
      </c>
      <c r="C31" s="60"/>
      <c r="D31" s="63" t="s">
        <v>772</v>
      </c>
      <c r="E31" s="60"/>
      <c r="F31" s="60"/>
      <c r="H31" s="84"/>
      <c r="I31" s="104"/>
      <c r="J31" s="104"/>
      <c r="K31" s="104"/>
      <c r="L31" s="104"/>
      <c r="M31" s="104"/>
      <c r="N31" s="104"/>
      <c r="O31" s="104"/>
      <c r="P31" s="104"/>
      <c r="Q31" s="104"/>
      <c r="R31" s="104"/>
      <c r="S31" s="104"/>
      <c r="T31" s="107"/>
      <c r="U31" s="108"/>
      <c r="V31" s="104"/>
      <c r="W31" s="104"/>
      <c r="X31" s="104"/>
      <c r="Y31" s="104"/>
      <c r="Z31" s="104"/>
      <c r="AA31" s="104"/>
      <c r="AB31" s="104"/>
      <c r="AC31" s="104"/>
      <c r="AD31" s="104"/>
      <c r="AE31" s="104"/>
      <c r="AF31" s="104"/>
      <c r="AG31" s="107"/>
      <c r="AH31" s="108"/>
      <c r="AI31" s="104"/>
      <c r="AJ31" s="103"/>
      <c r="AK31" s="104"/>
      <c r="AL31" s="103"/>
      <c r="AM31" s="104"/>
      <c r="AO31" s="108"/>
      <c r="AP31" s="104"/>
      <c r="AQ31" s="103"/>
      <c r="AR31" s="104"/>
      <c r="AS31" s="103"/>
      <c r="AT31" s="104"/>
      <c r="AU31" s="108"/>
      <c r="AV31" s="104"/>
      <c r="AW31" s="103"/>
      <c r="AX31" s="104"/>
      <c r="AY31" s="103"/>
      <c r="AZ31" s="104"/>
      <c r="BA31" s="108"/>
      <c r="BB31" s="104"/>
      <c r="BC31" s="103"/>
      <c r="BD31" s="104"/>
      <c r="BE31" s="103"/>
      <c r="BF31" s="104"/>
      <c r="BG31" s="108"/>
      <c r="BH31" s="104"/>
      <c r="BI31" s="103"/>
      <c r="BJ31" s="104"/>
      <c r="BK31" s="103"/>
      <c r="BL31" s="104"/>
      <c r="BM31" s="108"/>
      <c r="BN31" s="104"/>
      <c r="BO31" s="103"/>
      <c r="BP31" s="104"/>
      <c r="BQ31" s="103"/>
      <c r="BR31" s="104"/>
      <c r="BS31" s="108"/>
      <c r="BT31" s="104"/>
      <c r="BU31" s="103"/>
      <c r="BV31" s="104"/>
      <c r="BW31" s="103"/>
      <c r="BX31" s="104"/>
      <c r="BY31" s="108"/>
      <c r="BZ31" s="104"/>
      <c r="CA31" s="103"/>
      <c r="CB31" s="104"/>
      <c r="CC31" s="103"/>
      <c r="CD31" s="104"/>
      <c r="CE31" s="108"/>
      <c r="CF31" s="104"/>
      <c r="CG31" s="103"/>
      <c r="CH31" s="104"/>
      <c r="CI31" s="103"/>
      <c r="CJ31" s="104"/>
      <c r="CK31" s="108"/>
      <c r="CL31" s="104"/>
      <c r="CM31" s="103"/>
      <c r="CN31" s="104"/>
      <c r="CO31" s="103"/>
      <c r="CP31" s="104"/>
      <c r="CQ31" s="108"/>
      <c r="CR31" s="104"/>
      <c r="CS31" s="103"/>
      <c r="CT31" s="104"/>
      <c r="CU31" s="103"/>
      <c r="CV31" s="104"/>
      <c r="CZ31" s="34"/>
      <c r="DA31" s="34"/>
      <c r="DB31" s="88"/>
    </row>
    <row r="32" spans="1:106" ht="14.4">
      <c r="B32" s="203">
        <f>IF(C32="","",COUNTIF($C$14:C32,"&lt;&gt;""")-COUNTBLANK($C$14:C32))</f>
        <v>13</v>
      </c>
      <c r="C32" s="57" t="s">
        <v>875</v>
      </c>
      <c r="D32" s="60" t="s">
        <v>774</v>
      </c>
      <c r="E32" s="61" t="s">
        <v>750</v>
      </c>
      <c r="F32" s="61" t="s">
        <v>117</v>
      </c>
      <c r="H32" s="665">
        <f>IF(AND(S32&lt;&gt;"",T32&lt;&gt;"",AF32&lt;&gt;"",AG32&lt;&gt;"",AM32&lt;&gt;"",AN32&lt;&gt;"",DB32&lt;&gt;"",AT32&lt;&gt;"",AZ32&lt;&gt;"",BF32&lt;&gt;"",BL32&lt;&gt;"",BR32&lt;&gt;"",BX32&lt;&gt;"",CD32&lt;&gt;"",CJ32&lt;&gt;"",CP32&lt;&gt;"",CX32&lt;&gt;"",CV32&lt;&gt;""),0,1)</f>
        <v>1</v>
      </c>
      <c r="I32" s="709"/>
      <c r="J32" s="709"/>
      <c r="K32" s="709"/>
      <c r="L32" s="709"/>
      <c r="M32" s="709"/>
      <c r="N32" s="709"/>
      <c r="O32" s="709"/>
      <c r="P32" s="104"/>
      <c r="Q32" s="709"/>
      <c r="R32" s="104"/>
      <c r="S32" s="102"/>
      <c r="T32" s="184"/>
      <c r="U32" s="107"/>
      <c r="V32" s="709"/>
      <c r="W32" s="709"/>
      <c r="X32" s="709"/>
      <c r="Y32" s="709"/>
      <c r="Z32" s="709"/>
      <c r="AA32" s="709"/>
      <c r="AB32" s="709"/>
      <c r="AC32" s="104"/>
      <c r="AD32" s="709"/>
      <c r="AE32" s="104"/>
      <c r="AF32" s="102"/>
      <c r="AG32" s="184"/>
      <c r="AH32" s="107"/>
      <c r="AI32" s="709"/>
      <c r="AJ32" s="104"/>
      <c r="AK32" s="709"/>
      <c r="AL32" s="104"/>
      <c r="AM32" s="102"/>
      <c r="AN32" s="184"/>
      <c r="AO32" s="107"/>
      <c r="AP32" s="709"/>
      <c r="AQ32" s="104"/>
      <c r="AR32" s="709"/>
      <c r="AS32" s="104"/>
      <c r="AT32" s="102"/>
      <c r="AU32" s="107"/>
      <c r="AV32" s="709"/>
      <c r="AW32" s="104"/>
      <c r="AX32" s="709"/>
      <c r="AY32" s="104"/>
      <c r="AZ32" s="102"/>
      <c r="BA32" s="107"/>
      <c r="BB32" s="709"/>
      <c r="BC32" s="104"/>
      <c r="BD32" s="709"/>
      <c r="BE32" s="104"/>
      <c r="BF32" s="102"/>
      <c r="BG32" s="107"/>
      <c r="BH32" s="709"/>
      <c r="BI32" s="104"/>
      <c r="BJ32" s="709"/>
      <c r="BK32" s="104"/>
      <c r="BL32" s="102"/>
      <c r="BM32" s="107"/>
      <c r="BN32" s="709"/>
      <c r="BO32" s="104"/>
      <c r="BP32" s="709"/>
      <c r="BQ32" s="104"/>
      <c r="BR32" s="102"/>
      <c r="BS32" s="107"/>
      <c r="BT32" s="709"/>
      <c r="BU32" s="104"/>
      <c r="BV32" s="709"/>
      <c r="BW32" s="104"/>
      <c r="BX32" s="102"/>
      <c r="BY32" s="107"/>
      <c r="BZ32" s="709"/>
      <c r="CA32" s="104"/>
      <c r="CB32" s="709"/>
      <c r="CC32" s="104"/>
      <c r="CD32" s="102"/>
      <c r="CE32" s="107"/>
      <c r="CF32" s="709"/>
      <c r="CG32" s="104"/>
      <c r="CH32" s="709"/>
      <c r="CI32" s="104"/>
      <c r="CJ32" s="102"/>
      <c r="CK32" s="107"/>
      <c r="CL32" s="709"/>
      <c r="CM32" s="104"/>
      <c r="CN32" s="709"/>
      <c r="CO32" s="104"/>
      <c r="CP32" s="102"/>
      <c r="CQ32" s="107"/>
      <c r="CR32" s="709"/>
      <c r="CS32" s="104"/>
      <c r="CT32" s="709"/>
      <c r="CU32" s="104"/>
      <c r="CV32" s="102"/>
      <c r="CX32" s="184"/>
      <c r="CZ32" s="912"/>
      <c r="DA32" s="34"/>
      <c r="DB32" s="188"/>
    </row>
    <row r="33" spans="1:106" ht="14.4">
      <c r="B33" s="203">
        <f>IF(C33="","",COUNTIF($C$14:C33,"&lt;&gt;""")-COUNTBLANK($C$14:C33))</f>
        <v>14</v>
      </c>
      <c r="C33" s="57" t="s">
        <v>876</v>
      </c>
      <c r="D33" s="60" t="s">
        <v>776</v>
      </c>
      <c r="E33" s="61" t="s">
        <v>750</v>
      </c>
      <c r="F33" s="61" t="s">
        <v>117</v>
      </c>
      <c r="H33" s="1011">
        <f>IF(AND(S33&lt;&gt;"",T33&lt;&gt;"",AF33&lt;&gt;"",AG33&lt;&gt;"",AM33&lt;&gt;"",AN33&lt;&gt;"",DB33&lt;&gt;"",AT33&lt;&gt;"",AZ33&lt;&gt;"",BF33&lt;&gt;"",BL33&lt;&gt;"",BR33&lt;&gt;"",BX33&lt;&gt;"",CD33&lt;&gt;"",CJ33&lt;&gt;"",CP33&lt;&gt;"",CX33&lt;&gt;"",CV33&lt;&gt;""),0,1)</f>
        <v>1</v>
      </c>
      <c r="I33" s="709"/>
      <c r="J33" s="709"/>
      <c r="K33" s="709"/>
      <c r="L33" s="709"/>
      <c r="M33" s="709"/>
      <c r="N33" s="709"/>
      <c r="O33" s="709"/>
      <c r="P33" s="104"/>
      <c r="Q33" s="709"/>
      <c r="R33" s="104"/>
      <c r="S33" s="102"/>
      <c r="T33" s="184"/>
      <c r="U33" s="107"/>
      <c r="V33" s="709"/>
      <c r="W33" s="709"/>
      <c r="X33" s="709"/>
      <c r="Y33" s="709"/>
      <c r="Z33" s="709"/>
      <c r="AA33" s="709"/>
      <c r="AB33" s="709"/>
      <c r="AC33" s="104"/>
      <c r="AD33" s="709"/>
      <c r="AE33" s="104"/>
      <c r="AF33" s="102"/>
      <c r="AG33" s="184"/>
      <c r="AH33" s="107"/>
      <c r="AI33" s="709"/>
      <c r="AJ33" s="104"/>
      <c r="AK33" s="709"/>
      <c r="AL33" s="104"/>
      <c r="AM33" s="102"/>
      <c r="AN33" s="184"/>
      <c r="AO33" s="107"/>
      <c r="AP33" s="709"/>
      <c r="AQ33" s="104"/>
      <c r="AR33" s="709"/>
      <c r="AS33" s="104"/>
      <c r="AT33" s="102"/>
      <c r="AU33" s="107"/>
      <c r="AV33" s="709"/>
      <c r="AW33" s="104"/>
      <c r="AX33" s="709"/>
      <c r="AY33" s="104"/>
      <c r="AZ33" s="102"/>
      <c r="BA33" s="107"/>
      <c r="BB33" s="709"/>
      <c r="BC33" s="104"/>
      <c r="BD33" s="709"/>
      <c r="BE33" s="104"/>
      <c r="BF33" s="102"/>
      <c r="BG33" s="107"/>
      <c r="BH33" s="709"/>
      <c r="BI33" s="104"/>
      <c r="BJ33" s="709"/>
      <c r="BK33" s="104"/>
      <c r="BL33" s="102"/>
      <c r="BM33" s="107"/>
      <c r="BN33" s="709"/>
      <c r="BO33" s="104"/>
      <c r="BP33" s="709"/>
      <c r="BQ33" s="104"/>
      <c r="BR33" s="102"/>
      <c r="BS33" s="107"/>
      <c r="BT33" s="709"/>
      <c r="BU33" s="104"/>
      <c r="BV33" s="709"/>
      <c r="BW33" s="104"/>
      <c r="BX33" s="102"/>
      <c r="BY33" s="107"/>
      <c r="BZ33" s="709"/>
      <c r="CA33" s="104"/>
      <c r="CB33" s="709"/>
      <c r="CC33" s="104"/>
      <c r="CD33" s="102"/>
      <c r="CE33" s="107"/>
      <c r="CF33" s="709"/>
      <c r="CG33" s="104"/>
      <c r="CH33" s="709"/>
      <c r="CI33" s="104"/>
      <c r="CJ33" s="102"/>
      <c r="CK33" s="107"/>
      <c r="CL33" s="709"/>
      <c r="CM33" s="104"/>
      <c r="CN33" s="709"/>
      <c r="CO33" s="104"/>
      <c r="CP33" s="102"/>
      <c r="CQ33" s="107"/>
      <c r="CR33" s="709"/>
      <c r="CS33" s="104"/>
      <c r="CT33" s="709"/>
      <c r="CU33" s="104"/>
      <c r="CV33" s="102"/>
      <c r="CX33" s="184"/>
      <c r="CZ33" s="912"/>
      <c r="DA33" s="34"/>
      <c r="DB33" s="188"/>
    </row>
    <row r="34" spans="1:106" ht="14.4">
      <c r="B34" s="203">
        <f>IF(C34="","",COUNTIF($C$14:C34,"&lt;&gt;""")-COUNTBLANK($C$14:C34))</f>
        <v>15</v>
      </c>
      <c r="C34" s="57" t="s">
        <v>877</v>
      </c>
      <c r="D34" s="60" t="s">
        <v>778</v>
      </c>
      <c r="E34" s="61" t="s">
        <v>750</v>
      </c>
      <c r="F34" s="61" t="s">
        <v>117</v>
      </c>
      <c r="H34" s="1011">
        <f>IF(AND(S34&lt;&gt;"",T34&lt;&gt;"",AF34&lt;&gt;"",AG34&lt;&gt;"",AM34&lt;&gt;"",AN34&lt;&gt;"",DB34&lt;&gt;"",AT34&lt;&gt;"",AZ34&lt;&gt;"",BF34&lt;&gt;"",BL34&lt;&gt;"",BR34&lt;&gt;"",BX34&lt;&gt;"",CD34&lt;&gt;"",CJ34&lt;&gt;"",CP34&lt;&gt;"",CX34&lt;&gt;"",CV34&lt;&gt;""),0,1)</f>
        <v>1</v>
      </c>
      <c r="I34" s="709"/>
      <c r="J34" s="709"/>
      <c r="K34" s="709"/>
      <c r="L34" s="709"/>
      <c r="M34" s="709"/>
      <c r="N34" s="709"/>
      <c r="O34" s="709"/>
      <c r="P34" s="104"/>
      <c r="Q34" s="709"/>
      <c r="R34" s="104"/>
      <c r="S34" s="102"/>
      <c r="T34" s="184"/>
      <c r="U34" s="107"/>
      <c r="V34" s="709"/>
      <c r="W34" s="709"/>
      <c r="X34" s="709"/>
      <c r="Y34" s="709"/>
      <c r="Z34" s="709"/>
      <c r="AA34" s="709"/>
      <c r="AB34" s="709"/>
      <c r="AC34" s="104"/>
      <c r="AD34" s="709"/>
      <c r="AE34" s="104"/>
      <c r="AF34" s="102"/>
      <c r="AG34" s="184"/>
      <c r="AH34" s="107"/>
      <c r="AI34" s="709"/>
      <c r="AJ34" s="104"/>
      <c r="AK34" s="709"/>
      <c r="AL34" s="104"/>
      <c r="AM34" s="102"/>
      <c r="AN34" s="184"/>
      <c r="AO34" s="107"/>
      <c r="AP34" s="709"/>
      <c r="AQ34" s="104"/>
      <c r="AR34" s="709"/>
      <c r="AS34" s="104"/>
      <c r="AT34" s="102"/>
      <c r="AU34" s="107"/>
      <c r="AV34" s="709"/>
      <c r="AW34" s="104"/>
      <c r="AX34" s="709"/>
      <c r="AY34" s="104"/>
      <c r="AZ34" s="102"/>
      <c r="BA34" s="107"/>
      <c r="BB34" s="709"/>
      <c r="BC34" s="104"/>
      <c r="BD34" s="709"/>
      <c r="BE34" s="104"/>
      <c r="BF34" s="102"/>
      <c r="BG34" s="107"/>
      <c r="BH34" s="709"/>
      <c r="BI34" s="104"/>
      <c r="BJ34" s="709"/>
      <c r="BK34" s="104"/>
      <c r="BL34" s="102"/>
      <c r="BM34" s="107"/>
      <c r="BN34" s="709"/>
      <c r="BO34" s="104"/>
      <c r="BP34" s="709"/>
      <c r="BQ34" s="104"/>
      <c r="BR34" s="102"/>
      <c r="BS34" s="107"/>
      <c r="BT34" s="709"/>
      <c r="BU34" s="104"/>
      <c r="BV34" s="709"/>
      <c r="BW34" s="104"/>
      <c r="BX34" s="102"/>
      <c r="BY34" s="107"/>
      <c r="BZ34" s="709"/>
      <c r="CA34" s="104"/>
      <c r="CB34" s="709"/>
      <c r="CC34" s="104"/>
      <c r="CD34" s="102"/>
      <c r="CE34" s="107"/>
      <c r="CF34" s="709"/>
      <c r="CG34" s="104"/>
      <c r="CH34" s="709"/>
      <c r="CI34" s="104"/>
      <c r="CJ34" s="102"/>
      <c r="CK34" s="107"/>
      <c r="CL34" s="709"/>
      <c r="CM34" s="104"/>
      <c r="CN34" s="709"/>
      <c r="CO34" s="104"/>
      <c r="CP34" s="102"/>
      <c r="CQ34" s="107"/>
      <c r="CR34" s="709"/>
      <c r="CS34" s="104"/>
      <c r="CT34" s="709"/>
      <c r="CU34" s="104"/>
      <c r="CV34" s="102"/>
      <c r="CX34" s="184"/>
      <c r="CZ34" s="912"/>
      <c r="DA34" s="34"/>
      <c r="DB34" s="188"/>
    </row>
    <row r="35" spans="1:106" ht="14.4">
      <c r="B35" s="203">
        <f>IF(C35="","",COUNTIF($C$14:C35,"&lt;&gt;""")-COUNTBLANK($C$14:C35))</f>
        <v>16</v>
      </c>
      <c r="C35" s="57" t="s">
        <v>878</v>
      </c>
      <c r="D35" s="60" t="s">
        <v>780</v>
      </c>
      <c r="E35" s="61" t="s">
        <v>750</v>
      </c>
      <c r="F35" s="61" t="s">
        <v>164</v>
      </c>
      <c r="H35" s="1011">
        <f>IF(AND(S35&lt;&gt;"",T35&lt;&gt;"",AF35&lt;&gt;"",AG35&lt;&gt;"",AM35&lt;&gt;"",AN35&lt;&gt;"",DB35&lt;&gt;"",AT35&lt;&gt;"",AZ35&lt;&gt;"",BF35&lt;&gt;"",BL35&lt;&gt;"",BR35&lt;&gt;"",BX35&lt;&gt;"",CD35&lt;&gt;"",CJ35&lt;&gt;"",CP35&lt;&gt;"",CX35&lt;&gt;"",CV35&lt;&gt;""),0,1)</f>
        <v>1</v>
      </c>
      <c r="I35" s="709"/>
      <c r="J35" s="709"/>
      <c r="K35" s="709"/>
      <c r="L35" s="709"/>
      <c r="M35" s="709"/>
      <c r="N35" s="709"/>
      <c r="O35" s="709"/>
      <c r="P35" s="104"/>
      <c r="Q35" s="709"/>
      <c r="R35" s="104"/>
      <c r="S35" s="105">
        <f>SUM(S32:S34)</f>
        <v>0</v>
      </c>
      <c r="T35" s="184"/>
      <c r="U35" s="107"/>
      <c r="V35" s="709"/>
      <c r="W35" s="709"/>
      <c r="X35" s="709"/>
      <c r="Y35" s="709"/>
      <c r="Z35" s="709"/>
      <c r="AA35" s="709"/>
      <c r="AB35" s="709"/>
      <c r="AC35" s="104"/>
      <c r="AD35" s="709"/>
      <c r="AE35" s="104"/>
      <c r="AF35" s="105">
        <f>SUM(AF32:AF34)</f>
        <v>0</v>
      </c>
      <c r="AG35" s="184"/>
      <c r="AH35" s="107"/>
      <c r="AI35" s="709"/>
      <c r="AJ35" s="104"/>
      <c r="AK35" s="709"/>
      <c r="AL35" s="104"/>
      <c r="AM35" s="105">
        <f>SUM(AM32:AM34)</f>
        <v>0</v>
      </c>
      <c r="AN35" s="184"/>
      <c r="AO35" s="107"/>
      <c r="AP35" s="709"/>
      <c r="AQ35" s="104"/>
      <c r="AR35" s="709"/>
      <c r="AS35" s="104"/>
      <c r="AT35" s="105">
        <f>SUM(AT32:AT34)</f>
        <v>0</v>
      </c>
      <c r="AU35" s="107"/>
      <c r="AV35" s="709"/>
      <c r="AW35" s="104"/>
      <c r="AX35" s="709"/>
      <c r="AY35" s="104"/>
      <c r="AZ35" s="105">
        <f>SUM(AZ32:AZ34)</f>
        <v>0</v>
      </c>
      <c r="BA35" s="107"/>
      <c r="BB35" s="709"/>
      <c r="BC35" s="104"/>
      <c r="BD35" s="709"/>
      <c r="BE35" s="104"/>
      <c r="BF35" s="105">
        <f>SUM(BF32:BF34)</f>
        <v>0</v>
      </c>
      <c r="BG35" s="107"/>
      <c r="BH35" s="709"/>
      <c r="BI35" s="104"/>
      <c r="BJ35" s="709"/>
      <c r="BK35" s="104"/>
      <c r="BL35" s="105">
        <f>SUM(BL32:BL34)</f>
        <v>0</v>
      </c>
      <c r="BM35" s="107"/>
      <c r="BN35" s="709"/>
      <c r="BO35" s="104"/>
      <c r="BP35" s="709"/>
      <c r="BQ35" s="104"/>
      <c r="BR35" s="105">
        <f>SUM(BR32:BR34)</f>
        <v>0</v>
      </c>
      <c r="BS35" s="107"/>
      <c r="BT35" s="709"/>
      <c r="BU35" s="104"/>
      <c r="BV35" s="709"/>
      <c r="BW35" s="104"/>
      <c r="BX35" s="105">
        <f>SUM(BX32:BX34)</f>
        <v>0</v>
      </c>
      <c r="BY35" s="107"/>
      <c r="BZ35" s="709"/>
      <c r="CA35" s="104"/>
      <c r="CB35" s="709"/>
      <c r="CC35" s="104"/>
      <c r="CD35" s="105">
        <f>SUM(CD32:CD34)</f>
        <v>0</v>
      </c>
      <c r="CE35" s="107"/>
      <c r="CF35" s="709"/>
      <c r="CG35" s="104"/>
      <c r="CH35" s="709"/>
      <c r="CI35" s="104"/>
      <c r="CJ35" s="105">
        <f>SUM(CJ32:CJ34)</f>
        <v>0</v>
      </c>
      <c r="CK35" s="107"/>
      <c r="CL35" s="709"/>
      <c r="CM35" s="104"/>
      <c r="CN35" s="709"/>
      <c r="CO35" s="104"/>
      <c r="CP35" s="105">
        <f>SUM(CP32:CP34)</f>
        <v>0</v>
      </c>
      <c r="CQ35" s="107"/>
      <c r="CR35" s="709"/>
      <c r="CS35" s="104"/>
      <c r="CT35" s="709"/>
      <c r="CU35" s="104"/>
      <c r="CV35" s="105">
        <f>SUM(CV32:CV34)</f>
        <v>0</v>
      </c>
      <c r="CX35" s="184"/>
      <c r="CZ35" s="912"/>
      <c r="DA35" s="34"/>
      <c r="DB35" s="188"/>
    </row>
    <row r="36" spans="1:106" ht="17.850000000000001" customHeight="1">
      <c r="B36" s="203" t="str">
        <f>IF(C36="","",COUNTIF($C$14:C36,"&lt;&gt;""")-COUNTBLANK($C$14:C36))</f>
        <v/>
      </c>
      <c r="G36" s="32"/>
      <c r="H36" s="84"/>
      <c r="I36" s="104"/>
      <c r="J36" s="104"/>
      <c r="K36" s="104"/>
      <c r="L36" s="104"/>
      <c r="M36" s="104"/>
      <c r="N36" s="104"/>
      <c r="O36" s="104"/>
      <c r="P36" s="104"/>
      <c r="Q36" s="104"/>
      <c r="R36" s="104"/>
      <c r="S36" s="104"/>
      <c r="T36" s="107"/>
      <c r="U36" s="107"/>
      <c r="V36" s="104"/>
      <c r="W36" s="104"/>
      <c r="X36" s="104"/>
      <c r="Y36" s="104"/>
      <c r="Z36" s="104"/>
      <c r="AA36" s="104"/>
      <c r="AB36" s="104"/>
      <c r="AC36" s="104"/>
      <c r="AD36" s="104"/>
      <c r="AE36" s="104"/>
      <c r="AF36" s="104"/>
      <c r="AG36" s="107"/>
      <c r="AH36" s="107"/>
      <c r="AI36" s="104"/>
      <c r="AJ36" s="104"/>
      <c r="AK36" s="104"/>
      <c r="AL36" s="104"/>
      <c r="AM36" s="104"/>
      <c r="AO36" s="107"/>
      <c r="AP36" s="104"/>
      <c r="AQ36" s="104"/>
      <c r="AR36" s="104"/>
      <c r="AS36" s="104"/>
      <c r="AT36" s="104"/>
      <c r="AU36" s="107"/>
      <c r="AV36" s="104"/>
      <c r="AW36" s="104"/>
      <c r="AX36" s="104"/>
      <c r="AY36" s="104"/>
      <c r="AZ36" s="104"/>
      <c r="BA36" s="107"/>
      <c r="BB36" s="104"/>
      <c r="BC36" s="104"/>
      <c r="BD36" s="104"/>
      <c r="BE36" s="104"/>
      <c r="BF36" s="104"/>
      <c r="BG36" s="107"/>
      <c r="BH36" s="104"/>
      <c r="BI36" s="104"/>
      <c r="BJ36" s="104"/>
      <c r="BK36" s="104"/>
      <c r="BL36" s="104"/>
      <c r="BM36" s="107"/>
      <c r="BN36" s="104"/>
      <c r="BO36" s="104"/>
      <c r="BP36" s="104"/>
      <c r="BQ36" s="104"/>
      <c r="BR36" s="104"/>
      <c r="BS36" s="107"/>
      <c r="BT36" s="104"/>
      <c r="BU36" s="104"/>
      <c r="BV36" s="104"/>
      <c r="BW36" s="104"/>
      <c r="BX36" s="104"/>
      <c r="BY36" s="107"/>
      <c r="BZ36" s="104"/>
      <c r="CA36" s="104"/>
      <c r="CB36" s="104"/>
      <c r="CC36" s="104"/>
      <c r="CD36" s="104"/>
      <c r="CE36" s="107"/>
      <c r="CF36" s="104"/>
      <c r="CG36" s="104"/>
      <c r="CH36" s="104"/>
      <c r="CI36" s="104"/>
      <c r="CJ36" s="104"/>
      <c r="CK36" s="107"/>
      <c r="CL36" s="104"/>
      <c r="CM36" s="104"/>
      <c r="CN36" s="104"/>
      <c r="CO36" s="104"/>
      <c r="CP36" s="104"/>
      <c r="CQ36" s="107"/>
      <c r="CR36" s="104"/>
      <c r="CS36" s="104"/>
      <c r="CT36" s="104"/>
      <c r="CU36" s="104"/>
      <c r="CV36" s="104"/>
      <c r="CY36" s="32"/>
      <c r="CZ36" s="34"/>
      <c r="DA36" s="34"/>
      <c r="DB36" s="88"/>
    </row>
    <row r="37" spans="1:106" ht="14.4">
      <c r="B37" s="203">
        <f>IF(C37="","",COUNTIF($C$14:C37,"&lt;&gt;""")-COUNTBLANK($C$14:C37))</f>
        <v>17</v>
      </c>
      <c r="C37" s="57" t="s">
        <v>879</v>
      </c>
      <c r="D37" s="60" t="s">
        <v>1975</v>
      </c>
      <c r="E37" s="61" t="s">
        <v>750</v>
      </c>
      <c r="F37" s="61" t="s">
        <v>117</v>
      </c>
      <c r="H37" s="1011">
        <f>IF(AND(S37&lt;&gt;"",T37&lt;&gt;"",AF37&lt;&gt;"",AG37&lt;&gt;"",AM37&lt;&gt;"",AN37&lt;&gt;"",DB37&lt;&gt;"",AT37&lt;&gt;"",AZ37&lt;&gt;"",BF37&lt;&gt;"",BL37&lt;&gt;"",BR37&lt;&gt;"",BX37&lt;&gt;"",CD37&lt;&gt;"",CJ37&lt;&gt;"",CP37&lt;&gt;"",CX37&lt;&gt;"",CV37&lt;&gt;""),0,1)</f>
        <v>1</v>
      </c>
      <c r="I37" s="709"/>
      <c r="J37" s="709"/>
      <c r="K37" s="709"/>
      <c r="L37" s="709"/>
      <c r="M37" s="709"/>
      <c r="N37" s="709"/>
      <c r="O37" s="709"/>
      <c r="P37" s="104"/>
      <c r="Q37" s="709"/>
      <c r="R37" s="104"/>
      <c r="S37" s="185"/>
      <c r="T37" s="184"/>
      <c r="U37" s="107"/>
      <c r="V37" s="709"/>
      <c r="W37" s="709"/>
      <c r="X37" s="709"/>
      <c r="Y37" s="709"/>
      <c r="Z37" s="709"/>
      <c r="AA37" s="709"/>
      <c r="AB37" s="709"/>
      <c r="AC37" s="104"/>
      <c r="AD37" s="709"/>
      <c r="AE37" s="104"/>
      <c r="AF37" s="185"/>
      <c r="AG37" s="184"/>
      <c r="AH37" s="107"/>
      <c r="AI37" s="709"/>
      <c r="AJ37" s="104"/>
      <c r="AK37" s="709"/>
      <c r="AL37" s="104"/>
      <c r="AM37" s="185"/>
      <c r="AN37" s="184"/>
      <c r="AO37" s="107"/>
      <c r="AP37" s="709"/>
      <c r="AQ37" s="104"/>
      <c r="AR37" s="709"/>
      <c r="AS37" s="104"/>
      <c r="AT37" s="185"/>
      <c r="AU37" s="107"/>
      <c r="AV37" s="709"/>
      <c r="AW37" s="104"/>
      <c r="AX37" s="709"/>
      <c r="AY37" s="104"/>
      <c r="AZ37" s="185"/>
      <c r="BA37" s="107"/>
      <c r="BB37" s="709"/>
      <c r="BC37" s="104"/>
      <c r="BD37" s="709"/>
      <c r="BE37" s="104"/>
      <c r="BF37" s="185"/>
      <c r="BG37" s="107"/>
      <c r="BH37" s="709"/>
      <c r="BI37" s="104"/>
      <c r="BJ37" s="709"/>
      <c r="BK37" s="104"/>
      <c r="BL37" s="185"/>
      <c r="BM37" s="107"/>
      <c r="BN37" s="709"/>
      <c r="BO37" s="104"/>
      <c r="BP37" s="709"/>
      <c r="BQ37" s="104"/>
      <c r="BR37" s="185"/>
      <c r="BS37" s="107"/>
      <c r="BT37" s="709"/>
      <c r="BU37" s="104"/>
      <c r="BV37" s="709"/>
      <c r="BW37" s="104"/>
      <c r="BX37" s="185"/>
      <c r="BY37" s="107"/>
      <c r="BZ37" s="709"/>
      <c r="CA37" s="104"/>
      <c r="CB37" s="709"/>
      <c r="CC37" s="104"/>
      <c r="CD37" s="185"/>
      <c r="CE37" s="107"/>
      <c r="CF37" s="709"/>
      <c r="CG37" s="104"/>
      <c r="CH37" s="709"/>
      <c r="CI37" s="104"/>
      <c r="CJ37" s="185"/>
      <c r="CK37" s="107"/>
      <c r="CL37" s="709"/>
      <c r="CM37" s="104"/>
      <c r="CN37" s="709"/>
      <c r="CO37" s="104"/>
      <c r="CP37" s="185"/>
      <c r="CQ37" s="107"/>
      <c r="CR37" s="709"/>
      <c r="CS37" s="104"/>
      <c r="CT37" s="709"/>
      <c r="CU37" s="104"/>
      <c r="CV37" s="185"/>
      <c r="CX37" s="184"/>
      <c r="CZ37" s="912"/>
      <c r="DA37" s="34"/>
      <c r="DB37" s="188"/>
    </row>
    <row r="38" spans="1:106" ht="14.4">
      <c r="B38" s="203">
        <f>IF(C38="","",COUNTIF($C$14:C38,"&lt;&gt;""")-COUNTBLANK($C$14:C38))</f>
        <v>18</v>
      </c>
      <c r="C38" s="57" t="s">
        <v>880</v>
      </c>
      <c r="D38" s="60" t="s">
        <v>783</v>
      </c>
      <c r="E38" s="61" t="s">
        <v>750</v>
      </c>
      <c r="F38" s="61" t="s">
        <v>117</v>
      </c>
      <c r="H38" s="1011">
        <f>IF(AND(S38&lt;&gt;"",T38&lt;&gt;"",AF38&lt;&gt;"",AG38&lt;&gt;"",AM38&lt;&gt;"",AN38&lt;&gt;"",DB38&lt;&gt;"",AT38&lt;&gt;"",AZ38&lt;&gt;"",BF38&lt;&gt;"",BL38&lt;&gt;"",BR38&lt;&gt;"",BX38&lt;&gt;"",CD38&lt;&gt;"",CJ38&lt;&gt;"",CP38&lt;&gt;"",CX38&lt;&gt;"",CV38&lt;&gt;""),0,1)</f>
        <v>1</v>
      </c>
      <c r="I38" s="709"/>
      <c r="J38" s="709"/>
      <c r="K38" s="709"/>
      <c r="L38" s="709"/>
      <c r="M38" s="709"/>
      <c r="N38" s="709"/>
      <c r="O38" s="709"/>
      <c r="P38" s="104"/>
      <c r="Q38" s="709"/>
      <c r="R38" s="104"/>
      <c r="S38" s="102"/>
      <c r="T38" s="184"/>
      <c r="U38" s="107"/>
      <c r="V38" s="709"/>
      <c r="W38" s="709"/>
      <c r="X38" s="709"/>
      <c r="Y38" s="709"/>
      <c r="Z38" s="709"/>
      <c r="AA38" s="709"/>
      <c r="AB38" s="709"/>
      <c r="AC38" s="104"/>
      <c r="AD38" s="709"/>
      <c r="AE38" s="104"/>
      <c r="AF38" s="102"/>
      <c r="AG38" s="184"/>
      <c r="AH38" s="107"/>
      <c r="AI38" s="709"/>
      <c r="AJ38" s="104"/>
      <c r="AK38" s="709"/>
      <c r="AL38" s="104"/>
      <c r="AM38" s="102"/>
      <c r="AN38" s="184"/>
      <c r="AO38" s="107"/>
      <c r="AP38" s="709"/>
      <c r="AQ38" s="104"/>
      <c r="AR38" s="709"/>
      <c r="AS38" s="104"/>
      <c r="AT38" s="102"/>
      <c r="AU38" s="107"/>
      <c r="AV38" s="709"/>
      <c r="AW38" s="104"/>
      <c r="AX38" s="709"/>
      <c r="AY38" s="104"/>
      <c r="AZ38" s="102"/>
      <c r="BA38" s="107"/>
      <c r="BB38" s="709"/>
      <c r="BC38" s="104"/>
      <c r="BD38" s="709"/>
      <c r="BE38" s="104"/>
      <c r="BF38" s="102"/>
      <c r="BG38" s="107"/>
      <c r="BH38" s="709"/>
      <c r="BI38" s="104"/>
      <c r="BJ38" s="709"/>
      <c r="BK38" s="104"/>
      <c r="BL38" s="102"/>
      <c r="BM38" s="107"/>
      <c r="BN38" s="709"/>
      <c r="BO38" s="104"/>
      <c r="BP38" s="709"/>
      <c r="BQ38" s="104"/>
      <c r="BR38" s="102"/>
      <c r="BS38" s="107"/>
      <c r="BT38" s="709"/>
      <c r="BU38" s="104"/>
      <c r="BV38" s="709"/>
      <c r="BW38" s="104"/>
      <c r="BX38" s="102"/>
      <c r="BY38" s="107"/>
      <c r="BZ38" s="709"/>
      <c r="CA38" s="104"/>
      <c r="CB38" s="709"/>
      <c r="CC38" s="104"/>
      <c r="CD38" s="102"/>
      <c r="CE38" s="107"/>
      <c r="CF38" s="709"/>
      <c r="CG38" s="104"/>
      <c r="CH38" s="709"/>
      <c r="CI38" s="104"/>
      <c r="CJ38" s="102"/>
      <c r="CK38" s="107"/>
      <c r="CL38" s="709"/>
      <c r="CM38" s="104"/>
      <c r="CN38" s="709"/>
      <c r="CO38" s="104"/>
      <c r="CP38" s="102"/>
      <c r="CQ38" s="107"/>
      <c r="CR38" s="709"/>
      <c r="CS38" s="104"/>
      <c r="CT38" s="709"/>
      <c r="CU38" s="104"/>
      <c r="CV38" s="102"/>
      <c r="CX38" s="184"/>
      <c r="CZ38" s="912"/>
      <c r="DA38" s="34"/>
      <c r="DB38" s="188"/>
    </row>
    <row r="39" spans="1:106" ht="14.4">
      <c r="A39" s="34"/>
      <c r="B39" s="203" t="str">
        <f>IF(C39="","",COUNTIF($C$14:C39,"&lt;&gt;""")-COUNTBLANK($C$14:C39))</f>
        <v/>
      </c>
      <c r="C39" s="34"/>
      <c r="D39" s="986"/>
      <c r="E39" s="34"/>
      <c r="F39" s="34"/>
      <c r="H39" s="34"/>
      <c r="I39" s="104"/>
      <c r="J39" s="104"/>
      <c r="K39" s="104"/>
      <c r="L39" s="104"/>
      <c r="M39" s="104"/>
      <c r="N39" s="104"/>
      <c r="O39" s="104"/>
      <c r="P39" s="108"/>
      <c r="Q39" s="34"/>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34"/>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X39" s="34"/>
      <c r="CZ39" s="34"/>
      <c r="DA39" s="34"/>
      <c r="DB39" s="88"/>
    </row>
    <row r="40" spans="1:106" ht="14.4">
      <c r="B40" s="203">
        <f>IF(C40="","",COUNTIF($C$14:C40,"&lt;&gt;""")-COUNTBLANK($C$14:C40))</f>
        <v>19</v>
      </c>
      <c r="C40" s="57" t="s">
        <v>881</v>
      </c>
      <c r="D40" s="60" t="s">
        <v>785</v>
      </c>
      <c r="E40" s="61" t="s">
        <v>750</v>
      </c>
      <c r="F40" s="61" t="s">
        <v>117</v>
      </c>
      <c r="H40" s="1011">
        <f>IF(AND(S40&lt;&gt;"",T40&lt;&gt;"",AF40&lt;&gt;"",AG40&lt;&gt;"",AM40&lt;&gt;"",AN40&lt;&gt;"",DB40&lt;&gt;"",AT40&lt;&gt;"",AZ40&lt;&gt;"",BF40&lt;&gt;"",BL40&lt;&gt;"",BR40&lt;&gt;"",BX40&lt;&gt;"",CD40&lt;&gt;"",CJ40&lt;&gt;"",CP40&lt;&gt;"",CX40&lt;&gt;"",CV40&lt;&gt;""),0,1)</f>
        <v>1</v>
      </c>
      <c r="I40" s="709"/>
      <c r="J40" s="709"/>
      <c r="K40" s="709"/>
      <c r="L40" s="709"/>
      <c r="M40" s="709"/>
      <c r="N40" s="709"/>
      <c r="O40" s="709"/>
      <c r="P40" s="104"/>
      <c r="Q40" s="709"/>
      <c r="R40" s="104"/>
      <c r="S40" s="102"/>
      <c r="T40" s="184"/>
      <c r="U40" s="107"/>
      <c r="V40" s="709"/>
      <c r="W40" s="709"/>
      <c r="X40" s="709"/>
      <c r="Y40" s="709"/>
      <c r="Z40" s="709"/>
      <c r="AA40" s="709"/>
      <c r="AB40" s="709"/>
      <c r="AC40" s="104"/>
      <c r="AD40" s="709"/>
      <c r="AE40" s="104"/>
      <c r="AF40" s="102"/>
      <c r="AG40" s="184"/>
      <c r="AH40" s="107"/>
      <c r="AI40" s="709"/>
      <c r="AJ40" s="104"/>
      <c r="AK40" s="709"/>
      <c r="AL40" s="104"/>
      <c r="AM40" s="102"/>
      <c r="AN40" s="184"/>
      <c r="AO40" s="107"/>
      <c r="AP40" s="709"/>
      <c r="AQ40" s="104"/>
      <c r="AR40" s="709"/>
      <c r="AS40" s="104"/>
      <c r="AT40" s="102"/>
      <c r="AU40" s="107"/>
      <c r="AV40" s="709"/>
      <c r="AW40" s="104"/>
      <c r="AX40" s="709"/>
      <c r="AY40" s="104"/>
      <c r="AZ40" s="102"/>
      <c r="BA40" s="107"/>
      <c r="BB40" s="709"/>
      <c r="BC40" s="104"/>
      <c r="BD40" s="709"/>
      <c r="BE40" s="104"/>
      <c r="BF40" s="102"/>
      <c r="BG40" s="107"/>
      <c r="BH40" s="709"/>
      <c r="BI40" s="104"/>
      <c r="BJ40" s="709"/>
      <c r="BK40" s="104"/>
      <c r="BL40" s="102"/>
      <c r="BM40" s="107"/>
      <c r="BN40" s="709"/>
      <c r="BO40" s="104"/>
      <c r="BP40" s="709"/>
      <c r="BQ40" s="104"/>
      <c r="BR40" s="102"/>
      <c r="BS40" s="107"/>
      <c r="BT40" s="709"/>
      <c r="BU40" s="104"/>
      <c r="BV40" s="709"/>
      <c r="BW40" s="104"/>
      <c r="BX40" s="102"/>
      <c r="BY40" s="107"/>
      <c r="BZ40" s="709"/>
      <c r="CA40" s="104"/>
      <c r="CB40" s="709"/>
      <c r="CC40" s="104"/>
      <c r="CD40" s="102"/>
      <c r="CE40" s="107"/>
      <c r="CF40" s="709"/>
      <c r="CG40" s="104"/>
      <c r="CH40" s="709"/>
      <c r="CI40" s="104"/>
      <c r="CJ40" s="102"/>
      <c r="CK40" s="107"/>
      <c r="CL40" s="709"/>
      <c r="CM40" s="104"/>
      <c r="CN40" s="709"/>
      <c r="CO40" s="104"/>
      <c r="CP40" s="102"/>
      <c r="CQ40" s="107"/>
      <c r="CR40" s="709"/>
      <c r="CS40" s="104"/>
      <c r="CT40" s="709"/>
      <c r="CU40" s="104"/>
      <c r="CV40" s="102"/>
      <c r="CX40" s="184"/>
      <c r="CZ40" s="912"/>
      <c r="DA40" s="34"/>
      <c r="DB40" s="188"/>
    </row>
    <row r="41" spans="1:106" ht="14.4">
      <c r="B41" s="203" t="str">
        <f>IF(C41="","",COUNTIF($C$14:C41,"&lt;&gt;""")-COUNTBLANK($C$14:C41))</f>
        <v/>
      </c>
      <c r="C41" s="34"/>
      <c r="D41" s="34"/>
      <c r="E41" s="34"/>
      <c r="F41" s="34"/>
      <c r="H41" s="84"/>
      <c r="I41" s="103"/>
      <c r="J41" s="103"/>
      <c r="K41" s="103"/>
      <c r="L41" s="103"/>
      <c r="M41" s="103"/>
      <c r="N41" s="103"/>
      <c r="O41" s="103"/>
      <c r="P41" s="104"/>
      <c r="Q41" s="103"/>
      <c r="R41" s="104"/>
      <c r="S41" s="103"/>
      <c r="T41" s="107"/>
      <c r="U41" s="108"/>
      <c r="V41" s="103"/>
      <c r="W41" s="103"/>
      <c r="X41" s="103"/>
      <c r="Y41" s="103"/>
      <c r="Z41" s="103"/>
      <c r="AA41" s="103"/>
      <c r="AB41" s="103"/>
      <c r="AC41" s="104"/>
      <c r="AD41" s="103"/>
      <c r="AE41" s="104"/>
      <c r="AF41" s="103"/>
      <c r="AG41" s="107"/>
      <c r="AH41" s="108"/>
      <c r="AI41" s="103"/>
      <c r="AJ41" s="103"/>
      <c r="AK41" s="103"/>
      <c r="AL41" s="103"/>
      <c r="AM41" s="103"/>
      <c r="AO41" s="108"/>
      <c r="AP41" s="103"/>
      <c r="AQ41" s="103"/>
      <c r="AR41" s="103"/>
      <c r="AS41" s="103"/>
      <c r="AT41" s="103"/>
      <c r="AU41" s="108"/>
      <c r="AV41" s="103"/>
      <c r="AW41" s="103"/>
      <c r="AX41" s="103"/>
      <c r="AY41" s="103"/>
      <c r="AZ41" s="103"/>
      <c r="BA41" s="108"/>
      <c r="BB41" s="103"/>
      <c r="BC41" s="103"/>
      <c r="BD41" s="103"/>
      <c r="BE41" s="103"/>
      <c r="BF41" s="103"/>
      <c r="BG41" s="108"/>
      <c r="BH41" s="103"/>
      <c r="BI41" s="103"/>
      <c r="BJ41" s="103"/>
      <c r="BK41" s="103"/>
      <c r="BL41" s="103"/>
      <c r="BM41" s="108"/>
      <c r="BN41" s="103"/>
      <c r="BO41" s="103"/>
      <c r="BP41" s="103"/>
      <c r="BQ41" s="103"/>
      <c r="BR41" s="103"/>
      <c r="BS41" s="108"/>
      <c r="BT41" s="103"/>
      <c r="BU41" s="103"/>
      <c r="BV41" s="103"/>
      <c r="BW41" s="103"/>
      <c r="BX41" s="103"/>
      <c r="BY41" s="108"/>
      <c r="BZ41" s="103"/>
      <c r="CA41" s="103"/>
      <c r="CB41" s="103"/>
      <c r="CC41" s="103"/>
      <c r="CD41" s="103"/>
      <c r="CE41" s="108"/>
      <c r="CF41" s="103"/>
      <c r="CG41" s="103"/>
      <c r="CH41" s="103"/>
      <c r="CI41" s="103"/>
      <c r="CJ41" s="103"/>
      <c r="CK41" s="108"/>
      <c r="CL41" s="103"/>
      <c r="CM41" s="103"/>
      <c r="CN41" s="103"/>
      <c r="CO41" s="103"/>
      <c r="CP41" s="103"/>
      <c r="CQ41" s="108"/>
      <c r="CR41" s="103"/>
      <c r="CS41" s="103"/>
      <c r="CT41" s="103"/>
      <c r="CU41" s="103"/>
      <c r="CV41" s="103"/>
      <c r="CZ41" s="34"/>
      <c r="DA41" s="34"/>
      <c r="DB41" s="88"/>
    </row>
    <row r="42" spans="1:106" ht="14.4">
      <c r="B42" s="203">
        <f>IF(C42="","",COUNTIF($C$14:C42,"&lt;&gt;""")-COUNTBLANK($C$14:C42))</f>
        <v>20</v>
      </c>
      <c r="C42" s="57" t="s">
        <v>882</v>
      </c>
      <c r="D42" s="60" t="s">
        <v>787</v>
      </c>
      <c r="E42" s="61" t="s">
        <v>750</v>
      </c>
      <c r="F42" s="61" t="s">
        <v>164</v>
      </c>
      <c r="H42" s="1011">
        <f>IF(AND(S42&lt;&gt;"",T42&lt;&gt;"",AF42&lt;&gt;"",AG42&lt;&gt;"",AM42&lt;&gt;"",AN42&lt;&gt;"",DB42&lt;&gt;"",AT42&lt;&gt;"",AZ42&lt;&gt;"",BF42&lt;&gt;"",BL42&lt;&gt;"",BR42&lt;&gt;"",BX42&lt;&gt;"",CD42&lt;&gt;"",CJ42&lt;&gt;"",CP42&lt;&gt;"",CX42&lt;&gt;"",CV42&lt;&gt;""),0,1)</f>
        <v>1</v>
      </c>
      <c r="I42" s="709"/>
      <c r="J42" s="709"/>
      <c r="K42" s="709"/>
      <c r="L42" s="709"/>
      <c r="M42" s="709"/>
      <c r="N42" s="709"/>
      <c r="O42" s="709"/>
      <c r="P42" s="104"/>
      <c r="Q42" s="709"/>
      <c r="R42" s="104"/>
      <c r="S42" s="105">
        <f>S29+S35+S38+S37+S40</f>
        <v>0</v>
      </c>
      <c r="T42" s="184"/>
      <c r="U42" s="107"/>
      <c r="V42" s="709"/>
      <c r="W42" s="709"/>
      <c r="X42" s="709"/>
      <c r="Y42" s="709"/>
      <c r="Z42" s="709"/>
      <c r="AA42" s="709"/>
      <c r="AB42" s="709"/>
      <c r="AC42" s="104"/>
      <c r="AD42" s="709"/>
      <c r="AE42" s="104"/>
      <c r="AF42" s="105">
        <f>AF29+AF35+AF38+AF37+AF40</f>
        <v>0</v>
      </c>
      <c r="AG42" s="184"/>
      <c r="AH42" s="107"/>
      <c r="AI42" s="709"/>
      <c r="AJ42" s="104"/>
      <c r="AK42" s="709"/>
      <c r="AL42" s="104"/>
      <c r="AM42" s="105">
        <f>AM29+AM35+AM38+AM37+AM40</f>
        <v>0</v>
      </c>
      <c r="AN42" s="184"/>
      <c r="AO42" s="107"/>
      <c r="AP42" s="709"/>
      <c r="AQ42" s="104"/>
      <c r="AR42" s="709"/>
      <c r="AS42" s="104"/>
      <c r="AT42" s="105">
        <f>AT29+AT35+AT38+AT37+AT40</f>
        <v>0</v>
      </c>
      <c r="AU42" s="107"/>
      <c r="AV42" s="709"/>
      <c r="AW42" s="104"/>
      <c r="AX42" s="709"/>
      <c r="AY42" s="104"/>
      <c r="AZ42" s="105">
        <f>AZ29+AZ35+AZ38+AZ37+AZ40</f>
        <v>0</v>
      </c>
      <c r="BA42" s="107"/>
      <c r="BB42" s="709"/>
      <c r="BC42" s="104"/>
      <c r="BD42" s="709"/>
      <c r="BE42" s="104"/>
      <c r="BF42" s="105">
        <f>BF29+BF35+BF38+BF37+BF40</f>
        <v>0</v>
      </c>
      <c r="BG42" s="107"/>
      <c r="BH42" s="709"/>
      <c r="BI42" s="104"/>
      <c r="BJ42" s="709"/>
      <c r="BK42" s="104"/>
      <c r="BL42" s="105">
        <f>BL29+BL35+BL38+BL37+BL40</f>
        <v>0</v>
      </c>
      <c r="BM42" s="107"/>
      <c r="BN42" s="709"/>
      <c r="BO42" s="104"/>
      <c r="BP42" s="709"/>
      <c r="BQ42" s="104"/>
      <c r="BR42" s="105">
        <f>BR29+BR35+BR38+BR37+BR40</f>
        <v>0</v>
      </c>
      <c r="BS42" s="107"/>
      <c r="BT42" s="709"/>
      <c r="BU42" s="104"/>
      <c r="BV42" s="709"/>
      <c r="BW42" s="104"/>
      <c r="BX42" s="105">
        <f>BX29+BX35+BX38+BX37+BX40</f>
        <v>0</v>
      </c>
      <c r="BY42" s="107"/>
      <c r="BZ42" s="709"/>
      <c r="CA42" s="104"/>
      <c r="CB42" s="709"/>
      <c r="CC42" s="104"/>
      <c r="CD42" s="105">
        <f>CD29+CD35+CD38+CD37+CD40</f>
        <v>0</v>
      </c>
      <c r="CE42" s="107"/>
      <c r="CF42" s="709"/>
      <c r="CG42" s="104"/>
      <c r="CH42" s="709"/>
      <c r="CI42" s="104"/>
      <c r="CJ42" s="105">
        <f>CJ29+CJ35+CJ38+CJ37+CJ40</f>
        <v>0</v>
      </c>
      <c r="CK42" s="107"/>
      <c r="CL42" s="709"/>
      <c r="CM42" s="104"/>
      <c r="CN42" s="709"/>
      <c r="CO42" s="104"/>
      <c r="CP42" s="105">
        <f>CP29+CP35+CP38+CP37+CP40</f>
        <v>0</v>
      </c>
      <c r="CQ42" s="107"/>
      <c r="CR42" s="709"/>
      <c r="CS42" s="104"/>
      <c r="CT42" s="709"/>
      <c r="CU42" s="104"/>
      <c r="CV42" s="105">
        <f>CV29+CV35+CV38+CV37+CV40</f>
        <v>0</v>
      </c>
      <c r="CX42" s="184"/>
      <c r="CZ42" s="912"/>
      <c r="DA42" s="34"/>
      <c r="DB42" s="188"/>
    </row>
    <row r="43" spans="1:106" ht="14.4">
      <c r="B43" s="203">
        <f>IF(C43="","",COUNTIF($C$14:C43,"&lt;&gt;""")-COUNTBLANK($C$14:C43))</f>
        <v>21</v>
      </c>
      <c r="C43" s="57" t="s">
        <v>883</v>
      </c>
      <c r="D43" s="60" t="s">
        <v>789</v>
      </c>
      <c r="E43" s="61" t="s">
        <v>750</v>
      </c>
      <c r="F43" s="61" t="s">
        <v>117</v>
      </c>
      <c r="H43" s="1011">
        <f>IF(AND(S43&lt;&gt;"",T43&lt;&gt;"",AF43&lt;&gt;"",AG43&lt;&gt;"",AM43&lt;&gt;"",AN43&lt;&gt;"",DB43&lt;&gt;"",AT43&lt;&gt;"",AZ43&lt;&gt;"",BF43&lt;&gt;"",BL43&lt;&gt;"",BR43&lt;&gt;"",BX43&lt;&gt;"",CD43&lt;&gt;"",CJ43&lt;&gt;"",CP43&lt;&gt;"",CX43&lt;&gt;"",CV43&lt;&gt;""),0,1)</f>
        <v>1</v>
      </c>
      <c r="I43" s="709"/>
      <c r="J43" s="709"/>
      <c r="K43" s="709"/>
      <c r="L43" s="709"/>
      <c r="M43" s="709"/>
      <c r="N43" s="709"/>
      <c r="O43" s="709"/>
      <c r="P43" s="104"/>
      <c r="Q43" s="709"/>
      <c r="R43" s="104"/>
      <c r="S43" s="102"/>
      <c r="T43" s="184"/>
      <c r="U43" s="107"/>
      <c r="V43" s="709"/>
      <c r="W43" s="709"/>
      <c r="X43" s="709"/>
      <c r="Y43" s="709"/>
      <c r="Z43" s="709"/>
      <c r="AA43" s="709"/>
      <c r="AB43" s="709"/>
      <c r="AC43" s="104"/>
      <c r="AD43" s="709"/>
      <c r="AE43" s="104"/>
      <c r="AF43" s="102"/>
      <c r="AG43" s="184"/>
      <c r="AH43" s="107"/>
      <c r="AI43" s="709"/>
      <c r="AJ43" s="104"/>
      <c r="AK43" s="709"/>
      <c r="AL43" s="104"/>
      <c r="AM43" s="102"/>
      <c r="AN43" s="184"/>
      <c r="AO43" s="107"/>
      <c r="AP43" s="709"/>
      <c r="AQ43" s="104"/>
      <c r="AR43" s="709"/>
      <c r="AS43" s="104"/>
      <c r="AT43" s="102"/>
      <c r="AU43" s="107"/>
      <c r="AV43" s="709"/>
      <c r="AW43" s="104"/>
      <c r="AX43" s="709"/>
      <c r="AY43" s="104"/>
      <c r="AZ43" s="102"/>
      <c r="BA43" s="107"/>
      <c r="BB43" s="709"/>
      <c r="BC43" s="104"/>
      <c r="BD43" s="709"/>
      <c r="BE43" s="104"/>
      <c r="BF43" s="102"/>
      <c r="BG43" s="107"/>
      <c r="BH43" s="709"/>
      <c r="BI43" s="104"/>
      <c r="BJ43" s="709"/>
      <c r="BK43" s="104"/>
      <c r="BL43" s="102"/>
      <c r="BM43" s="107"/>
      <c r="BN43" s="709"/>
      <c r="BO43" s="104"/>
      <c r="BP43" s="709"/>
      <c r="BQ43" s="104"/>
      <c r="BR43" s="102"/>
      <c r="BS43" s="107"/>
      <c r="BT43" s="709"/>
      <c r="BU43" s="104"/>
      <c r="BV43" s="709"/>
      <c r="BW43" s="104"/>
      <c r="BX43" s="102"/>
      <c r="BY43" s="107"/>
      <c r="BZ43" s="709"/>
      <c r="CA43" s="104"/>
      <c r="CB43" s="709"/>
      <c r="CC43" s="104"/>
      <c r="CD43" s="102"/>
      <c r="CE43" s="107"/>
      <c r="CF43" s="709"/>
      <c r="CG43" s="104"/>
      <c r="CH43" s="709"/>
      <c r="CI43" s="104"/>
      <c r="CJ43" s="102"/>
      <c r="CK43" s="107"/>
      <c r="CL43" s="709"/>
      <c r="CM43" s="104"/>
      <c r="CN43" s="709"/>
      <c r="CO43" s="104"/>
      <c r="CP43" s="102"/>
      <c r="CQ43" s="107"/>
      <c r="CR43" s="709"/>
      <c r="CS43" s="104"/>
      <c r="CT43" s="709"/>
      <c r="CU43" s="104"/>
      <c r="CV43" s="102"/>
      <c r="CX43" s="184"/>
      <c r="CZ43" s="912"/>
      <c r="DA43" s="34"/>
      <c r="DB43" s="188"/>
    </row>
    <row r="44" spans="1:106" ht="14.4">
      <c r="B44" s="203" t="str">
        <f>IF(C44="","",COUNTIF($C$14:C44,"&lt;&gt;""")-COUNTBLANK($C$14:C44))</f>
        <v/>
      </c>
      <c r="C44" s="34"/>
      <c r="D44" s="34"/>
      <c r="E44" s="34"/>
      <c r="F44" s="34"/>
      <c r="H44" s="34"/>
      <c r="I44" s="103"/>
      <c r="J44" s="103"/>
      <c r="K44" s="103"/>
      <c r="L44" s="103"/>
      <c r="M44" s="103"/>
      <c r="N44" s="103"/>
      <c r="O44" s="103"/>
      <c r="P44" s="104"/>
      <c r="Q44" s="103"/>
      <c r="R44" s="104"/>
      <c r="S44" s="103"/>
      <c r="T44" s="107"/>
      <c r="U44" s="108"/>
      <c r="V44" s="103"/>
      <c r="W44" s="103"/>
      <c r="X44" s="103"/>
      <c r="Y44" s="103"/>
      <c r="Z44" s="103"/>
      <c r="AA44" s="103"/>
      <c r="AB44" s="103"/>
      <c r="AC44" s="104"/>
      <c r="AD44" s="103"/>
      <c r="AE44" s="104"/>
      <c r="AF44" s="103"/>
      <c r="AG44" s="107"/>
      <c r="AH44" s="108"/>
      <c r="AI44" s="103"/>
      <c r="AJ44" s="103"/>
      <c r="AK44" s="103"/>
      <c r="AL44" s="103"/>
      <c r="AM44" s="103"/>
      <c r="AO44" s="108"/>
      <c r="AP44" s="103"/>
      <c r="AQ44" s="103"/>
      <c r="AR44" s="103"/>
      <c r="AS44" s="103"/>
      <c r="AT44" s="103"/>
      <c r="AU44" s="108"/>
      <c r="AV44" s="103"/>
      <c r="AW44" s="103"/>
      <c r="AX44" s="103"/>
      <c r="AY44" s="103"/>
      <c r="AZ44" s="103"/>
      <c r="BA44" s="108"/>
      <c r="BB44" s="103"/>
      <c r="BC44" s="103"/>
      <c r="BD44" s="103"/>
      <c r="BE44" s="103"/>
      <c r="BF44" s="103"/>
      <c r="BG44" s="108"/>
      <c r="BH44" s="103"/>
      <c r="BI44" s="103"/>
      <c r="BJ44" s="103"/>
      <c r="BK44" s="103"/>
      <c r="BL44" s="103"/>
      <c r="BM44" s="108"/>
      <c r="BN44" s="103"/>
      <c r="BO44" s="103"/>
      <c r="BP44" s="103"/>
      <c r="BQ44" s="103"/>
      <c r="BR44" s="103"/>
      <c r="BS44" s="108"/>
      <c r="BT44" s="103"/>
      <c r="BU44" s="103"/>
      <c r="BV44" s="103"/>
      <c r="BW44" s="103"/>
      <c r="BX44" s="103"/>
      <c r="BY44" s="108"/>
      <c r="BZ44" s="103"/>
      <c r="CA44" s="103"/>
      <c r="CB44" s="103"/>
      <c r="CC44" s="103"/>
      <c r="CD44" s="103"/>
      <c r="CE44" s="108"/>
      <c r="CF44" s="103"/>
      <c r="CG44" s="103"/>
      <c r="CH44" s="103"/>
      <c r="CI44" s="103"/>
      <c r="CJ44" s="103"/>
      <c r="CK44" s="108"/>
      <c r="CL44" s="103"/>
      <c r="CM44" s="103"/>
      <c r="CN44" s="103"/>
      <c r="CO44" s="103"/>
      <c r="CP44" s="103"/>
      <c r="CQ44" s="108"/>
      <c r="CR44" s="103"/>
      <c r="CS44" s="103"/>
      <c r="CT44" s="103"/>
      <c r="CU44" s="103"/>
      <c r="CV44" s="103"/>
      <c r="CZ44" s="34"/>
      <c r="DA44" s="34"/>
      <c r="DB44" s="88"/>
    </row>
    <row r="45" spans="1:106" ht="14.4">
      <c r="B45" s="203">
        <f>IF(C45="","",COUNTIF($C$14:C45,"&lt;&gt;""")-COUNTBLANK($C$14:C45))</f>
        <v>22</v>
      </c>
      <c r="C45" s="57" t="s">
        <v>884</v>
      </c>
      <c r="D45" s="60" t="s">
        <v>791</v>
      </c>
      <c r="E45" s="61" t="s">
        <v>750</v>
      </c>
      <c r="F45" s="61" t="s">
        <v>164</v>
      </c>
      <c r="H45" s="1011">
        <f>IF(AND(S45&lt;&gt;"",T45&lt;&gt;"",AF45&lt;&gt;"",AG45&lt;&gt;"",AM45&lt;&gt;"",AN45&lt;&gt;"",DB45&lt;&gt;"",AT45&lt;&gt;"",AZ45&lt;&gt;"",BF45&lt;&gt;"",BL45&lt;&gt;"",BR45&lt;&gt;"",BX45&lt;&gt;"",CD45&lt;&gt;"",CJ45&lt;&gt;"",CP45&lt;&gt;"",CX45&lt;&gt;"",CV45&lt;&gt;""),0,1)</f>
        <v>1</v>
      </c>
      <c r="I45" s="709"/>
      <c r="J45" s="709"/>
      <c r="K45" s="709"/>
      <c r="L45" s="709"/>
      <c r="M45" s="709"/>
      <c r="N45" s="709"/>
      <c r="O45" s="709"/>
      <c r="P45" s="104"/>
      <c r="Q45" s="709"/>
      <c r="R45" s="104"/>
      <c r="S45" s="105">
        <f>$S$42+$S$43</f>
        <v>0</v>
      </c>
      <c r="T45" s="184"/>
      <c r="U45" s="107"/>
      <c r="V45" s="709"/>
      <c r="W45" s="709"/>
      <c r="X45" s="709"/>
      <c r="Y45" s="709"/>
      <c r="Z45" s="709"/>
      <c r="AA45" s="709"/>
      <c r="AB45" s="709"/>
      <c r="AC45" s="107"/>
      <c r="AD45" s="709"/>
      <c r="AE45" s="103"/>
      <c r="AF45" s="105">
        <f>$AF$42+$AF$43</f>
        <v>0</v>
      </c>
      <c r="AG45" s="184"/>
      <c r="AH45" s="107"/>
      <c r="AI45" s="709"/>
      <c r="AJ45" s="104"/>
      <c r="AK45" s="709"/>
      <c r="AL45" s="104"/>
      <c r="AM45" s="105">
        <f>$AM$42+$AM$43</f>
        <v>0</v>
      </c>
      <c r="AN45" s="184"/>
      <c r="AO45" s="107"/>
      <c r="AP45" s="709"/>
      <c r="AQ45" s="104"/>
      <c r="AR45" s="709"/>
      <c r="AS45" s="104"/>
      <c r="AT45" s="105">
        <f>$AM$42+$AM$43</f>
        <v>0</v>
      </c>
      <c r="AU45" s="107"/>
      <c r="AV45" s="709"/>
      <c r="AW45" s="104"/>
      <c r="AX45" s="709"/>
      <c r="AY45" s="104"/>
      <c r="AZ45" s="105">
        <f>$AM$42+$AM$43</f>
        <v>0</v>
      </c>
      <c r="BA45" s="107"/>
      <c r="BB45" s="709"/>
      <c r="BC45" s="104"/>
      <c r="BD45" s="709"/>
      <c r="BE45" s="104"/>
      <c r="BF45" s="105">
        <f>$AM$42+$AM$43</f>
        <v>0</v>
      </c>
      <c r="BG45" s="107"/>
      <c r="BH45" s="709"/>
      <c r="BI45" s="104"/>
      <c r="BJ45" s="709"/>
      <c r="BK45" s="104"/>
      <c r="BL45" s="105">
        <f>$AM$42+$AM$43</f>
        <v>0</v>
      </c>
      <c r="BM45" s="107"/>
      <c r="BN45" s="709"/>
      <c r="BO45" s="104"/>
      <c r="BP45" s="709"/>
      <c r="BQ45" s="104"/>
      <c r="BR45" s="105">
        <f>$AM$42+$AM$43</f>
        <v>0</v>
      </c>
      <c r="BS45" s="107"/>
      <c r="BT45" s="709"/>
      <c r="BU45" s="104"/>
      <c r="BV45" s="709"/>
      <c r="BW45" s="104"/>
      <c r="BX45" s="105">
        <f>$AM$42+$AM$43</f>
        <v>0</v>
      </c>
      <c r="BY45" s="107"/>
      <c r="BZ45" s="709"/>
      <c r="CA45" s="104"/>
      <c r="CB45" s="709"/>
      <c r="CC45" s="104"/>
      <c r="CD45" s="105">
        <f>$AM$42+$AM$43</f>
        <v>0</v>
      </c>
      <c r="CE45" s="107"/>
      <c r="CF45" s="709"/>
      <c r="CG45" s="104"/>
      <c r="CH45" s="709"/>
      <c r="CI45" s="104"/>
      <c r="CJ45" s="105">
        <f>$AM$42+$AM$43</f>
        <v>0</v>
      </c>
      <c r="CK45" s="107"/>
      <c r="CL45" s="709"/>
      <c r="CM45" s="104"/>
      <c r="CN45" s="709"/>
      <c r="CO45" s="104"/>
      <c r="CP45" s="105">
        <f>$AM$42+$AM$43</f>
        <v>0</v>
      </c>
      <c r="CQ45" s="107"/>
      <c r="CR45" s="709"/>
      <c r="CS45" s="104"/>
      <c r="CT45" s="709"/>
      <c r="CU45" s="104"/>
      <c r="CV45" s="105">
        <f>$AM$42+$AM$43</f>
        <v>0</v>
      </c>
      <c r="CX45" s="184"/>
      <c r="CZ45" s="912"/>
      <c r="DA45" s="34"/>
      <c r="DB45" s="188"/>
    </row>
    <row r="46" spans="1:106" ht="14.4">
      <c r="A46" s="34"/>
      <c r="B46" s="203" t="str">
        <f>IF(C46="","",COUNTIF($C$14:C46,"&lt;&gt;""")-COUNTBLANK($C$14:C46))</f>
        <v/>
      </c>
      <c r="C46" s="34"/>
      <c r="D46" s="34"/>
      <c r="E46" s="34"/>
      <c r="F46" s="34"/>
      <c r="H46" s="34"/>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34"/>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X46" s="34"/>
      <c r="CZ46" s="34"/>
      <c r="DA46" s="34"/>
      <c r="DB46" s="88"/>
    </row>
    <row r="47" spans="1:106" ht="14.4">
      <c r="B47" s="203" t="str">
        <f>IF(C47="","",COUNTIF($C$14:C47,"&lt;&gt;""")-COUNTBLANK($C$14:C47))</f>
        <v/>
      </c>
      <c r="C47" s="60"/>
      <c r="D47" s="63" t="s">
        <v>792</v>
      </c>
      <c r="E47" s="60"/>
      <c r="F47" s="60"/>
      <c r="H47" s="84"/>
      <c r="I47" s="103"/>
      <c r="J47" s="103"/>
      <c r="K47" s="103"/>
      <c r="L47" s="103"/>
      <c r="M47" s="103"/>
      <c r="N47" s="103"/>
      <c r="O47" s="103"/>
      <c r="P47" s="104"/>
      <c r="Q47" s="103"/>
      <c r="R47" s="104"/>
      <c r="S47" s="103"/>
      <c r="T47" s="107"/>
      <c r="U47" s="108"/>
      <c r="V47" s="103"/>
      <c r="W47" s="103"/>
      <c r="X47" s="103"/>
      <c r="Y47" s="103"/>
      <c r="Z47" s="103"/>
      <c r="AA47" s="103"/>
      <c r="AB47" s="103"/>
      <c r="AC47" s="104"/>
      <c r="AD47" s="103"/>
      <c r="AE47" s="104"/>
      <c r="AF47" s="103"/>
      <c r="AG47" s="107"/>
      <c r="AH47" s="108"/>
      <c r="AI47" s="103"/>
      <c r="AJ47" s="103"/>
      <c r="AK47" s="103"/>
      <c r="AL47" s="103"/>
      <c r="AM47" s="103"/>
      <c r="AO47" s="108"/>
      <c r="AP47" s="103"/>
      <c r="AQ47" s="103"/>
      <c r="AR47" s="103"/>
      <c r="AS47" s="103"/>
      <c r="AT47" s="103"/>
      <c r="AU47" s="108"/>
      <c r="AV47" s="103"/>
      <c r="AW47" s="103"/>
      <c r="AX47" s="103"/>
      <c r="AY47" s="103"/>
      <c r="AZ47" s="103"/>
      <c r="BA47" s="108"/>
      <c r="BB47" s="103"/>
      <c r="BC47" s="103"/>
      <c r="BD47" s="103"/>
      <c r="BE47" s="103"/>
      <c r="BF47" s="103"/>
      <c r="BG47" s="108"/>
      <c r="BH47" s="103"/>
      <c r="BI47" s="103"/>
      <c r="BJ47" s="103"/>
      <c r="BK47" s="103"/>
      <c r="BL47" s="103"/>
      <c r="BM47" s="108"/>
      <c r="BN47" s="103"/>
      <c r="BO47" s="103"/>
      <c r="BP47" s="103"/>
      <c r="BQ47" s="103"/>
      <c r="BR47" s="103"/>
      <c r="BS47" s="108"/>
      <c r="BT47" s="103"/>
      <c r="BU47" s="103"/>
      <c r="BV47" s="103"/>
      <c r="BW47" s="103"/>
      <c r="BX47" s="103"/>
      <c r="BY47" s="108"/>
      <c r="BZ47" s="103"/>
      <c r="CA47" s="103"/>
      <c r="CB47" s="103"/>
      <c r="CC47" s="103"/>
      <c r="CD47" s="103"/>
      <c r="CE47" s="108"/>
      <c r="CF47" s="103"/>
      <c r="CG47" s="103"/>
      <c r="CH47" s="103"/>
      <c r="CI47" s="103"/>
      <c r="CJ47" s="103"/>
      <c r="CK47" s="108"/>
      <c r="CL47" s="103"/>
      <c r="CM47" s="103"/>
      <c r="CN47" s="103"/>
      <c r="CO47" s="103"/>
      <c r="CP47" s="103"/>
      <c r="CQ47" s="108"/>
      <c r="CR47" s="103"/>
      <c r="CS47" s="103"/>
      <c r="CT47" s="103"/>
      <c r="CU47" s="103"/>
      <c r="CV47" s="103"/>
      <c r="CZ47" s="34"/>
      <c r="DA47" s="34"/>
      <c r="DB47" s="88"/>
    </row>
    <row r="48" spans="1:106" ht="14.4">
      <c r="B48" s="203">
        <f>IF(C48="","",COUNTIF($C$14:C48,"&lt;&gt;""")-COUNTBLANK($C$14:C48))</f>
        <v>23</v>
      </c>
      <c r="C48" s="57" t="s">
        <v>885</v>
      </c>
      <c r="D48" s="60" t="s">
        <v>794</v>
      </c>
      <c r="E48" s="61" t="s">
        <v>750</v>
      </c>
      <c r="F48" s="61" t="s">
        <v>751</v>
      </c>
      <c r="H48" s="1011">
        <f>IF(AND(I48&lt;&gt;"",J48&lt;&gt;"",K48&lt;&gt;"",L48&lt;&gt;"",M48&lt;&gt;"",N48&lt;&gt;"",Q48&lt;&gt;"",T48&lt;&gt;"",V48&lt;&gt;"",W48&lt;&gt;"",X48&lt;&gt;"",Y48&lt;&gt;"",Z48&lt;&gt;"",AA48&lt;&gt;"",AD48&lt;&gt;"",AG48&lt;&gt;"",AI48&lt;&gt;"",AK48&lt;&gt;"",AN48&lt;&gt;"",DB48&lt;&gt;"",O48&lt;&gt;"",S48&lt;&gt;"",AB48&lt;&gt;"",AF48&lt;&gt;"",AM48&lt;&gt;"",AP48&lt;&gt;"",AR48&lt;&gt;"",AT48&lt;&gt;"",AV48&lt;&gt;"",AX48&lt;&gt;"",AZ48&lt;&gt;"",BB48&lt;&gt;"",BD48&lt;&gt;"",BF48&lt;&gt;"",BH48&lt;&gt;"",BJ48&lt;&gt;"",BL48&lt;&gt;"",BN48&lt;&gt;"",BP48&lt;&gt;"",BR48&lt;&gt;"",BT48&lt;&gt;"",BV48&lt;&gt;"",BX48&lt;&gt;"",BZ48&lt;&gt;"",CB48&lt;&gt;"",CD48&lt;&gt;"",CF48&lt;&gt;"",CH48&lt;&gt;"",CJ48&lt;&gt;"",CL48&lt;&gt;"",CN48&lt;&gt;"",CP48&lt;&gt;"",CX48&lt;&gt;"",CR48&lt;&gt;"",CT48&lt;&gt;"",CV48&lt;&gt;""),0,1)</f>
        <v>1</v>
      </c>
      <c r="I48" s="102"/>
      <c r="J48" s="102"/>
      <c r="K48" s="102"/>
      <c r="L48" s="102"/>
      <c r="M48" s="102"/>
      <c r="N48" s="102"/>
      <c r="O48" s="105">
        <f>SUM(I48:N48)</f>
        <v>0</v>
      </c>
      <c r="P48" s="104"/>
      <c r="Q48" s="102"/>
      <c r="R48" s="104"/>
      <c r="S48" s="105">
        <f>O48+Q48</f>
        <v>0</v>
      </c>
      <c r="T48" s="184"/>
      <c r="U48" s="107"/>
      <c r="V48" s="102"/>
      <c r="W48" s="102"/>
      <c r="X48" s="102"/>
      <c r="Y48" s="102"/>
      <c r="Z48" s="102"/>
      <c r="AA48" s="102"/>
      <c r="AB48" s="105">
        <f>SUM(V48:AA48)</f>
        <v>0</v>
      </c>
      <c r="AC48" s="107"/>
      <c r="AD48" s="102"/>
      <c r="AE48" s="107"/>
      <c r="AF48" s="105">
        <f>AB48+AD48</f>
        <v>0</v>
      </c>
      <c r="AG48" s="184"/>
      <c r="AH48" s="107"/>
      <c r="AI48" s="102"/>
      <c r="AJ48" s="104"/>
      <c r="AK48" s="102"/>
      <c r="AL48" s="104"/>
      <c r="AM48" s="105">
        <f>AI48+AK48</f>
        <v>0</v>
      </c>
      <c r="AN48" s="184"/>
      <c r="AO48" s="107"/>
      <c r="AP48" s="102"/>
      <c r="AQ48" s="104"/>
      <c r="AR48" s="102"/>
      <c r="AS48" s="104"/>
      <c r="AT48" s="105">
        <f>AP48+AR48</f>
        <v>0</v>
      </c>
      <c r="AU48" s="107"/>
      <c r="AV48" s="102"/>
      <c r="AW48" s="104"/>
      <c r="AX48" s="102"/>
      <c r="AY48" s="104"/>
      <c r="AZ48" s="105">
        <f>AV48+AX48</f>
        <v>0</v>
      </c>
      <c r="BA48" s="107"/>
      <c r="BB48" s="102"/>
      <c r="BC48" s="104"/>
      <c r="BD48" s="102"/>
      <c r="BE48" s="104"/>
      <c r="BF48" s="105">
        <f>BB48+BD48</f>
        <v>0</v>
      </c>
      <c r="BG48" s="107"/>
      <c r="BH48" s="102"/>
      <c r="BI48" s="104"/>
      <c r="BJ48" s="102"/>
      <c r="BK48" s="104"/>
      <c r="BL48" s="105">
        <f>BH48+BJ48</f>
        <v>0</v>
      </c>
      <c r="BM48" s="107"/>
      <c r="BN48" s="102"/>
      <c r="BO48" s="104"/>
      <c r="BP48" s="102"/>
      <c r="BQ48" s="104"/>
      <c r="BR48" s="105">
        <f>BN48+BP48</f>
        <v>0</v>
      </c>
      <c r="BS48" s="107"/>
      <c r="BT48" s="102"/>
      <c r="BU48" s="104"/>
      <c r="BV48" s="102"/>
      <c r="BW48" s="104"/>
      <c r="BX48" s="105">
        <f>BT48+BV48</f>
        <v>0</v>
      </c>
      <c r="BY48" s="107"/>
      <c r="BZ48" s="102"/>
      <c r="CA48" s="104"/>
      <c r="CB48" s="102"/>
      <c r="CC48" s="104"/>
      <c r="CD48" s="105">
        <f>BZ48+CB48</f>
        <v>0</v>
      </c>
      <c r="CE48" s="107"/>
      <c r="CF48" s="102"/>
      <c r="CG48" s="103"/>
      <c r="CH48" s="102"/>
      <c r="CI48" s="104"/>
      <c r="CJ48" s="105">
        <f>CF48+CH48</f>
        <v>0</v>
      </c>
      <c r="CK48" s="107"/>
      <c r="CL48" s="102"/>
      <c r="CM48" s="104"/>
      <c r="CN48" s="102"/>
      <c r="CO48" s="104"/>
      <c r="CP48" s="105">
        <f>CL48+CN48</f>
        <v>0</v>
      </c>
      <c r="CQ48" s="107"/>
      <c r="CR48" s="102"/>
      <c r="CS48" s="104"/>
      <c r="CT48" s="102"/>
      <c r="CU48" s="104"/>
      <c r="CV48" s="105">
        <f>CR48+CT48</f>
        <v>0</v>
      </c>
      <c r="CX48" s="184"/>
      <c r="CZ48" s="912"/>
      <c r="DA48" s="34"/>
      <c r="DB48" s="188"/>
    </row>
    <row r="49" spans="1:106" ht="14.4">
      <c r="B49" s="203">
        <f>IF(C49="","",COUNTIF($C$14:C49,"&lt;&gt;""")-COUNTBLANK($C$14:C49))</f>
        <v>24</v>
      </c>
      <c r="C49" s="57" t="s">
        <v>886</v>
      </c>
      <c r="D49" s="60" t="s">
        <v>796</v>
      </c>
      <c r="E49" s="61" t="s">
        <v>750</v>
      </c>
      <c r="F49" s="61" t="s">
        <v>751</v>
      </c>
      <c r="H49" s="1011">
        <f>IF(AND(I49&lt;&gt;"",J49&lt;&gt;"",K49&lt;&gt;"",L49&lt;&gt;"",M49&lt;&gt;"",N49&lt;&gt;"",Q49&lt;&gt;"",T49&lt;&gt;"",V49&lt;&gt;"",W49&lt;&gt;"",X49&lt;&gt;"",Y49&lt;&gt;"",Z49&lt;&gt;"",AA49&lt;&gt;"",AD49&lt;&gt;"",AG49&lt;&gt;"",AI49&lt;&gt;"",AK49&lt;&gt;"",AN49&lt;&gt;"",DB49&lt;&gt;"",O49&lt;&gt;"",S49&lt;&gt;"",AB49&lt;&gt;"",AF49&lt;&gt;"",AM49&lt;&gt;"",AP49&lt;&gt;"",AR49&lt;&gt;"",AT49&lt;&gt;"",AV49&lt;&gt;"",AX49&lt;&gt;"",AZ49&lt;&gt;"",BB49&lt;&gt;"",BD49&lt;&gt;"",BF49&lt;&gt;"",BH49&lt;&gt;"",BJ49&lt;&gt;"",BL49&lt;&gt;"",BN49&lt;&gt;"",BP49&lt;&gt;"",BR49&lt;&gt;"",BT49&lt;&gt;"",BV49&lt;&gt;"",BX49&lt;&gt;"",BZ49&lt;&gt;"",CB49&lt;&gt;"",CD49&lt;&gt;"",CF49&lt;&gt;"",CH49&lt;&gt;"",CJ49&lt;&gt;"",CL49&lt;&gt;"",CN49&lt;&gt;"",CP49&lt;&gt;"",CX49&lt;&gt;"",CR49&lt;&gt;"",CT49&lt;&gt;"",CV49&lt;&gt;""),0,1)</f>
        <v>1</v>
      </c>
      <c r="I49" s="102"/>
      <c r="J49" s="102"/>
      <c r="K49" s="102"/>
      <c r="L49" s="102"/>
      <c r="M49" s="102"/>
      <c r="N49" s="102"/>
      <c r="O49" s="105">
        <f>SUM(I49:N49)</f>
        <v>0</v>
      </c>
      <c r="P49" s="104"/>
      <c r="Q49" s="102"/>
      <c r="R49" s="104"/>
      <c r="S49" s="105">
        <f>O49+Q49</f>
        <v>0</v>
      </c>
      <c r="T49" s="184"/>
      <c r="U49" s="107"/>
      <c r="V49" s="102"/>
      <c r="W49" s="102"/>
      <c r="X49" s="102"/>
      <c r="Y49" s="102"/>
      <c r="Z49" s="102"/>
      <c r="AA49" s="102"/>
      <c r="AB49" s="105">
        <f>SUM(V49:AA49)</f>
        <v>0</v>
      </c>
      <c r="AC49" s="104"/>
      <c r="AD49" s="102"/>
      <c r="AE49" s="104"/>
      <c r="AF49" s="105">
        <f>AB49+AD49</f>
        <v>0</v>
      </c>
      <c r="AG49" s="184"/>
      <c r="AH49" s="107"/>
      <c r="AI49" s="102"/>
      <c r="AJ49" s="103"/>
      <c r="AK49" s="102"/>
      <c r="AL49" s="104"/>
      <c r="AM49" s="105">
        <f>AI49+AK49</f>
        <v>0</v>
      </c>
      <c r="AN49" s="184"/>
      <c r="AO49" s="107"/>
      <c r="AP49" s="102"/>
      <c r="AQ49" s="103"/>
      <c r="AR49" s="102"/>
      <c r="AS49" s="104"/>
      <c r="AT49" s="105">
        <f>AP49+AR49</f>
        <v>0</v>
      </c>
      <c r="AU49" s="107"/>
      <c r="AV49" s="102"/>
      <c r="AW49" s="103"/>
      <c r="AX49" s="102"/>
      <c r="AY49" s="104"/>
      <c r="AZ49" s="105">
        <f>AV49+AX49</f>
        <v>0</v>
      </c>
      <c r="BA49" s="107"/>
      <c r="BB49" s="102"/>
      <c r="BC49" s="103"/>
      <c r="BD49" s="102"/>
      <c r="BE49" s="104"/>
      <c r="BF49" s="105">
        <f>BB49+BD49</f>
        <v>0</v>
      </c>
      <c r="BG49" s="107"/>
      <c r="BH49" s="102"/>
      <c r="BI49" s="103"/>
      <c r="BJ49" s="102"/>
      <c r="BK49" s="104"/>
      <c r="BL49" s="105">
        <f>BH49+BJ49</f>
        <v>0</v>
      </c>
      <c r="BM49" s="107"/>
      <c r="BN49" s="102"/>
      <c r="BO49" s="103"/>
      <c r="BP49" s="102"/>
      <c r="BQ49" s="104"/>
      <c r="BR49" s="105">
        <f>BN49+BP49</f>
        <v>0</v>
      </c>
      <c r="BS49" s="107"/>
      <c r="BT49" s="102"/>
      <c r="BU49" s="103"/>
      <c r="BV49" s="102"/>
      <c r="BW49" s="104"/>
      <c r="BX49" s="105">
        <f>BT49+BV49</f>
        <v>0</v>
      </c>
      <c r="BY49" s="107"/>
      <c r="BZ49" s="102"/>
      <c r="CA49" s="103"/>
      <c r="CB49" s="102"/>
      <c r="CC49" s="104"/>
      <c r="CD49" s="105">
        <f>BZ49+CB49</f>
        <v>0</v>
      </c>
      <c r="CE49" s="107"/>
      <c r="CF49" s="102"/>
      <c r="CG49" s="103"/>
      <c r="CH49" s="102"/>
      <c r="CI49" s="104"/>
      <c r="CJ49" s="105">
        <f>CF49+CH49</f>
        <v>0</v>
      </c>
      <c r="CK49" s="107"/>
      <c r="CL49" s="102"/>
      <c r="CM49" s="103"/>
      <c r="CN49" s="102"/>
      <c r="CO49" s="104"/>
      <c r="CP49" s="105">
        <f>CL49+CN49</f>
        <v>0</v>
      </c>
      <c r="CQ49" s="107"/>
      <c r="CR49" s="102"/>
      <c r="CS49" s="103"/>
      <c r="CT49" s="102"/>
      <c r="CU49" s="104"/>
      <c r="CV49" s="105">
        <f>CR49+CT49</f>
        <v>0</v>
      </c>
      <c r="CX49" s="184"/>
      <c r="CZ49" s="912"/>
      <c r="DA49" s="34"/>
      <c r="DB49" s="188"/>
    </row>
    <row r="50" spans="1:106" ht="14.4">
      <c r="B50" s="203" t="str">
        <f>IF(C50="","",COUNTIF($C$14:C50,"&lt;&gt;""")-COUNTBLANK($C$14:C50))</f>
        <v/>
      </c>
      <c r="C50" s="34"/>
      <c r="D50" s="34"/>
      <c r="E50" s="34"/>
      <c r="F50" s="34"/>
      <c r="H50" s="84"/>
      <c r="I50" s="103"/>
      <c r="J50" s="103"/>
      <c r="K50" s="103"/>
      <c r="L50" s="103"/>
      <c r="M50" s="103"/>
      <c r="N50" s="103"/>
      <c r="O50" s="103"/>
      <c r="P50" s="104"/>
      <c r="Q50" s="103"/>
      <c r="R50" s="104"/>
      <c r="S50" s="103"/>
      <c r="T50" s="107"/>
      <c r="U50" s="108"/>
      <c r="V50" s="103"/>
      <c r="W50" s="103"/>
      <c r="X50" s="103"/>
      <c r="Y50" s="103"/>
      <c r="Z50" s="103"/>
      <c r="AA50" s="103"/>
      <c r="AB50" s="103"/>
      <c r="AC50" s="104"/>
      <c r="AD50" s="103"/>
      <c r="AE50" s="104"/>
      <c r="AF50" s="103"/>
      <c r="AG50" s="107"/>
      <c r="AH50" s="108"/>
      <c r="AI50" s="103"/>
      <c r="AJ50" s="103"/>
      <c r="AK50" s="103"/>
      <c r="AL50" s="103"/>
      <c r="AM50" s="103"/>
      <c r="AO50" s="108"/>
      <c r="AP50" s="103"/>
      <c r="AQ50" s="103"/>
      <c r="AR50" s="103"/>
      <c r="AS50" s="103"/>
      <c r="AT50" s="103"/>
      <c r="AU50" s="108"/>
      <c r="AV50" s="103"/>
      <c r="AW50" s="103"/>
      <c r="AX50" s="103"/>
      <c r="AY50" s="103"/>
      <c r="AZ50" s="103"/>
      <c r="BA50" s="108"/>
      <c r="BB50" s="103"/>
      <c r="BC50" s="103"/>
      <c r="BD50" s="103"/>
      <c r="BE50" s="103"/>
      <c r="BF50" s="103"/>
      <c r="BG50" s="108"/>
      <c r="BH50" s="103"/>
      <c r="BI50" s="103"/>
      <c r="BJ50" s="103"/>
      <c r="BK50" s="103"/>
      <c r="BL50" s="103"/>
      <c r="BM50" s="108"/>
      <c r="BN50" s="103"/>
      <c r="BO50" s="103"/>
      <c r="BP50" s="103"/>
      <c r="BQ50" s="103"/>
      <c r="BR50" s="103"/>
      <c r="BS50" s="108"/>
      <c r="BT50" s="103"/>
      <c r="BU50" s="103"/>
      <c r="BV50" s="103"/>
      <c r="BW50" s="103"/>
      <c r="BX50" s="103"/>
      <c r="BY50" s="108"/>
      <c r="BZ50" s="103"/>
      <c r="CA50" s="103"/>
      <c r="CB50" s="103"/>
      <c r="CC50" s="103"/>
      <c r="CD50" s="103"/>
      <c r="CE50" s="108"/>
      <c r="CF50" s="103"/>
      <c r="CG50" s="103"/>
      <c r="CH50" s="103"/>
      <c r="CI50" s="103"/>
      <c r="CJ50" s="103"/>
      <c r="CK50" s="108"/>
      <c r="CL50" s="103"/>
      <c r="CM50" s="103"/>
      <c r="CN50" s="103"/>
      <c r="CO50" s="103"/>
      <c r="CP50" s="103"/>
      <c r="CQ50" s="108"/>
      <c r="CR50" s="103"/>
      <c r="CS50" s="103"/>
      <c r="CT50" s="103"/>
      <c r="CU50" s="103"/>
      <c r="CV50" s="103"/>
      <c r="CZ50" s="34"/>
      <c r="DA50" s="34"/>
      <c r="DB50" s="88"/>
    </row>
    <row r="51" spans="1:106" ht="14.4">
      <c r="B51" s="203" t="str">
        <f>IF(C51="","",COUNTIF($C$14:C51,"&lt;&gt;""")-COUNTBLANK($C$14:C51))</f>
        <v/>
      </c>
      <c r="C51" s="60"/>
      <c r="D51" s="63" t="s">
        <v>797</v>
      </c>
      <c r="E51" s="60"/>
      <c r="F51" s="60"/>
      <c r="H51" s="84"/>
      <c r="I51" s="103"/>
      <c r="J51" s="103"/>
      <c r="K51" s="103"/>
      <c r="L51" s="103"/>
      <c r="M51" s="103"/>
      <c r="N51" s="103"/>
      <c r="O51" s="103"/>
      <c r="P51" s="104"/>
      <c r="Q51" s="103"/>
      <c r="R51" s="104"/>
      <c r="S51" s="103"/>
      <c r="T51" s="107"/>
      <c r="U51" s="108"/>
      <c r="V51" s="103"/>
      <c r="W51" s="103"/>
      <c r="X51" s="103"/>
      <c r="Y51" s="103"/>
      <c r="Z51" s="103"/>
      <c r="AA51" s="103"/>
      <c r="AB51" s="103"/>
      <c r="AC51" s="104"/>
      <c r="AD51" s="103"/>
      <c r="AE51" s="104"/>
      <c r="AF51" s="103"/>
      <c r="AG51" s="107"/>
      <c r="AH51" s="108"/>
      <c r="AI51" s="103"/>
      <c r="AJ51" s="103"/>
      <c r="AK51" s="103"/>
      <c r="AL51" s="103"/>
      <c r="AM51" s="103"/>
      <c r="AO51" s="108"/>
      <c r="AP51" s="103"/>
      <c r="AQ51" s="103"/>
      <c r="AR51" s="103"/>
      <c r="AS51" s="103"/>
      <c r="AT51" s="103"/>
      <c r="AU51" s="108"/>
      <c r="AV51" s="103"/>
      <c r="AW51" s="103"/>
      <c r="AX51" s="103"/>
      <c r="AY51" s="103"/>
      <c r="AZ51" s="103"/>
      <c r="BA51" s="108"/>
      <c r="BB51" s="103"/>
      <c r="BC51" s="103"/>
      <c r="BD51" s="103"/>
      <c r="BE51" s="103"/>
      <c r="BF51" s="103"/>
      <c r="BG51" s="108"/>
      <c r="BH51" s="103"/>
      <c r="BI51" s="103"/>
      <c r="BJ51" s="103"/>
      <c r="BK51" s="103"/>
      <c r="BL51" s="103"/>
      <c r="BM51" s="108"/>
      <c r="BN51" s="103"/>
      <c r="BO51" s="103"/>
      <c r="BP51" s="103"/>
      <c r="BQ51" s="103"/>
      <c r="BR51" s="103"/>
      <c r="BS51" s="108"/>
      <c r="BT51" s="103"/>
      <c r="BU51" s="103"/>
      <c r="BV51" s="103"/>
      <c r="BW51" s="103"/>
      <c r="BX51" s="103"/>
      <c r="BY51" s="108"/>
      <c r="BZ51" s="103"/>
      <c r="CA51" s="103"/>
      <c r="CB51" s="103"/>
      <c r="CC51" s="103"/>
      <c r="CD51" s="103"/>
      <c r="CE51" s="108"/>
      <c r="CF51" s="103"/>
      <c r="CG51" s="103"/>
      <c r="CH51" s="103"/>
      <c r="CI51" s="103"/>
      <c r="CJ51" s="103"/>
      <c r="CK51" s="108"/>
      <c r="CL51" s="103"/>
      <c r="CM51" s="103"/>
      <c r="CN51" s="103"/>
      <c r="CO51" s="103"/>
      <c r="CP51" s="103"/>
      <c r="CQ51" s="108"/>
      <c r="CR51" s="103"/>
      <c r="CS51" s="103"/>
      <c r="CT51" s="103"/>
      <c r="CU51" s="103"/>
      <c r="CV51" s="103"/>
      <c r="CZ51" s="34"/>
      <c r="DA51" s="34"/>
      <c r="DB51" s="88"/>
    </row>
    <row r="52" spans="1:106" ht="14.4">
      <c r="B52" s="203">
        <f>IF(C52="","",COUNTIF($C$14:C52,"&lt;&gt;""")-COUNTBLANK($C$14:C52))</f>
        <v>25</v>
      </c>
      <c r="C52" s="57" t="s">
        <v>887</v>
      </c>
      <c r="D52" s="60" t="s">
        <v>799</v>
      </c>
      <c r="E52" s="61" t="s">
        <v>750</v>
      </c>
      <c r="F52" s="61" t="s">
        <v>751</v>
      </c>
      <c r="H52" s="665">
        <f>IF(AND(S52&lt;&gt;"",T52&lt;&gt;"",AF52&lt;&gt;"",AG52&lt;&gt;"",AM52&lt;&gt;"",AN52&lt;&gt;"",DB52&lt;&gt;"",AT52&lt;&gt;"",AZ52&lt;&gt;"",BF52&lt;&gt;"",BL52&lt;&gt;"",BR52&lt;&gt;"",BX52&lt;&gt;"",CD52&lt;&gt;"",CJ52&lt;&gt;"",CP52&lt;&gt;"",CX52&lt;&gt;"",O52&lt;&gt;"",Q52&lt;&gt;"",AB52&lt;&gt;"",AD52&lt;&gt;"",AI52&lt;&gt;"",AK52&lt;&gt;"",AP52&lt;&gt;"",AR52&lt;&gt;"",AV52&lt;&gt;"",AX52&lt;&gt;"",BB52&lt;&gt;"",BD52&lt;&gt;"",BH52&lt;&gt;"",BJ52&lt;&gt;"",BN52&lt;&gt;"",BP52&lt;&gt;"",BT52&lt;&gt;"",BV52&lt;&gt;"",BZ52&lt;&gt;"",CB52&lt;&gt;"",CF52&lt;&gt;"",CH52&lt;&gt;"",CL52&lt;&gt;"",CN52&lt;&gt;"",CR52&lt;&gt;"",CT52&lt;&gt;"",CV52&lt;&gt;""),0,1)</f>
        <v>1</v>
      </c>
      <c r="I52" s="709"/>
      <c r="J52" s="709"/>
      <c r="K52" s="709"/>
      <c r="L52" s="709"/>
      <c r="M52" s="709"/>
      <c r="N52" s="709"/>
      <c r="O52" s="102"/>
      <c r="P52" s="104"/>
      <c r="Q52" s="102"/>
      <c r="R52" s="104"/>
      <c r="S52" s="105">
        <f>O52+Q52</f>
        <v>0</v>
      </c>
      <c r="T52" s="184"/>
      <c r="U52" s="107"/>
      <c r="V52" s="709"/>
      <c r="W52" s="709"/>
      <c r="X52" s="709"/>
      <c r="Y52" s="709"/>
      <c r="Z52" s="709"/>
      <c r="AA52" s="709"/>
      <c r="AB52" s="102"/>
      <c r="AC52" s="107"/>
      <c r="AD52" s="102"/>
      <c r="AE52" s="107"/>
      <c r="AF52" s="105">
        <f>AB52+AD52</f>
        <v>0</v>
      </c>
      <c r="AG52" s="184"/>
      <c r="AH52" s="107"/>
      <c r="AI52" s="102"/>
      <c r="AJ52" s="104"/>
      <c r="AK52" s="102"/>
      <c r="AL52" s="104"/>
      <c r="AM52" s="105">
        <f>AI52+AK52</f>
        <v>0</v>
      </c>
      <c r="AN52" s="184"/>
      <c r="AO52" s="107"/>
      <c r="AP52" s="102"/>
      <c r="AQ52" s="104"/>
      <c r="AR52" s="102"/>
      <c r="AS52" s="104"/>
      <c r="AT52" s="105">
        <f>AP52+AR52</f>
        <v>0</v>
      </c>
      <c r="AU52" s="107"/>
      <c r="AV52" s="102"/>
      <c r="AW52" s="104"/>
      <c r="AX52" s="102"/>
      <c r="AY52" s="104"/>
      <c r="AZ52" s="105">
        <f>AV52+AX52</f>
        <v>0</v>
      </c>
      <c r="BA52" s="107"/>
      <c r="BB52" s="102"/>
      <c r="BC52" s="104"/>
      <c r="BD52" s="102"/>
      <c r="BE52" s="104"/>
      <c r="BF52" s="105">
        <f>BB52+BD52</f>
        <v>0</v>
      </c>
      <c r="BG52" s="107"/>
      <c r="BH52" s="102"/>
      <c r="BI52" s="104"/>
      <c r="BJ52" s="102"/>
      <c r="BK52" s="104"/>
      <c r="BL52" s="105">
        <f>BH52+BJ52</f>
        <v>0</v>
      </c>
      <c r="BM52" s="107"/>
      <c r="BN52" s="102"/>
      <c r="BO52" s="104"/>
      <c r="BP52" s="102"/>
      <c r="BQ52" s="104"/>
      <c r="BR52" s="105">
        <f>BN52+BP52</f>
        <v>0</v>
      </c>
      <c r="BS52" s="107"/>
      <c r="BT52" s="102"/>
      <c r="BU52" s="104"/>
      <c r="BV52" s="102"/>
      <c r="BW52" s="104"/>
      <c r="BX52" s="105">
        <f>BT52+BV52</f>
        <v>0</v>
      </c>
      <c r="BY52" s="107"/>
      <c r="BZ52" s="102"/>
      <c r="CA52" s="104"/>
      <c r="CB52" s="102"/>
      <c r="CC52" s="104"/>
      <c r="CD52" s="105">
        <f>BZ52+CB52</f>
        <v>0</v>
      </c>
      <c r="CE52" s="107"/>
      <c r="CF52" s="102"/>
      <c r="CG52" s="104"/>
      <c r="CH52" s="102"/>
      <c r="CI52" s="104"/>
      <c r="CJ52" s="105">
        <f>CF52+CH52</f>
        <v>0</v>
      </c>
      <c r="CK52" s="107"/>
      <c r="CL52" s="102"/>
      <c r="CM52" s="104"/>
      <c r="CN52" s="102"/>
      <c r="CO52" s="104"/>
      <c r="CP52" s="105">
        <f>CL52+CN52</f>
        <v>0</v>
      </c>
      <c r="CQ52" s="107"/>
      <c r="CR52" s="102"/>
      <c r="CS52" s="104"/>
      <c r="CT52" s="102"/>
      <c r="CU52" s="104"/>
      <c r="CV52" s="105">
        <f>CR52+CT52</f>
        <v>0</v>
      </c>
      <c r="CX52" s="184"/>
      <c r="CZ52" s="912"/>
      <c r="DA52" s="34"/>
      <c r="DB52" s="188"/>
    </row>
    <row r="53" spans="1:106" ht="14.4">
      <c r="B53" s="203">
        <f>IF(C53="","",COUNTIF($C$14:C53,"&lt;&gt;""")-COUNTBLANK($C$14:C53))</f>
        <v>26</v>
      </c>
      <c r="C53" s="57" t="s">
        <v>888</v>
      </c>
      <c r="D53" s="60" t="s">
        <v>801</v>
      </c>
      <c r="E53" s="61" t="s">
        <v>750</v>
      </c>
      <c r="F53" s="61" t="s">
        <v>751</v>
      </c>
      <c r="H53" s="1011">
        <f>IF(AND(S53&lt;&gt;"",T53&lt;&gt;"",AF53&lt;&gt;"",AG53&lt;&gt;"",AM53&lt;&gt;"",AN53&lt;&gt;"",DB53&lt;&gt;"",AT53&lt;&gt;"",AZ53&lt;&gt;"",BF53&lt;&gt;"",BL53&lt;&gt;"",BR53&lt;&gt;"",BX53&lt;&gt;"",CD53&lt;&gt;"",CJ53&lt;&gt;"",CP53&lt;&gt;"",CX53&lt;&gt;"",O53&lt;&gt;"",Q53&lt;&gt;"",AB53&lt;&gt;"",AD53&lt;&gt;"",AI53&lt;&gt;"",AK53&lt;&gt;"",AP53&lt;&gt;"",AR53&lt;&gt;"",AV53&lt;&gt;"",AX53&lt;&gt;"",BB53&lt;&gt;"",BD53&lt;&gt;"",BH53&lt;&gt;"",BJ53&lt;&gt;"",BN53&lt;&gt;"",BP53&lt;&gt;"",BT53&lt;&gt;"",BV53&lt;&gt;"",BZ53&lt;&gt;"",CB53&lt;&gt;"",CF53&lt;&gt;"",CH53&lt;&gt;"",CL53&lt;&gt;"",CN53&lt;&gt;"",CR53&lt;&gt;"",CT53&lt;&gt;"",CV53&lt;&gt;""),0,1)</f>
        <v>1</v>
      </c>
      <c r="I53" s="709"/>
      <c r="J53" s="709"/>
      <c r="K53" s="709"/>
      <c r="L53" s="709"/>
      <c r="M53" s="709"/>
      <c r="N53" s="709"/>
      <c r="O53" s="102"/>
      <c r="P53" s="104"/>
      <c r="Q53" s="102"/>
      <c r="R53" s="104"/>
      <c r="S53" s="105">
        <f>O53+Q53</f>
        <v>0</v>
      </c>
      <c r="T53" s="184"/>
      <c r="U53" s="107"/>
      <c r="V53" s="709"/>
      <c r="W53" s="709"/>
      <c r="X53" s="709"/>
      <c r="Y53" s="709"/>
      <c r="Z53" s="709"/>
      <c r="AA53" s="709"/>
      <c r="AB53" s="102"/>
      <c r="AC53" s="104"/>
      <c r="AD53" s="102"/>
      <c r="AE53" s="104"/>
      <c r="AF53" s="105">
        <f>AB53+AD53</f>
        <v>0</v>
      </c>
      <c r="AG53" s="184"/>
      <c r="AH53" s="107"/>
      <c r="AI53" s="102"/>
      <c r="AJ53" s="104"/>
      <c r="AK53" s="102"/>
      <c r="AL53" s="104"/>
      <c r="AM53" s="105">
        <f>AI53+AK53</f>
        <v>0</v>
      </c>
      <c r="AN53" s="184"/>
      <c r="AO53" s="107"/>
      <c r="AP53" s="102"/>
      <c r="AQ53" s="104"/>
      <c r="AR53" s="102"/>
      <c r="AS53" s="104"/>
      <c r="AT53" s="105">
        <f>AP53+AR53</f>
        <v>0</v>
      </c>
      <c r="AU53" s="107"/>
      <c r="AV53" s="102"/>
      <c r="AW53" s="104"/>
      <c r="AX53" s="102"/>
      <c r="AY53" s="104"/>
      <c r="AZ53" s="105">
        <f>AV53+AX53</f>
        <v>0</v>
      </c>
      <c r="BA53" s="107"/>
      <c r="BB53" s="102"/>
      <c r="BC53" s="104"/>
      <c r="BD53" s="102"/>
      <c r="BE53" s="104"/>
      <c r="BF53" s="105">
        <f>BB53+BD53</f>
        <v>0</v>
      </c>
      <c r="BG53" s="107"/>
      <c r="BH53" s="102"/>
      <c r="BI53" s="104"/>
      <c r="BJ53" s="102"/>
      <c r="BK53" s="104"/>
      <c r="BL53" s="105">
        <f>BH53+BJ53</f>
        <v>0</v>
      </c>
      <c r="BM53" s="107"/>
      <c r="BN53" s="102"/>
      <c r="BO53" s="104"/>
      <c r="BP53" s="102"/>
      <c r="BQ53" s="104"/>
      <c r="BR53" s="105">
        <f>BN53+BP53</f>
        <v>0</v>
      </c>
      <c r="BS53" s="107"/>
      <c r="BT53" s="102"/>
      <c r="BU53" s="104"/>
      <c r="BV53" s="102"/>
      <c r="BW53" s="104"/>
      <c r="BX53" s="105">
        <f>BT53+BV53</f>
        <v>0</v>
      </c>
      <c r="BY53" s="107"/>
      <c r="BZ53" s="102"/>
      <c r="CA53" s="104"/>
      <c r="CB53" s="102"/>
      <c r="CC53" s="104"/>
      <c r="CD53" s="105">
        <f>BZ53+CB53</f>
        <v>0</v>
      </c>
      <c r="CE53" s="107"/>
      <c r="CF53" s="102"/>
      <c r="CG53" s="104"/>
      <c r="CH53" s="102"/>
      <c r="CI53" s="104"/>
      <c r="CJ53" s="105">
        <f>CF53+CH53</f>
        <v>0</v>
      </c>
      <c r="CK53" s="107"/>
      <c r="CL53" s="102"/>
      <c r="CM53" s="104"/>
      <c r="CN53" s="102"/>
      <c r="CO53" s="104"/>
      <c r="CP53" s="105">
        <f>CL53+CN53</f>
        <v>0</v>
      </c>
      <c r="CQ53" s="107"/>
      <c r="CR53" s="102"/>
      <c r="CS53" s="104"/>
      <c r="CT53" s="102"/>
      <c r="CU53" s="104"/>
      <c r="CV53" s="105">
        <f>CR53+CT53</f>
        <v>0</v>
      </c>
      <c r="CX53" s="184"/>
      <c r="CZ53" s="912"/>
      <c r="DA53" s="34"/>
      <c r="DB53" s="188"/>
    </row>
    <row r="54" spans="1:106" ht="14.4">
      <c r="B54" s="203">
        <f>IF(C54="","",COUNTIF($C$14:C54,"&lt;&gt;""")-COUNTBLANK($C$14:C54))</f>
        <v>27</v>
      </c>
      <c r="C54" s="57" t="s">
        <v>889</v>
      </c>
      <c r="D54" s="60" t="s">
        <v>803</v>
      </c>
      <c r="E54" s="61" t="s">
        <v>750</v>
      </c>
      <c r="F54" s="61" t="s">
        <v>117</v>
      </c>
      <c r="H54" s="1011">
        <f t="shared" ref="H54:H56" si="23">IF(AND(S54&lt;&gt;"",T54&lt;&gt;"",AF54&lt;&gt;"",AG54&lt;&gt;"",AM54&lt;&gt;"",AN54&lt;&gt;"",DB54&lt;&gt;"",AT54&lt;&gt;"",AZ54&lt;&gt;"",BF54&lt;&gt;"",BL54&lt;&gt;"",BR54&lt;&gt;"",BX54&lt;&gt;"",CD54&lt;&gt;"",CJ54&lt;&gt;"",CP54&lt;&gt;"",CX54&lt;&gt;"",CV54&lt;&gt;""),0,1)</f>
        <v>1</v>
      </c>
      <c r="I54" s="709"/>
      <c r="J54" s="709"/>
      <c r="K54" s="709"/>
      <c r="L54" s="709"/>
      <c r="M54" s="709"/>
      <c r="N54" s="709"/>
      <c r="O54" s="709"/>
      <c r="P54" s="104"/>
      <c r="Q54" s="709"/>
      <c r="R54" s="104"/>
      <c r="S54" s="102"/>
      <c r="T54" s="184"/>
      <c r="U54" s="107"/>
      <c r="V54" s="709"/>
      <c r="W54" s="709"/>
      <c r="X54" s="709"/>
      <c r="Y54" s="709"/>
      <c r="Z54" s="709"/>
      <c r="AA54" s="709"/>
      <c r="AB54" s="709"/>
      <c r="AC54" s="104"/>
      <c r="AD54" s="709"/>
      <c r="AE54" s="104"/>
      <c r="AF54" s="102"/>
      <c r="AG54" s="184"/>
      <c r="AH54" s="107"/>
      <c r="AI54" s="709"/>
      <c r="AJ54" s="104"/>
      <c r="AK54" s="709"/>
      <c r="AL54" s="104"/>
      <c r="AM54" s="102"/>
      <c r="AN54" s="184"/>
      <c r="AO54" s="107"/>
      <c r="AP54" s="709"/>
      <c r="AQ54" s="104"/>
      <c r="AR54" s="709"/>
      <c r="AS54" s="104"/>
      <c r="AT54" s="102"/>
      <c r="AU54" s="107"/>
      <c r="AV54" s="709"/>
      <c r="AW54" s="104"/>
      <c r="AX54" s="709"/>
      <c r="AY54" s="104"/>
      <c r="AZ54" s="102"/>
      <c r="BA54" s="107"/>
      <c r="BB54" s="709"/>
      <c r="BC54" s="104"/>
      <c r="BD54" s="709"/>
      <c r="BE54" s="104"/>
      <c r="BF54" s="102"/>
      <c r="BG54" s="107"/>
      <c r="BH54" s="709"/>
      <c r="BI54" s="104"/>
      <c r="BJ54" s="709"/>
      <c r="BK54" s="104"/>
      <c r="BL54" s="102"/>
      <c r="BM54" s="107"/>
      <c r="BN54" s="709"/>
      <c r="BO54" s="104"/>
      <c r="BP54" s="709"/>
      <c r="BQ54" s="104"/>
      <c r="BR54" s="102"/>
      <c r="BS54" s="107"/>
      <c r="BT54" s="709"/>
      <c r="BU54" s="104"/>
      <c r="BV54" s="709"/>
      <c r="BW54" s="104"/>
      <c r="BX54" s="102"/>
      <c r="BY54" s="107"/>
      <c r="BZ54" s="709"/>
      <c r="CA54" s="104"/>
      <c r="CB54" s="709"/>
      <c r="CC54" s="104"/>
      <c r="CD54" s="102"/>
      <c r="CE54" s="107"/>
      <c r="CF54" s="709"/>
      <c r="CG54" s="104"/>
      <c r="CH54" s="709"/>
      <c r="CI54" s="104"/>
      <c r="CJ54" s="102"/>
      <c r="CK54" s="107"/>
      <c r="CL54" s="709"/>
      <c r="CM54" s="104"/>
      <c r="CN54" s="709"/>
      <c r="CO54" s="104"/>
      <c r="CP54" s="102"/>
      <c r="CQ54" s="107"/>
      <c r="CR54" s="709"/>
      <c r="CS54" s="104"/>
      <c r="CT54" s="709"/>
      <c r="CU54" s="104"/>
      <c r="CV54" s="102"/>
      <c r="CX54" s="184"/>
      <c r="CZ54" s="912"/>
      <c r="DA54" s="34"/>
      <c r="DB54" s="188"/>
    </row>
    <row r="55" spans="1:106" ht="14.4">
      <c r="B55" s="203">
        <f>IF(C55="","",COUNTIF($C$14:C55,"&lt;&gt;""")-COUNTBLANK($C$14:C55))</f>
        <v>28</v>
      </c>
      <c r="C55" s="57" t="s">
        <v>890</v>
      </c>
      <c r="D55" s="60" t="s">
        <v>805</v>
      </c>
      <c r="E55" s="61" t="s">
        <v>750</v>
      </c>
      <c r="F55" s="61" t="s">
        <v>117</v>
      </c>
      <c r="H55" s="1011">
        <f t="shared" si="23"/>
        <v>1</v>
      </c>
      <c r="I55" s="709"/>
      <c r="J55" s="709"/>
      <c r="K55" s="709"/>
      <c r="L55" s="709"/>
      <c r="M55" s="709"/>
      <c r="N55" s="709"/>
      <c r="O55" s="709"/>
      <c r="P55" s="104"/>
      <c r="Q55" s="709"/>
      <c r="R55" s="104"/>
      <c r="S55" s="102"/>
      <c r="T55" s="184"/>
      <c r="U55" s="107"/>
      <c r="V55" s="709"/>
      <c r="W55" s="709"/>
      <c r="X55" s="709"/>
      <c r="Y55" s="709"/>
      <c r="Z55" s="709"/>
      <c r="AA55" s="709"/>
      <c r="AB55" s="709"/>
      <c r="AC55" s="104"/>
      <c r="AD55" s="709"/>
      <c r="AE55" s="104"/>
      <c r="AF55" s="102"/>
      <c r="AG55" s="184"/>
      <c r="AH55" s="107"/>
      <c r="AI55" s="709"/>
      <c r="AJ55" s="104"/>
      <c r="AK55" s="709"/>
      <c r="AL55" s="104"/>
      <c r="AM55" s="102"/>
      <c r="AN55" s="184"/>
      <c r="AO55" s="107"/>
      <c r="AP55" s="709"/>
      <c r="AQ55" s="104"/>
      <c r="AR55" s="709"/>
      <c r="AS55" s="104"/>
      <c r="AT55" s="102"/>
      <c r="AU55" s="107"/>
      <c r="AV55" s="709"/>
      <c r="AW55" s="104"/>
      <c r="AX55" s="709"/>
      <c r="AY55" s="104"/>
      <c r="AZ55" s="102"/>
      <c r="BA55" s="107"/>
      <c r="BB55" s="709"/>
      <c r="BC55" s="104"/>
      <c r="BD55" s="709"/>
      <c r="BE55" s="104"/>
      <c r="BF55" s="102"/>
      <c r="BG55" s="107"/>
      <c r="BH55" s="709"/>
      <c r="BI55" s="104"/>
      <c r="BJ55" s="709"/>
      <c r="BK55" s="104"/>
      <c r="BL55" s="102"/>
      <c r="BM55" s="107"/>
      <c r="BN55" s="709"/>
      <c r="BO55" s="104"/>
      <c r="BP55" s="709"/>
      <c r="BQ55" s="104"/>
      <c r="BR55" s="102"/>
      <c r="BS55" s="107"/>
      <c r="BT55" s="709"/>
      <c r="BU55" s="104"/>
      <c r="BV55" s="709"/>
      <c r="BW55" s="104"/>
      <c r="BX55" s="102"/>
      <c r="BY55" s="107"/>
      <c r="BZ55" s="709"/>
      <c r="CA55" s="104"/>
      <c r="CB55" s="709"/>
      <c r="CC55" s="104"/>
      <c r="CD55" s="102"/>
      <c r="CE55" s="107"/>
      <c r="CF55" s="709"/>
      <c r="CG55" s="104"/>
      <c r="CH55" s="709"/>
      <c r="CI55" s="104"/>
      <c r="CJ55" s="102"/>
      <c r="CK55" s="107"/>
      <c r="CL55" s="709"/>
      <c r="CM55" s="104"/>
      <c r="CN55" s="709"/>
      <c r="CO55" s="104"/>
      <c r="CP55" s="102"/>
      <c r="CQ55" s="107"/>
      <c r="CR55" s="709"/>
      <c r="CS55" s="104"/>
      <c r="CT55" s="709"/>
      <c r="CU55" s="104"/>
      <c r="CV55" s="102"/>
      <c r="CX55" s="184"/>
      <c r="CZ55" s="912"/>
      <c r="DA55" s="34"/>
      <c r="DB55" s="188"/>
    </row>
    <row r="56" spans="1:106" ht="14.4">
      <c r="B56" s="203">
        <f>IF(C56="","",COUNTIF($C$14:C56,"&lt;&gt;""")-COUNTBLANK($C$14:C56))</f>
        <v>29</v>
      </c>
      <c r="C56" s="57" t="s">
        <v>891</v>
      </c>
      <c r="D56" s="60" t="s">
        <v>807</v>
      </c>
      <c r="E56" s="61" t="s">
        <v>750</v>
      </c>
      <c r="F56" s="61" t="s">
        <v>117</v>
      </c>
      <c r="H56" s="1011">
        <f t="shared" si="23"/>
        <v>1</v>
      </c>
      <c r="I56" s="709"/>
      <c r="J56" s="709"/>
      <c r="K56" s="709"/>
      <c r="L56" s="709"/>
      <c r="M56" s="709"/>
      <c r="N56" s="709"/>
      <c r="O56" s="709"/>
      <c r="P56" s="104"/>
      <c r="Q56" s="709"/>
      <c r="R56" s="104"/>
      <c r="S56" s="102"/>
      <c r="T56" s="184"/>
      <c r="U56" s="107"/>
      <c r="V56" s="709"/>
      <c r="W56" s="709"/>
      <c r="X56" s="709"/>
      <c r="Y56" s="709"/>
      <c r="Z56" s="709"/>
      <c r="AA56" s="709"/>
      <c r="AB56" s="709"/>
      <c r="AC56" s="104"/>
      <c r="AD56" s="709"/>
      <c r="AE56" s="104"/>
      <c r="AF56" s="102"/>
      <c r="AG56" s="184"/>
      <c r="AH56" s="107"/>
      <c r="AI56" s="709"/>
      <c r="AJ56" s="104"/>
      <c r="AK56" s="709"/>
      <c r="AL56" s="104"/>
      <c r="AM56" s="102"/>
      <c r="AN56" s="184"/>
      <c r="AO56" s="107"/>
      <c r="AP56" s="709"/>
      <c r="AQ56" s="104"/>
      <c r="AR56" s="709"/>
      <c r="AS56" s="104"/>
      <c r="AT56" s="102"/>
      <c r="AU56" s="107"/>
      <c r="AV56" s="709"/>
      <c r="AW56" s="104"/>
      <c r="AX56" s="709"/>
      <c r="AY56" s="104"/>
      <c r="AZ56" s="102"/>
      <c r="BA56" s="107"/>
      <c r="BB56" s="709"/>
      <c r="BC56" s="104"/>
      <c r="BD56" s="709"/>
      <c r="BE56" s="104"/>
      <c r="BF56" s="102"/>
      <c r="BG56" s="107"/>
      <c r="BH56" s="709"/>
      <c r="BI56" s="104"/>
      <c r="BJ56" s="709"/>
      <c r="BK56" s="104"/>
      <c r="BL56" s="102"/>
      <c r="BM56" s="107"/>
      <c r="BN56" s="709"/>
      <c r="BO56" s="104"/>
      <c r="BP56" s="709"/>
      <c r="BQ56" s="104"/>
      <c r="BR56" s="102"/>
      <c r="BS56" s="107"/>
      <c r="BT56" s="709"/>
      <c r="BU56" s="104"/>
      <c r="BV56" s="709"/>
      <c r="BW56" s="104"/>
      <c r="BX56" s="102"/>
      <c r="BY56" s="107"/>
      <c r="BZ56" s="709"/>
      <c r="CA56" s="104"/>
      <c r="CB56" s="709"/>
      <c r="CC56" s="104"/>
      <c r="CD56" s="102"/>
      <c r="CE56" s="107"/>
      <c r="CF56" s="709"/>
      <c r="CG56" s="104"/>
      <c r="CH56" s="709"/>
      <c r="CI56" s="104"/>
      <c r="CJ56" s="102"/>
      <c r="CK56" s="107"/>
      <c r="CL56" s="709"/>
      <c r="CM56" s="104"/>
      <c r="CN56" s="709"/>
      <c r="CO56" s="104"/>
      <c r="CP56" s="102"/>
      <c r="CQ56" s="107"/>
      <c r="CR56" s="709"/>
      <c r="CS56" s="104"/>
      <c r="CT56" s="709"/>
      <c r="CU56" s="104"/>
      <c r="CV56" s="102"/>
      <c r="CX56" s="184"/>
      <c r="CZ56" s="912"/>
      <c r="DA56" s="34"/>
      <c r="DB56" s="188"/>
    </row>
    <row r="57" spans="1:106" ht="14.4">
      <c r="B57" s="203" t="str">
        <f>IF(C57="","",COUNTIF($C$14:C57,"&lt;&gt;""")-COUNTBLANK($C$14:C57))</f>
        <v/>
      </c>
      <c r="C57" s="34"/>
      <c r="D57" s="34"/>
      <c r="E57" s="34"/>
      <c r="F57" s="34"/>
      <c r="H57" s="84"/>
      <c r="I57" s="104"/>
      <c r="J57" s="104"/>
      <c r="K57" s="104"/>
      <c r="L57" s="104"/>
      <c r="M57" s="104"/>
      <c r="N57" s="104"/>
      <c r="O57" s="104"/>
      <c r="P57" s="104"/>
      <c r="Q57" s="103"/>
      <c r="R57" s="104"/>
      <c r="S57" s="103"/>
      <c r="T57" s="107"/>
      <c r="U57" s="108"/>
      <c r="V57" s="103"/>
      <c r="W57" s="103"/>
      <c r="X57" s="103"/>
      <c r="Y57" s="103"/>
      <c r="Z57" s="103"/>
      <c r="AA57" s="103"/>
      <c r="AB57" s="103"/>
      <c r="AC57" s="104"/>
      <c r="AD57" s="103"/>
      <c r="AE57" s="104"/>
      <c r="AF57" s="103"/>
      <c r="AG57" s="107"/>
      <c r="AH57" s="108"/>
      <c r="AI57" s="103"/>
      <c r="AJ57" s="103"/>
      <c r="AK57" s="103"/>
      <c r="AL57" s="103"/>
      <c r="AM57" s="103"/>
      <c r="AO57" s="108"/>
      <c r="AP57" s="103"/>
      <c r="AQ57" s="103"/>
      <c r="AR57" s="103"/>
      <c r="AS57" s="103"/>
      <c r="AT57" s="103"/>
      <c r="AU57" s="108"/>
      <c r="AV57" s="103"/>
      <c r="AW57" s="103"/>
      <c r="AX57" s="103"/>
      <c r="AY57" s="103"/>
      <c r="AZ57" s="103"/>
      <c r="BA57" s="108"/>
      <c r="BB57" s="103"/>
      <c r="BC57" s="103"/>
      <c r="BD57" s="103"/>
      <c r="BE57" s="103"/>
      <c r="BF57" s="103"/>
      <c r="BG57" s="108"/>
      <c r="BH57" s="103"/>
      <c r="BI57" s="103"/>
      <c r="BJ57" s="103"/>
      <c r="BK57" s="103"/>
      <c r="BL57" s="103"/>
      <c r="BM57" s="108"/>
      <c r="BN57" s="103"/>
      <c r="BO57" s="103"/>
      <c r="BP57" s="103"/>
      <c r="BQ57" s="103"/>
      <c r="BR57" s="103"/>
      <c r="BS57" s="108"/>
      <c r="BT57" s="103"/>
      <c r="BU57" s="103"/>
      <c r="BV57" s="103"/>
      <c r="BW57" s="103"/>
      <c r="BX57" s="103"/>
      <c r="BY57" s="108"/>
      <c r="BZ57" s="103"/>
      <c r="CA57" s="103"/>
      <c r="CB57" s="103"/>
      <c r="CC57" s="103"/>
      <c r="CD57" s="103"/>
      <c r="CE57" s="108"/>
      <c r="CF57" s="103"/>
      <c r="CG57" s="103"/>
      <c r="CH57" s="103"/>
      <c r="CI57" s="103"/>
      <c r="CJ57" s="103"/>
      <c r="CK57" s="108"/>
      <c r="CL57" s="103"/>
      <c r="CM57" s="103"/>
      <c r="CN57" s="103"/>
      <c r="CO57" s="103"/>
      <c r="CP57" s="103"/>
      <c r="CQ57" s="108"/>
      <c r="CR57" s="103"/>
      <c r="CS57" s="103"/>
      <c r="CT57" s="103"/>
      <c r="CU57" s="103"/>
      <c r="CV57" s="103"/>
      <c r="CZ57" s="34"/>
      <c r="DA57" s="34"/>
      <c r="DB57" s="88"/>
    </row>
    <row r="58" spans="1:106" ht="14.4">
      <c r="B58" s="203">
        <f>IF(C58="","",COUNTIF($C$14:C58,"&lt;&gt;""")-COUNTBLANK($C$14:C58))</f>
        <v>30</v>
      </c>
      <c r="C58" s="57" t="s">
        <v>892</v>
      </c>
      <c r="D58" s="60" t="s">
        <v>809</v>
      </c>
      <c r="E58" s="61" t="s">
        <v>750</v>
      </c>
      <c r="F58" s="61" t="s">
        <v>164</v>
      </c>
      <c r="H58" s="1011">
        <f>IF(AND(S58&lt;&gt;"",T58&lt;&gt;"",AF58&lt;&gt;"",AG58&lt;&gt;"",AM58&lt;&gt;"",AN58&lt;&gt;"",DB58&lt;&gt;"",AT58&lt;&gt;"",AZ58&lt;&gt;"",BF58&lt;&gt;"",BL58&lt;&gt;"",BR58&lt;&gt;"",BX58&lt;&gt;"",CD58&lt;&gt;"",CJ58&lt;&gt;"",CP58&lt;&gt;"",CX58&lt;&gt;"",CV58&lt;&gt;""),0,1)</f>
        <v>1</v>
      </c>
      <c r="I58" s="709"/>
      <c r="J58" s="709"/>
      <c r="K58" s="709"/>
      <c r="L58" s="709"/>
      <c r="M58" s="709"/>
      <c r="N58" s="709"/>
      <c r="O58" s="709"/>
      <c r="P58" s="104"/>
      <c r="Q58" s="709"/>
      <c r="R58" s="104"/>
      <c r="S58" s="105">
        <f>SUM(S52:S56)</f>
        <v>0</v>
      </c>
      <c r="T58" s="184"/>
      <c r="U58" s="107"/>
      <c r="V58" s="709"/>
      <c r="W58" s="709"/>
      <c r="X58" s="709"/>
      <c r="Y58" s="709"/>
      <c r="Z58" s="709"/>
      <c r="AA58" s="709"/>
      <c r="AB58" s="709"/>
      <c r="AC58" s="104"/>
      <c r="AD58" s="709"/>
      <c r="AE58" s="104"/>
      <c r="AF58" s="105">
        <f>SUM(AF52:AF56)</f>
        <v>0</v>
      </c>
      <c r="AG58" s="184"/>
      <c r="AH58" s="107"/>
      <c r="AI58" s="709"/>
      <c r="AJ58" s="104"/>
      <c r="AK58" s="709"/>
      <c r="AL58" s="104"/>
      <c r="AM58" s="105">
        <f>SUM(AM52:AM56)</f>
        <v>0</v>
      </c>
      <c r="AN58" s="184"/>
      <c r="AO58" s="107"/>
      <c r="AP58" s="709"/>
      <c r="AQ58" s="104"/>
      <c r="AR58" s="709"/>
      <c r="AS58" s="104"/>
      <c r="AT58" s="105">
        <f>SUM(AT52:AT56)</f>
        <v>0</v>
      </c>
      <c r="AU58" s="107"/>
      <c r="AV58" s="709"/>
      <c r="AW58" s="104"/>
      <c r="AX58" s="709"/>
      <c r="AY58" s="104"/>
      <c r="AZ58" s="105">
        <f>SUM(AZ52:AZ56)</f>
        <v>0</v>
      </c>
      <c r="BA58" s="107"/>
      <c r="BB58" s="709"/>
      <c r="BC58" s="104"/>
      <c r="BD58" s="709"/>
      <c r="BE58" s="104"/>
      <c r="BF58" s="105">
        <f>SUM(BF52:BF56)</f>
        <v>0</v>
      </c>
      <c r="BG58" s="107"/>
      <c r="BH58" s="709"/>
      <c r="BI58" s="104"/>
      <c r="BJ58" s="709"/>
      <c r="BK58" s="104"/>
      <c r="BL58" s="105">
        <f>SUM(BL52:BL56)</f>
        <v>0</v>
      </c>
      <c r="BM58" s="107"/>
      <c r="BN58" s="709"/>
      <c r="BO58" s="104"/>
      <c r="BP58" s="709"/>
      <c r="BQ58" s="104"/>
      <c r="BR58" s="105">
        <f>SUM(BR52:BR56)</f>
        <v>0</v>
      </c>
      <c r="BS58" s="107"/>
      <c r="BT58" s="709"/>
      <c r="BU58" s="104"/>
      <c r="BV58" s="709"/>
      <c r="BW58" s="104"/>
      <c r="BX58" s="105">
        <f>SUM(BX52:BX56)</f>
        <v>0</v>
      </c>
      <c r="BY58" s="107"/>
      <c r="BZ58" s="709"/>
      <c r="CA58" s="104"/>
      <c r="CB58" s="709"/>
      <c r="CC58" s="104"/>
      <c r="CD58" s="105">
        <f>SUM(CD52:CD56)</f>
        <v>0</v>
      </c>
      <c r="CE58" s="107"/>
      <c r="CF58" s="709"/>
      <c r="CG58" s="104"/>
      <c r="CH58" s="709"/>
      <c r="CI58" s="104"/>
      <c r="CJ58" s="105">
        <f>SUM(CJ52:CJ56)</f>
        <v>0</v>
      </c>
      <c r="CK58" s="107"/>
      <c r="CL58" s="709"/>
      <c r="CM58" s="104"/>
      <c r="CN58" s="709"/>
      <c r="CO58" s="104"/>
      <c r="CP58" s="105">
        <f>SUM(CP52:CP56)</f>
        <v>0</v>
      </c>
      <c r="CQ58" s="107"/>
      <c r="CR58" s="709"/>
      <c r="CS58" s="104"/>
      <c r="CT58" s="709"/>
      <c r="CU58" s="104"/>
      <c r="CV58" s="105">
        <f>SUM(CV52:CV56)</f>
        <v>0</v>
      </c>
      <c r="CX58" s="184"/>
      <c r="CZ58" s="912"/>
      <c r="DA58" s="34"/>
      <c r="DB58" s="188"/>
    </row>
    <row r="59" spans="1:106" ht="14.4">
      <c r="B59" s="203">
        <f>IF(C59="","",COUNTIF($C$14:C59,"&lt;&gt;""")-COUNTBLANK($C$14:C59))</f>
        <v>31</v>
      </c>
      <c r="C59" s="57" t="s">
        <v>893</v>
      </c>
      <c r="D59" s="60" t="s">
        <v>811</v>
      </c>
      <c r="E59" s="61" t="s">
        <v>750</v>
      </c>
      <c r="F59" s="61" t="s">
        <v>117</v>
      </c>
      <c r="H59" s="1011">
        <f>IF(AND(S59&lt;&gt;"",T59&lt;&gt;"",AF59&lt;&gt;"",AG59&lt;&gt;"",AM59&lt;&gt;"",AN59&lt;&gt;"",DB59&lt;&gt;"",AT59&lt;&gt;"",AZ59&lt;&gt;"",BF59&lt;&gt;"",BL59&lt;&gt;"",BR59&lt;&gt;"",BX59&lt;&gt;"",CD59&lt;&gt;"",CJ59&lt;&gt;"",CP59&lt;&gt;"",CX59&lt;&gt;"",CV59&lt;&gt;""),0,1)</f>
        <v>1</v>
      </c>
      <c r="I59" s="709"/>
      <c r="J59" s="709"/>
      <c r="K59" s="709"/>
      <c r="L59" s="709"/>
      <c r="M59" s="709"/>
      <c r="N59" s="709"/>
      <c r="O59" s="709"/>
      <c r="P59" s="104"/>
      <c r="Q59" s="709"/>
      <c r="R59" s="104"/>
      <c r="S59" s="102"/>
      <c r="T59" s="184"/>
      <c r="U59" s="107"/>
      <c r="V59" s="709"/>
      <c r="W59" s="709"/>
      <c r="X59" s="709"/>
      <c r="Y59" s="709"/>
      <c r="Z59" s="709"/>
      <c r="AA59" s="709"/>
      <c r="AB59" s="709"/>
      <c r="AC59" s="104"/>
      <c r="AD59" s="709"/>
      <c r="AE59" s="104"/>
      <c r="AF59" s="102"/>
      <c r="AG59" s="184"/>
      <c r="AH59" s="107"/>
      <c r="AI59" s="709"/>
      <c r="AJ59" s="104"/>
      <c r="AK59" s="709"/>
      <c r="AL59" s="104"/>
      <c r="AM59" s="102"/>
      <c r="AN59" s="184"/>
      <c r="AO59" s="107"/>
      <c r="AP59" s="709"/>
      <c r="AQ59" s="104"/>
      <c r="AR59" s="709"/>
      <c r="AS59" s="104"/>
      <c r="AT59" s="102"/>
      <c r="AU59" s="107"/>
      <c r="AV59" s="709"/>
      <c r="AW59" s="104"/>
      <c r="AX59" s="709"/>
      <c r="AY59" s="104"/>
      <c r="AZ59" s="102"/>
      <c r="BA59" s="107"/>
      <c r="BB59" s="709"/>
      <c r="BC59" s="104"/>
      <c r="BD59" s="709"/>
      <c r="BE59" s="104"/>
      <c r="BF59" s="102"/>
      <c r="BG59" s="107"/>
      <c r="BH59" s="709"/>
      <c r="BI59" s="104"/>
      <c r="BJ59" s="709"/>
      <c r="BK59" s="104"/>
      <c r="BL59" s="102"/>
      <c r="BM59" s="107"/>
      <c r="BN59" s="709"/>
      <c r="BO59" s="104"/>
      <c r="BP59" s="709"/>
      <c r="BQ59" s="104"/>
      <c r="BR59" s="102"/>
      <c r="BS59" s="107"/>
      <c r="BT59" s="709"/>
      <c r="BU59" s="104"/>
      <c r="BV59" s="709"/>
      <c r="BW59" s="104"/>
      <c r="BX59" s="102"/>
      <c r="BY59" s="107"/>
      <c r="BZ59" s="709"/>
      <c r="CA59" s="104"/>
      <c r="CB59" s="709"/>
      <c r="CC59" s="104"/>
      <c r="CD59" s="102"/>
      <c r="CE59" s="107"/>
      <c r="CF59" s="709"/>
      <c r="CG59" s="104"/>
      <c r="CH59" s="709"/>
      <c r="CI59" s="104"/>
      <c r="CJ59" s="102"/>
      <c r="CK59" s="107"/>
      <c r="CL59" s="709"/>
      <c r="CM59" s="104"/>
      <c r="CN59" s="709"/>
      <c r="CO59" s="104"/>
      <c r="CP59" s="102"/>
      <c r="CQ59" s="107"/>
      <c r="CR59" s="709"/>
      <c r="CS59" s="104"/>
      <c r="CT59" s="709"/>
      <c r="CU59" s="104"/>
      <c r="CV59" s="102"/>
      <c r="CX59" s="184"/>
      <c r="CZ59" s="912"/>
      <c r="DA59" s="34"/>
      <c r="DB59" s="188"/>
    </row>
    <row r="60" spans="1:106" ht="14.4">
      <c r="B60" s="203" t="str">
        <f>IF(C60="","",COUNTIF($C$14:C60,"&lt;&gt;""")-COUNTBLANK($C$14:C60))</f>
        <v/>
      </c>
      <c r="C60" s="34"/>
      <c r="D60" s="34"/>
      <c r="E60" s="34"/>
      <c r="F60" s="34"/>
      <c r="H60" s="84"/>
      <c r="I60" s="104"/>
      <c r="J60" s="104"/>
      <c r="K60" s="104"/>
      <c r="L60" s="104"/>
      <c r="M60" s="104"/>
      <c r="N60" s="104"/>
      <c r="O60" s="104"/>
      <c r="P60" s="104"/>
      <c r="Q60" s="104"/>
      <c r="R60" s="104"/>
      <c r="S60" s="104"/>
      <c r="T60" s="107"/>
      <c r="U60" s="107"/>
      <c r="V60" s="107"/>
      <c r="W60" s="107"/>
      <c r="X60" s="107"/>
      <c r="Y60" s="107"/>
      <c r="Z60" s="107"/>
      <c r="AA60" s="107"/>
      <c r="AB60" s="107"/>
      <c r="AC60" s="107"/>
      <c r="AD60" s="107"/>
      <c r="AE60" s="107"/>
      <c r="AF60" s="107"/>
      <c r="AG60" s="107"/>
      <c r="AH60" s="107"/>
      <c r="AI60" s="107"/>
      <c r="AJ60" s="107"/>
      <c r="AK60" s="107"/>
      <c r="AL60" s="107"/>
      <c r="AM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Z60" s="34"/>
      <c r="DA60" s="34"/>
      <c r="DB60" s="88"/>
    </row>
    <row r="61" spans="1:106" ht="14.4">
      <c r="B61" s="203">
        <f>IF(C61="","",COUNTIF($C$14:C61,"&lt;&gt;""")-COUNTBLANK($C$14:C61))</f>
        <v>32</v>
      </c>
      <c r="C61" s="57" t="s">
        <v>894</v>
      </c>
      <c r="D61" s="60" t="s">
        <v>813</v>
      </c>
      <c r="E61" s="61" t="s">
        <v>750</v>
      </c>
      <c r="F61" s="61" t="s">
        <v>164</v>
      </c>
      <c r="H61" s="1011">
        <f>IF(AND(S61&lt;&gt;"",T61&lt;&gt;"",AF61&lt;&gt;"",AG61&lt;&gt;"",AM61&lt;&gt;"",AN61&lt;&gt;"",DB61&lt;&gt;"",AT61&lt;&gt;"",AZ61&lt;&gt;"",BF61&lt;&gt;"",BL61&lt;&gt;"",BR61&lt;&gt;"",BX61&lt;&gt;"",CD61&lt;&gt;"",CJ61&lt;&gt;"",CP61&lt;&gt;"",CX61&lt;&gt;"",CV61&lt;&gt;""),0,1)</f>
        <v>1</v>
      </c>
      <c r="I61" s="709"/>
      <c r="J61" s="709"/>
      <c r="K61" s="709"/>
      <c r="L61" s="709"/>
      <c r="M61" s="709"/>
      <c r="N61" s="709"/>
      <c r="O61" s="709"/>
      <c r="P61" s="104"/>
      <c r="Q61" s="709"/>
      <c r="R61" s="104"/>
      <c r="S61" s="105">
        <f>$S$58+$S$59</f>
        <v>0</v>
      </c>
      <c r="T61" s="184"/>
      <c r="U61" s="107"/>
      <c r="V61" s="709"/>
      <c r="W61" s="709"/>
      <c r="X61" s="709"/>
      <c r="Y61" s="709"/>
      <c r="Z61" s="709"/>
      <c r="AA61" s="709"/>
      <c r="AB61" s="709"/>
      <c r="AC61" s="107"/>
      <c r="AD61" s="709"/>
      <c r="AE61" s="107"/>
      <c r="AF61" s="105">
        <f>$AF$58+$AF$59</f>
        <v>0</v>
      </c>
      <c r="AG61" s="184"/>
      <c r="AH61" s="107"/>
      <c r="AI61" s="709"/>
      <c r="AJ61" s="104"/>
      <c r="AK61" s="709"/>
      <c r="AL61" s="104"/>
      <c r="AM61" s="105">
        <f>$AM$58+$AM$59</f>
        <v>0</v>
      </c>
      <c r="AN61" s="184"/>
      <c r="AO61" s="107"/>
      <c r="AP61" s="709"/>
      <c r="AQ61" s="104"/>
      <c r="AR61" s="709"/>
      <c r="AS61" s="104"/>
      <c r="AT61" s="105">
        <f>$AM$58+$AM$59</f>
        <v>0</v>
      </c>
      <c r="AU61" s="107"/>
      <c r="AV61" s="709"/>
      <c r="AW61" s="104"/>
      <c r="AX61" s="709"/>
      <c r="AY61" s="104"/>
      <c r="AZ61" s="105">
        <f>$AM$58+$AM$59</f>
        <v>0</v>
      </c>
      <c r="BA61" s="107"/>
      <c r="BB61" s="709"/>
      <c r="BC61" s="104"/>
      <c r="BD61" s="709"/>
      <c r="BE61" s="104"/>
      <c r="BF61" s="105">
        <f>$AM$58+$AM$59</f>
        <v>0</v>
      </c>
      <c r="BG61" s="107"/>
      <c r="BH61" s="709"/>
      <c r="BI61" s="104"/>
      <c r="BJ61" s="709"/>
      <c r="BK61" s="104"/>
      <c r="BL61" s="105">
        <f>$AM$58+$AM$59</f>
        <v>0</v>
      </c>
      <c r="BM61" s="107"/>
      <c r="BN61" s="709"/>
      <c r="BO61" s="104"/>
      <c r="BP61" s="709"/>
      <c r="BQ61" s="104"/>
      <c r="BR61" s="105">
        <f>$AM$58+$AM$59</f>
        <v>0</v>
      </c>
      <c r="BS61" s="107"/>
      <c r="BT61" s="709"/>
      <c r="BU61" s="104"/>
      <c r="BV61" s="709"/>
      <c r="BW61" s="104"/>
      <c r="BX61" s="105">
        <f>$AM$58+$AM$59</f>
        <v>0</v>
      </c>
      <c r="BY61" s="107"/>
      <c r="BZ61" s="709"/>
      <c r="CA61" s="104"/>
      <c r="CB61" s="709"/>
      <c r="CC61" s="104"/>
      <c r="CD61" s="105">
        <f>$AM$58+$AM$59</f>
        <v>0</v>
      </c>
      <c r="CE61" s="107"/>
      <c r="CF61" s="709"/>
      <c r="CG61" s="104"/>
      <c r="CH61" s="709"/>
      <c r="CI61" s="104"/>
      <c r="CJ61" s="105">
        <f>$AM$58+$AM$59</f>
        <v>0</v>
      </c>
      <c r="CK61" s="107"/>
      <c r="CL61" s="709"/>
      <c r="CM61" s="104"/>
      <c r="CN61" s="709"/>
      <c r="CO61" s="104"/>
      <c r="CP61" s="105">
        <f>$AM$58+$AM$59</f>
        <v>0</v>
      </c>
      <c r="CQ61" s="107"/>
      <c r="CR61" s="709"/>
      <c r="CS61" s="104"/>
      <c r="CT61" s="709"/>
      <c r="CU61" s="104"/>
      <c r="CV61" s="105">
        <f>$AM$58+$AM$59</f>
        <v>0</v>
      </c>
      <c r="CX61" s="184"/>
      <c r="CZ61" s="912"/>
      <c r="DA61" s="34"/>
      <c r="DB61" s="188"/>
    </row>
    <row r="62" spans="1:106" ht="14.4">
      <c r="A62" s="34"/>
      <c r="B62" s="203" t="str">
        <f>IF(C62="","",COUNTIF($C$14:C62,"&lt;&gt;""")-COUNTBLANK($C$14:C62))</f>
        <v/>
      </c>
      <c r="C62" s="34"/>
      <c r="D62" s="34"/>
      <c r="E62" s="34"/>
      <c r="F62" s="34"/>
      <c r="H62" s="34"/>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34"/>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X62" s="34"/>
      <c r="CZ62" s="34"/>
      <c r="DA62" s="34"/>
      <c r="DB62" s="88"/>
    </row>
    <row r="63" spans="1:106" ht="14.4">
      <c r="B63" s="203" t="str">
        <f>IF(C63="","",COUNTIF($C$14:C63,"&lt;&gt;""")-COUNTBLANK($C$14:C63))</f>
        <v/>
      </c>
      <c r="C63" s="60"/>
      <c r="D63" s="63" t="s">
        <v>814</v>
      </c>
      <c r="E63" s="60"/>
      <c r="F63" s="60"/>
      <c r="H63" s="84"/>
      <c r="I63" s="104"/>
      <c r="J63" s="104"/>
      <c r="K63" s="104"/>
      <c r="L63" s="104"/>
      <c r="M63" s="104"/>
      <c r="N63" s="104"/>
      <c r="O63" s="104"/>
      <c r="P63" s="104"/>
      <c r="Q63" s="104"/>
      <c r="R63" s="104"/>
      <c r="S63" s="104"/>
      <c r="T63" s="107"/>
      <c r="U63" s="108"/>
      <c r="V63" s="104"/>
      <c r="W63" s="104"/>
      <c r="X63" s="104"/>
      <c r="Y63" s="104"/>
      <c r="Z63" s="104"/>
      <c r="AA63" s="104"/>
      <c r="AB63" s="104"/>
      <c r="AC63" s="104"/>
      <c r="AD63" s="104"/>
      <c r="AE63" s="104"/>
      <c r="AF63" s="104"/>
      <c r="AG63" s="107"/>
      <c r="AH63" s="108"/>
      <c r="AI63" s="104"/>
      <c r="AJ63" s="103"/>
      <c r="AK63" s="104"/>
      <c r="AL63" s="103"/>
      <c r="AM63" s="104"/>
      <c r="AO63" s="108"/>
      <c r="AP63" s="104"/>
      <c r="AQ63" s="103"/>
      <c r="AR63" s="104"/>
      <c r="AS63" s="103"/>
      <c r="AT63" s="104"/>
      <c r="AU63" s="108"/>
      <c r="AV63" s="104"/>
      <c r="AW63" s="103"/>
      <c r="AX63" s="104"/>
      <c r="AY63" s="103"/>
      <c r="AZ63" s="104"/>
      <c r="BA63" s="108"/>
      <c r="BB63" s="104"/>
      <c r="BC63" s="103"/>
      <c r="BD63" s="104"/>
      <c r="BE63" s="103"/>
      <c r="BF63" s="104"/>
      <c r="BG63" s="108"/>
      <c r="BH63" s="104"/>
      <c r="BI63" s="103"/>
      <c r="BJ63" s="104"/>
      <c r="BK63" s="103"/>
      <c r="BL63" s="104"/>
      <c r="BM63" s="108"/>
      <c r="BN63" s="104"/>
      <c r="BO63" s="103"/>
      <c r="BP63" s="104"/>
      <c r="BQ63" s="103"/>
      <c r="BR63" s="104"/>
      <c r="BS63" s="108"/>
      <c r="BT63" s="104"/>
      <c r="BU63" s="103"/>
      <c r="BV63" s="104"/>
      <c r="BW63" s="103"/>
      <c r="BX63" s="104"/>
      <c r="BY63" s="108"/>
      <c r="BZ63" s="104"/>
      <c r="CA63" s="103"/>
      <c r="CB63" s="104"/>
      <c r="CC63" s="103"/>
      <c r="CD63" s="104"/>
      <c r="CE63" s="108"/>
      <c r="CF63" s="104"/>
      <c r="CG63" s="103"/>
      <c r="CH63" s="104"/>
      <c r="CI63" s="103"/>
      <c r="CJ63" s="104"/>
      <c r="CK63" s="108"/>
      <c r="CL63" s="104"/>
      <c r="CM63" s="103"/>
      <c r="CN63" s="104"/>
      <c r="CO63" s="103"/>
      <c r="CP63" s="104"/>
      <c r="CQ63" s="108"/>
      <c r="CR63" s="104"/>
      <c r="CS63" s="103"/>
      <c r="CT63" s="104"/>
      <c r="CU63" s="103"/>
      <c r="CV63" s="104"/>
      <c r="CZ63" s="34"/>
      <c r="DA63" s="34"/>
      <c r="DB63" s="88"/>
    </row>
    <row r="64" spans="1:106" ht="14.4">
      <c r="B64" s="203">
        <f>IF(C64="","",COUNTIF($C$14:C64,"&lt;&gt;""")-COUNTBLANK($C$14:C64))</f>
        <v>33</v>
      </c>
      <c r="C64" s="60" t="s">
        <v>895</v>
      </c>
      <c r="D64" s="60" t="s">
        <v>816</v>
      </c>
      <c r="E64" s="61" t="s">
        <v>750</v>
      </c>
      <c r="F64" s="61" t="s">
        <v>117</v>
      </c>
      <c r="H64" s="1011">
        <f>IF(AND(S64&lt;&gt;"",T64&lt;&gt;"",AF64&lt;&gt;"",AG64&lt;&gt;"",AM64&lt;&gt;"",AN64&lt;&gt;"",DB64&lt;&gt;"",AT64&lt;&gt;"",AZ64&lt;&gt;"",BF64&lt;&gt;"",BL64&lt;&gt;"",BR64&lt;&gt;"",BX64&lt;&gt;"",CD64&lt;&gt;"",CJ64&lt;&gt;"",CP64&lt;&gt;"",CX64&lt;&gt;"",CV64&lt;&gt;""),0,1)</f>
        <v>1</v>
      </c>
      <c r="I64" s="710"/>
      <c r="J64" s="710"/>
      <c r="K64" s="710"/>
      <c r="L64" s="710"/>
      <c r="M64" s="710"/>
      <c r="N64" s="710"/>
      <c r="O64" s="710"/>
      <c r="P64" s="104"/>
      <c r="Q64" s="710"/>
      <c r="R64" s="104"/>
      <c r="S64" s="712"/>
      <c r="T64" s="377"/>
      <c r="U64" s="107"/>
      <c r="V64" s="710"/>
      <c r="W64" s="710"/>
      <c r="X64" s="710"/>
      <c r="Y64" s="710"/>
      <c r="Z64" s="710"/>
      <c r="AA64" s="710"/>
      <c r="AB64" s="710"/>
      <c r="AC64" s="104"/>
      <c r="AD64" s="710"/>
      <c r="AE64" s="104"/>
      <c r="AF64" s="712"/>
      <c r="AG64" s="377"/>
      <c r="AH64" s="107"/>
      <c r="AI64" s="710"/>
      <c r="AJ64" s="104"/>
      <c r="AK64" s="710"/>
      <c r="AL64" s="104"/>
      <c r="AM64" s="712"/>
      <c r="AN64" s="377"/>
      <c r="AO64" s="107"/>
      <c r="AP64" s="710"/>
      <c r="AQ64" s="104"/>
      <c r="AR64" s="710"/>
      <c r="AS64" s="104"/>
      <c r="AT64" s="712"/>
      <c r="AU64" s="107"/>
      <c r="AV64" s="710"/>
      <c r="AW64" s="104"/>
      <c r="AX64" s="710"/>
      <c r="AY64" s="104"/>
      <c r="AZ64" s="712"/>
      <c r="BA64" s="107"/>
      <c r="BB64" s="710"/>
      <c r="BC64" s="104"/>
      <c r="BD64" s="710"/>
      <c r="BE64" s="104"/>
      <c r="BF64" s="712"/>
      <c r="BG64" s="107"/>
      <c r="BH64" s="710"/>
      <c r="BI64" s="104"/>
      <c r="BJ64" s="710"/>
      <c r="BK64" s="104"/>
      <c r="BL64" s="712"/>
      <c r="BM64" s="107"/>
      <c r="BN64" s="710"/>
      <c r="BO64" s="104"/>
      <c r="BP64" s="710"/>
      <c r="BQ64" s="104"/>
      <c r="BR64" s="712"/>
      <c r="BS64" s="107"/>
      <c r="BT64" s="710"/>
      <c r="BU64" s="104"/>
      <c r="BV64" s="710"/>
      <c r="BW64" s="104"/>
      <c r="BX64" s="712"/>
      <c r="BY64" s="107"/>
      <c r="BZ64" s="710"/>
      <c r="CA64" s="104"/>
      <c r="CB64" s="710"/>
      <c r="CC64" s="104"/>
      <c r="CD64" s="712"/>
      <c r="CE64" s="107"/>
      <c r="CF64" s="710"/>
      <c r="CG64" s="104"/>
      <c r="CH64" s="710"/>
      <c r="CI64" s="104"/>
      <c r="CJ64" s="712"/>
      <c r="CK64" s="107"/>
      <c r="CL64" s="710"/>
      <c r="CM64" s="104"/>
      <c r="CN64" s="710"/>
      <c r="CO64" s="104"/>
      <c r="CP64" s="712"/>
      <c r="CQ64" s="107"/>
      <c r="CR64" s="710"/>
      <c r="CS64" s="104"/>
      <c r="CT64" s="710"/>
      <c r="CU64" s="104"/>
      <c r="CV64" s="712"/>
      <c r="CX64" s="377"/>
      <c r="CZ64" s="717"/>
      <c r="DA64" s="34"/>
      <c r="DB64" s="711"/>
    </row>
    <row r="65" spans="1:106" ht="14.4">
      <c r="B65" s="203">
        <f>IF(C65="","",COUNTIF($C$14:C65,"&lt;&gt;""")-COUNTBLANK($C$14:C65))</f>
        <v>34</v>
      </c>
      <c r="C65" s="60" t="s">
        <v>896</v>
      </c>
      <c r="D65" s="60" t="s">
        <v>818</v>
      </c>
      <c r="E65" s="61" t="s">
        <v>750</v>
      </c>
      <c r="F65" s="61" t="s">
        <v>164</v>
      </c>
      <c r="H65" s="1011">
        <f>IF(AND(S65&lt;&gt;"",T65&lt;&gt;"",AF65&lt;&gt;"",AG65&lt;&gt;"",AM65&lt;&gt;"",AN65&lt;&gt;"",DB65&lt;&gt;"",AT65&lt;&gt;"",AZ65&lt;&gt;"",BF65&lt;&gt;"",BL65&lt;&gt;"",BR65&lt;&gt;"",BX65&lt;&gt;"",CD65&lt;&gt;"",CJ65&lt;&gt;"",CP65&lt;&gt;"",CX65&lt;&gt;"",CV65&lt;&gt;""),0,1)</f>
        <v>1</v>
      </c>
      <c r="I65" s="714"/>
      <c r="J65" s="714"/>
      <c r="K65" s="714"/>
      <c r="L65" s="714"/>
      <c r="M65" s="714"/>
      <c r="N65" s="714"/>
      <c r="O65" s="714"/>
      <c r="P65" s="104"/>
      <c r="Q65" s="714"/>
      <c r="R65" s="104"/>
      <c r="S65" s="165">
        <f>S64-S20</f>
        <v>0</v>
      </c>
      <c r="T65" s="184"/>
      <c r="U65" s="107"/>
      <c r="V65" s="714"/>
      <c r="W65" s="714"/>
      <c r="X65" s="714"/>
      <c r="Y65" s="714"/>
      <c r="Z65" s="714"/>
      <c r="AA65" s="714"/>
      <c r="AB65" s="714"/>
      <c r="AC65" s="104"/>
      <c r="AD65" s="714"/>
      <c r="AE65" s="104"/>
      <c r="AF65" s="165">
        <f>AF64-AF20</f>
        <v>0</v>
      </c>
      <c r="AG65" s="184"/>
      <c r="AH65" s="107"/>
      <c r="AI65" s="714"/>
      <c r="AJ65" s="104"/>
      <c r="AK65" s="714"/>
      <c r="AL65" s="104"/>
      <c r="AM65" s="165">
        <f>AM64-AM20</f>
        <v>0</v>
      </c>
      <c r="AN65" s="184"/>
      <c r="AO65" s="107"/>
      <c r="AP65" s="714"/>
      <c r="AQ65" s="104"/>
      <c r="AR65" s="714"/>
      <c r="AS65" s="104"/>
      <c r="AT65" s="165">
        <f>AT64-AT20</f>
        <v>0</v>
      </c>
      <c r="AU65" s="107"/>
      <c r="AV65" s="714"/>
      <c r="AW65" s="104"/>
      <c r="AX65" s="714"/>
      <c r="AY65" s="104"/>
      <c r="AZ65" s="165">
        <f>AZ64-AZ20</f>
        <v>0</v>
      </c>
      <c r="BA65" s="107"/>
      <c r="BB65" s="714"/>
      <c r="BC65" s="104"/>
      <c r="BD65" s="714"/>
      <c r="BE65" s="104"/>
      <c r="BF65" s="165">
        <f>BF64-BF20</f>
        <v>0</v>
      </c>
      <c r="BG65" s="107"/>
      <c r="BH65" s="714"/>
      <c r="BI65" s="104"/>
      <c r="BJ65" s="714"/>
      <c r="BK65" s="104"/>
      <c r="BL65" s="165">
        <f>BL64-BL20</f>
        <v>0</v>
      </c>
      <c r="BM65" s="107"/>
      <c r="BN65" s="714"/>
      <c r="BO65" s="104"/>
      <c r="BP65" s="714"/>
      <c r="BQ65" s="104"/>
      <c r="BR65" s="165">
        <f>BR64-BR20</f>
        <v>0</v>
      </c>
      <c r="BS65" s="107"/>
      <c r="BT65" s="714"/>
      <c r="BU65" s="104"/>
      <c r="BV65" s="714"/>
      <c r="BW65" s="104"/>
      <c r="BX65" s="165">
        <f>BX64-BX20</f>
        <v>0</v>
      </c>
      <c r="BY65" s="107"/>
      <c r="BZ65" s="714"/>
      <c r="CA65" s="104"/>
      <c r="CB65" s="714"/>
      <c r="CC65" s="104"/>
      <c r="CD65" s="165">
        <f>CD64-CD20</f>
        <v>0</v>
      </c>
      <c r="CE65" s="107"/>
      <c r="CF65" s="714"/>
      <c r="CG65" s="104"/>
      <c r="CH65" s="714"/>
      <c r="CI65" s="104"/>
      <c r="CJ65" s="165">
        <f>CJ64-CJ20</f>
        <v>0</v>
      </c>
      <c r="CK65" s="107"/>
      <c r="CL65" s="714"/>
      <c r="CM65" s="104"/>
      <c r="CN65" s="714"/>
      <c r="CO65" s="104"/>
      <c r="CP65" s="165">
        <f>CP64-CP20</f>
        <v>0</v>
      </c>
      <c r="CQ65" s="107"/>
      <c r="CR65" s="714"/>
      <c r="CS65" s="104"/>
      <c r="CT65" s="714"/>
      <c r="CU65" s="104"/>
      <c r="CV65" s="165">
        <f>CV64-CV20</f>
        <v>0</v>
      </c>
      <c r="CX65" s="184"/>
      <c r="CZ65" s="718"/>
      <c r="DA65" s="34"/>
      <c r="DB65" s="716"/>
    </row>
    <row r="66" spans="1:106" ht="14.4">
      <c r="A66" s="84"/>
      <c r="B66" s="52"/>
      <c r="C66" s="84"/>
      <c r="D66" s="84"/>
      <c r="E66" s="158"/>
      <c r="F66" s="158"/>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998"/>
      <c r="CR66" s="998"/>
      <c r="CS66" s="998"/>
      <c r="CT66" s="998"/>
      <c r="CU66" s="998"/>
      <c r="CV66" s="998"/>
      <c r="CX66" s="84"/>
      <c r="CY66" s="84"/>
      <c r="CZ66" s="84"/>
      <c r="DA66" s="84"/>
      <c r="DB66" s="88"/>
    </row>
    <row r="67" spans="1:106" ht="14.4">
      <c r="B67" s="203">
        <f>IF(C67="","",COUNTIF($C$14:C67,"&lt;&gt;""")-COUNTBLANK($C$14:C67))</f>
        <v>35</v>
      </c>
      <c r="C67" s="60" t="s">
        <v>897</v>
      </c>
      <c r="D67" s="60" t="s">
        <v>820</v>
      </c>
      <c r="E67" s="61" t="s">
        <v>750</v>
      </c>
      <c r="F67" s="61" t="s">
        <v>164</v>
      </c>
      <c r="H67" s="1011">
        <f>IF(AND(S67&lt;&gt;"",T67&lt;&gt;"",AF67&lt;&gt;"",AG67&lt;&gt;"",AM67&lt;&gt;"",AN67&lt;&gt;"",DB67&lt;&gt;"",AT67&lt;&gt;"",AZ67&lt;&gt;"",BF67&lt;&gt;"",BL67&lt;&gt;"",BR67&lt;&gt;"",BX67&lt;&gt;"",CD67&lt;&gt;"",CJ67&lt;&gt;"",CP67&lt;&gt;"",CX67&lt;&gt;"",CV67&lt;&gt;""),0,1)</f>
        <v>1</v>
      </c>
      <c r="I67" s="714"/>
      <c r="J67" s="714"/>
      <c r="K67" s="714"/>
      <c r="L67" s="714"/>
      <c r="M67" s="714"/>
      <c r="N67" s="714"/>
      <c r="O67" s="714"/>
      <c r="P67" s="104"/>
      <c r="Q67" s="714"/>
      <c r="R67" s="104"/>
      <c r="S67" s="165">
        <f>S45+S61+$S$65</f>
        <v>0</v>
      </c>
      <c r="T67" s="184"/>
      <c r="U67" s="107"/>
      <c r="V67" s="714"/>
      <c r="W67" s="714"/>
      <c r="X67" s="714"/>
      <c r="Y67" s="714"/>
      <c r="Z67" s="714"/>
      <c r="AA67" s="714"/>
      <c r="AB67" s="714"/>
      <c r="AC67" s="107"/>
      <c r="AD67" s="714"/>
      <c r="AE67" s="107"/>
      <c r="AF67" s="165">
        <f>AF45+AF61+$AF$65</f>
        <v>0</v>
      </c>
      <c r="AG67" s="184"/>
      <c r="AH67" s="107"/>
      <c r="AI67" s="714"/>
      <c r="AJ67" s="104"/>
      <c r="AK67" s="714"/>
      <c r="AL67" s="104"/>
      <c r="AM67" s="165">
        <f>AM45+AM61+$AM$65</f>
        <v>0</v>
      </c>
      <c r="AN67" s="184"/>
      <c r="AO67" s="107"/>
      <c r="AP67" s="714"/>
      <c r="AQ67" s="104"/>
      <c r="AR67" s="714"/>
      <c r="AS67" s="104"/>
      <c r="AT67" s="165">
        <f>AT45+AT61+$AM$65</f>
        <v>0</v>
      </c>
      <c r="AU67" s="107"/>
      <c r="AV67" s="714"/>
      <c r="AW67" s="104"/>
      <c r="AX67" s="714"/>
      <c r="AY67" s="104"/>
      <c r="AZ67" s="165">
        <f>AZ45+AZ61+$AM$65</f>
        <v>0</v>
      </c>
      <c r="BA67" s="107"/>
      <c r="BB67" s="714"/>
      <c r="BC67" s="104"/>
      <c r="BD67" s="714"/>
      <c r="BE67" s="104"/>
      <c r="BF67" s="165">
        <f>BF45+BF61+$AM$65</f>
        <v>0</v>
      </c>
      <c r="BG67" s="107"/>
      <c r="BH67" s="714"/>
      <c r="BI67" s="104"/>
      <c r="BJ67" s="714"/>
      <c r="BK67" s="104"/>
      <c r="BL67" s="165">
        <f>BL45+BL61+$AM$65</f>
        <v>0</v>
      </c>
      <c r="BM67" s="107"/>
      <c r="BN67" s="714"/>
      <c r="BO67" s="104"/>
      <c r="BP67" s="714"/>
      <c r="BQ67" s="104"/>
      <c r="BR67" s="165">
        <f>BR45+BR61+$AM$65</f>
        <v>0</v>
      </c>
      <c r="BS67" s="107"/>
      <c r="BT67" s="714"/>
      <c r="BU67" s="104"/>
      <c r="BV67" s="714"/>
      <c r="BW67" s="104"/>
      <c r="BX67" s="165">
        <f>BX45+BX61+$AM$65</f>
        <v>0</v>
      </c>
      <c r="BY67" s="107"/>
      <c r="BZ67" s="714"/>
      <c r="CA67" s="104"/>
      <c r="CB67" s="714"/>
      <c r="CC67" s="104"/>
      <c r="CD67" s="165">
        <f>CD45+CD61+$AM$65</f>
        <v>0</v>
      </c>
      <c r="CE67" s="107"/>
      <c r="CF67" s="714"/>
      <c r="CG67" s="104"/>
      <c r="CH67" s="714"/>
      <c r="CI67" s="104"/>
      <c r="CJ67" s="165">
        <f>CJ45+CJ61+$AM$65</f>
        <v>0</v>
      </c>
      <c r="CK67" s="107"/>
      <c r="CL67" s="714"/>
      <c r="CM67" s="104"/>
      <c r="CN67" s="714"/>
      <c r="CO67" s="104"/>
      <c r="CP67" s="165">
        <f>CP45+CP61+$AM$65</f>
        <v>0</v>
      </c>
      <c r="CQ67" s="107"/>
      <c r="CR67" s="714"/>
      <c r="CS67" s="104"/>
      <c r="CT67" s="714"/>
      <c r="CU67" s="104"/>
      <c r="CV67" s="165">
        <f>CV45+CV61+$AM$65</f>
        <v>0</v>
      </c>
      <c r="CX67" s="184"/>
      <c r="CZ67" s="718"/>
      <c r="DA67" s="34"/>
      <c r="DB67" s="716"/>
    </row>
    <row r="68" spans="1:106" ht="14.4">
      <c r="B68" s="52"/>
      <c r="H68" s="84"/>
      <c r="U68" s="34"/>
      <c r="AH68" s="34"/>
      <c r="AI68" s="75"/>
      <c r="AJ68" s="77"/>
      <c r="AK68" s="75"/>
      <c r="AL68" s="77"/>
      <c r="AM68" s="75"/>
      <c r="AO68" s="34"/>
      <c r="AP68" s="75"/>
      <c r="AQ68" s="77"/>
      <c r="AR68" s="75"/>
      <c r="AS68" s="77"/>
      <c r="AT68" s="75"/>
      <c r="AU68" s="34"/>
      <c r="AV68" s="75"/>
      <c r="AW68" s="77"/>
      <c r="AX68" s="75"/>
      <c r="AY68" s="77"/>
      <c r="AZ68" s="75"/>
      <c r="BA68" s="34"/>
      <c r="BB68" s="75"/>
      <c r="BC68" s="77"/>
      <c r="BD68" s="75"/>
      <c r="BE68" s="77"/>
      <c r="BF68" s="75"/>
      <c r="BG68" s="34"/>
      <c r="BH68" s="75"/>
      <c r="BI68" s="77"/>
      <c r="BJ68" s="75"/>
      <c r="BK68" s="77"/>
      <c r="BL68" s="75"/>
      <c r="BM68" s="34"/>
      <c r="BN68" s="75"/>
      <c r="BO68" s="77"/>
      <c r="BP68" s="75"/>
      <c r="BQ68" s="77"/>
      <c r="BR68" s="75"/>
      <c r="BS68" s="34"/>
      <c r="BT68" s="75"/>
      <c r="BU68" s="77"/>
      <c r="BV68" s="75"/>
      <c r="BW68" s="77"/>
      <c r="BX68" s="75"/>
      <c r="BY68" s="34"/>
      <c r="BZ68" s="75"/>
      <c r="CA68" s="77"/>
      <c r="CB68" s="75"/>
      <c r="CC68" s="77"/>
      <c r="CD68" s="75"/>
      <c r="CE68" s="34"/>
      <c r="CF68" s="75"/>
      <c r="CG68" s="77"/>
      <c r="CH68" s="75"/>
      <c r="CI68" s="77"/>
      <c r="CJ68" s="75"/>
      <c r="CK68" s="34"/>
      <c r="CL68" s="75"/>
      <c r="CM68" s="77"/>
      <c r="CN68" s="75"/>
      <c r="CO68" s="77"/>
      <c r="CP68" s="75"/>
      <c r="CQ68" s="986"/>
      <c r="CR68" s="75"/>
      <c r="CS68" s="77"/>
      <c r="CT68" s="75"/>
      <c r="CU68" s="77"/>
      <c r="CV68" s="75"/>
      <c r="CZ68" s="34"/>
      <c r="DA68" s="34"/>
      <c r="DB68" s="88"/>
    </row>
    <row r="69" spans="1:106" ht="14.4">
      <c r="B69" s="52"/>
      <c r="C69" s="32" t="s">
        <v>129</v>
      </c>
      <c r="H69" s="84"/>
      <c r="U69" s="34"/>
      <c r="AH69" s="34"/>
      <c r="AI69" s="75"/>
      <c r="AJ69" s="77"/>
      <c r="AK69" s="75"/>
      <c r="AL69" s="77"/>
      <c r="AM69" s="75"/>
      <c r="AO69" s="34"/>
      <c r="AP69" s="75"/>
      <c r="AQ69" s="77"/>
      <c r="AR69" s="75"/>
      <c r="AS69" s="77"/>
      <c r="AT69" s="75"/>
      <c r="AU69" s="34"/>
      <c r="AV69" s="75"/>
      <c r="AW69" s="77"/>
      <c r="AX69" s="75"/>
      <c r="AY69" s="77"/>
      <c r="AZ69" s="75"/>
      <c r="BA69" s="34"/>
      <c r="BB69" s="75"/>
      <c r="BC69" s="77"/>
      <c r="BD69" s="75"/>
      <c r="BE69" s="77"/>
      <c r="BF69" s="75"/>
      <c r="BG69" s="34"/>
      <c r="BH69" s="75"/>
      <c r="BI69" s="77"/>
      <c r="BJ69" s="75"/>
      <c r="BK69" s="77"/>
      <c r="BL69" s="75"/>
      <c r="BM69" s="34"/>
      <c r="BN69" s="75"/>
      <c r="BO69" s="77"/>
      <c r="BP69" s="75"/>
      <c r="BQ69" s="77"/>
      <c r="BR69" s="75"/>
      <c r="BS69" s="34"/>
      <c r="BT69" s="75"/>
      <c r="BU69" s="77"/>
      <c r="BV69" s="75"/>
      <c r="BW69" s="77"/>
      <c r="BX69" s="75"/>
      <c r="BY69" s="34"/>
      <c r="BZ69" s="75"/>
      <c r="CA69" s="77"/>
      <c r="CB69" s="75"/>
      <c r="CC69" s="77"/>
      <c r="CD69" s="75"/>
      <c r="CE69" s="34"/>
      <c r="CF69" s="75"/>
      <c r="CG69" s="77"/>
      <c r="CH69" s="75"/>
      <c r="CI69" s="77"/>
      <c r="CJ69" s="75"/>
      <c r="CK69" s="34"/>
      <c r="CL69" s="75"/>
      <c r="CM69" s="77"/>
      <c r="CN69" s="75"/>
      <c r="CO69" s="77"/>
      <c r="CP69" s="75"/>
      <c r="CQ69" s="986"/>
      <c r="CR69" s="75"/>
      <c r="CS69" s="77"/>
      <c r="CT69" s="75"/>
      <c r="CU69" s="77"/>
      <c r="CV69" s="75"/>
      <c r="CZ69" s="34"/>
      <c r="DA69" s="34"/>
      <c r="DB69" s="88"/>
    </row>
    <row r="70" spans="1:106" ht="14.4">
      <c r="B70" s="52"/>
      <c r="C70" s="1430"/>
      <c r="D70" s="1379"/>
      <c r="E70" s="1379"/>
      <c r="F70" s="1380"/>
      <c r="H70" s="84"/>
      <c r="U70" s="34"/>
      <c r="AH70" s="34"/>
      <c r="AJ70" s="34"/>
      <c r="AL70" s="34"/>
      <c r="AO70" s="34"/>
      <c r="AQ70" s="34"/>
      <c r="AS70" s="34"/>
      <c r="AU70" s="34"/>
      <c r="AW70" s="34"/>
      <c r="AY70" s="34"/>
      <c r="BA70" s="34"/>
      <c r="BC70" s="34"/>
      <c r="BE70" s="34"/>
      <c r="BG70" s="34"/>
      <c r="BI70" s="34"/>
      <c r="BK70" s="34"/>
      <c r="BM70" s="34"/>
      <c r="BO70" s="34"/>
      <c r="BQ70" s="34"/>
      <c r="BS70" s="34"/>
      <c r="BU70" s="34"/>
      <c r="BW70" s="34"/>
      <c r="BY70" s="34"/>
      <c r="CA70" s="34"/>
      <c r="CC70" s="34"/>
      <c r="CE70" s="34"/>
      <c r="CG70" s="34"/>
      <c r="CI70" s="34"/>
      <c r="CK70" s="34"/>
      <c r="CM70" s="34"/>
      <c r="CO70" s="34"/>
      <c r="CQ70" s="986"/>
      <c r="CS70" s="986"/>
      <c r="CU70" s="986"/>
      <c r="CZ70" s="34"/>
      <c r="DA70" s="34"/>
      <c r="DB70" s="88"/>
    </row>
    <row r="71" spans="1:106" ht="14.4">
      <c r="B71" s="52"/>
      <c r="C71" s="1381"/>
      <c r="D71" s="1405"/>
      <c r="E71" s="1405"/>
      <c r="F71" s="1382"/>
      <c r="H71" s="84"/>
      <c r="U71" s="34"/>
      <c r="AH71" s="34"/>
      <c r="AJ71" s="34"/>
      <c r="AL71" s="34"/>
      <c r="AO71" s="34"/>
      <c r="AQ71" s="34"/>
      <c r="AS71" s="34"/>
      <c r="AU71" s="34"/>
      <c r="AW71" s="34"/>
      <c r="AY71" s="34"/>
      <c r="BA71" s="34"/>
      <c r="BC71" s="34"/>
      <c r="BE71" s="34"/>
      <c r="BG71" s="34"/>
      <c r="BI71" s="34"/>
      <c r="BK71" s="34"/>
      <c r="BM71" s="34"/>
      <c r="BO71" s="34"/>
      <c r="BQ71" s="34"/>
      <c r="BS71" s="34"/>
      <c r="BU71" s="34"/>
      <c r="BW71" s="34"/>
      <c r="BY71" s="34"/>
      <c r="CA71" s="34"/>
      <c r="CC71" s="34"/>
      <c r="CE71" s="34"/>
      <c r="CG71" s="34"/>
      <c r="CI71" s="34"/>
      <c r="CK71" s="34"/>
      <c r="CM71" s="34"/>
      <c r="CO71" s="34"/>
      <c r="CQ71" s="986"/>
      <c r="CS71" s="986"/>
      <c r="CU71" s="986"/>
      <c r="CZ71" s="34"/>
      <c r="DA71" s="34"/>
      <c r="DB71" s="88"/>
    </row>
    <row r="72" spans="1:106" ht="14.4">
      <c r="B72" s="52"/>
      <c r="C72" s="1381"/>
      <c r="D72" s="1405"/>
      <c r="E72" s="1405"/>
      <c r="F72" s="1382"/>
      <c r="H72" s="84"/>
      <c r="U72" s="34"/>
      <c r="AH72" s="34"/>
      <c r="AJ72" s="34"/>
      <c r="AL72" s="34"/>
      <c r="AO72" s="34"/>
      <c r="AQ72" s="34"/>
      <c r="AS72" s="34"/>
      <c r="AU72" s="34"/>
      <c r="AW72" s="34"/>
      <c r="AY72" s="34"/>
      <c r="BA72" s="34"/>
      <c r="BC72" s="34"/>
      <c r="BE72" s="34"/>
      <c r="BG72" s="34"/>
      <c r="BI72" s="34"/>
      <c r="BK72" s="34"/>
      <c r="BM72" s="34"/>
      <c r="BO72" s="34"/>
      <c r="BQ72" s="34"/>
      <c r="BS72" s="34"/>
      <c r="BU72" s="34"/>
      <c r="BW72" s="34"/>
      <c r="BY72" s="34"/>
      <c r="CA72" s="34"/>
      <c r="CC72" s="34"/>
      <c r="CE72" s="34"/>
      <c r="CG72" s="34"/>
      <c r="CI72" s="34"/>
      <c r="CK72" s="34"/>
      <c r="CM72" s="34"/>
      <c r="CO72" s="34"/>
      <c r="CQ72" s="986"/>
      <c r="CS72" s="986"/>
      <c r="CU72" s="986"/>
      <c r="CZ72" s="34"/>
      <c r="DA72" s="34"/>
      <c r="DB72" s="88"/>
    </row>
    <row r="73" spans="1:106" ht="14.4">
      <c r="B73" s="52"/>
      <c r="C73" s="1381"/>
      <c r="D73" s="1405"/>
      <c r="E73" s="1405"/>
      <c r="F73" s="1382"/>
      <c r="H73" s="84"/>
      <c r="U73" s="34"/>
      <c r="AH73" s="34"/>
      <c r="AJ73" s="34"/>
      <c r="AL73" s="34"/>
      <c r="AO73" s="34"/>
      <c r="AQ73" s="34"/>
      <c r="AS73" s="34"/>
      <c r="AU73" s="34"/>
      <c r="AW73" s="34"/>
      <c r="AY73" s="34"/>
      <c r="BA73" s="34"/>
      <c r="BC73" s="34"/>
      <c r="BE73" s="34"/>
      <c r="BG73" s="34"/>
      <c r="BI73" s="34"/>
      <c r="BK73" s="34"/>
      <c r="BM73" s="34"/>
      <c r="BO73" s="34"/>
      <c r="BQ73" s="34"/>
      <c r="BS73" s="34"/>
      <c r="BU73" s="34"/>
      <c r="BW73" s="34"/>
      <c r="BY73" s="34"/>
      <c r="CA73" s="34"/>
      <c r="CC73" s="34"/>
      <c r="CE73" s="34"/>
      <c r="CG73" s="34"/>
      <c r="CI73" s="34"/>
      <c r="CK73" s="34"/>
      <c r="CM73" s="34"/>
      <c r="CO73" s="34"/>
      <c r="CQ73" s="986"/>
      <c r="CS73" s="986"/>
      <c r="CU73" s="986"/>
      <c r="CZ73" s="34"/>
      <c r="DA73" s="34"/>
      <c r="DB73" s="88"/>
    </row>
    <row r="74" spans="1:106" ht="14.4">
      <c r="B74" s="52"/>
      <c r="C74" s="1383"/>
      <c r="D74" s="1384"/>
      <c r="E74" s="1384"/>
      <c r="F74" s="1385"/>
      <c r="H74" s="84"/>
      <c r="U74" s="34"/>
      <c r="AH74" s="34"/>
      <c r="AJ74" s="34"/>
      <c r="AL74" s="34"/>
      <c r="AO74" s="34"/>
      <c r="AQ74" s="34"/>
      <c r="AS74" s="34"/>
      <c r="AU74" s="34"/>
      <c r="AW74" s="34"/>
      <c r="AY74" s="34"/>
      <c r="BA74" s="34"/>
      <c r="BC74" s="34"/>
      <c r="BE74" s="34"/>
      <c r="BG74" s="34"/>
      <c r="BI74" s="34"/>
      <c r="BK74" s="34"/>
      <c r="BM74" s="34"/>
      <c r="BO74" s="34"/>
      <c r="BQ74" s="34"/>
      <c r="BS74" s="34"/>
      <c r="BU74" s="34"/>
      <c r="BW74" s="34"/>
      <c r="BY74" s="34"/>
      <c r="CA74" s="34"/>
      <c r="CC74" s="34"/>
      <c r="CE74" s="34"/>
      <c r="CG74" s="34"/>
      <c r="CI74" s="34"/>
      <c r="CK74" s="34"/>
      <c r="CM74" s="34"/>
      <c r="CO74" s="34"/>
      <c r="CQ74" s="986"/>
      <c r="CS74" s="986"/>
      <c r="CU74" s="986"/>
      <c r="CZ74" s="34"/>
      <c r="DA74" s="34"/>
      <c r="DB74" s="88"/>
    </row>
    <row r="75" spans="1:106" ht="14.4">
      <c r="B75" s="52"/>
      <c r="H75" s="84"/>
      <c r="U75" s="34"/>
      <c r="AH75" s="34"/>
      <c r="AJ75" s="34"/>
      <c r="AL75" s="34"/>
      <c r="AO75" s="34"/>
      <c r="AQ75" s="34"/>
      <c r="AS75" s="34"/>
      <c r="AU75" s="34"/>
      <c r="AW75" s="34"/>
      <c r="AY75" s="34"/>
      <c r="BA75" s="34"/>
      <c r="BC75" s="34"/>
      <c r="BE75" s="34"/>
      <c r="BG75" s="34"/>
      <c r="BI75" s="34"/>
      <c r="BK75" s="34"/>
      <c r="BM75" s="34"/>
      <c r="BO75" s="34"/>
      <c r="BQ75" s="34"/>
      <c r="BS75" s="34"/>
      <c r="BU75" s="34"/>
      <c r="BW75" s="34"/>
      <c r="BY75" s="34"/>
      <c r="CA75" s="34"/>
      <c r="CC75" s="34"/>
      <c r="CE75" s="34"/>
      <c r="CG75" s="34"/>
      <c r="CI75" s="34"/>
      <c r="CK75" s="34"/>
      <c r="CM75" s="34"/>
      <c r="CO75" s="34"/>
      <c r="CQ75" s="986"/>
      <c r="CS75" s="986"/>
      <c r="CU75" s="986"/>
      <c r="CZ75" s="34"/>
      <c r="DA75" s="34"/>
      <c r="DB75" s="88"/>
    </row>
    <row r="76" spans="1:106" ht="14.4">
      <c r="B76" s="52"/>
      <c r="D76" s="33"/>
      <c r="E76" s="33"/>
      <c r="F76" s="33"/>
      <c r="H76" s="84"/>
      <c r="DB76" s="86"/>
    </row>
    <row r="77" spans="1:106" ht="14.4">
      <c r="B77" s="335" t="s">
        <v>130</v>
      </c>
      <c r="C77" s="56"/>
      <c r="D77" s="56"/>
      <c r="E77" s="56"/>
      <c r="F77" s="56"/>
      <c r="G77" s="56"/>
      <c r="H77" s="312"/>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994"/>
      <c r="CR77" s="994"/>
      <c r="CS77" s="994"/>
      <c r="CT77" s="994"/>
      <c r="CU77" s="994"/>
      <c r="CV77" s="994"/>
      <c r="CW77" s="56"/>
      <c r="CX77" s="56"/>
      <c r="CY77" s="56"/>
      <c r="CZ77" s="56"/>
      <c r="DA77" s="56"/>
      <c r="DB77" s="87"/>
    </row>
    <row r="78" spans="1:106" ht="0" hidden="1" customHeight="1">
      <c r="G78" s="32"/>
      <c r="CY78" s="32"/>
    </row>
    <row r="79" spans="1:106" ht="0" hidden="1" customHeight="1">
      <c r="G79" s="32"/>
      <c r="CY79" s="32"/>
    </row>
    <row r="80" spans="1:106" ht="0" hidden="1" customHeight="1">
      <c r="G80" s="32"/>
      <c r="CY80" s="32"/>
    </row>
    <row r="81" spans="7:103" ht="0" hidden="1" customHeight="1">
      <c r="G81" s="32"/>
      <c r="CY81" s="32"/>
    </row>
    <row r="82" spans="7:103" ht="0" hidden="1" customHeight="1">
      <c r="G82" s="32"/>
      <c r="CY82" s="32"/>
    </row>
    <row r="83" spans="7:103" ht="0" hidden="1" customHeight="1"/>
    <row r="84" spans="7:103" ht="0" hidden="1" customHeight="1"/>
    <row r="85" spans="7:103" ht="0" hidden="1" customHeight="1"/>
    <row r="86" spans="7:103" ht="0" hidden="1" customHeight="1"/>
    <row r="87" spans="7:103" ht="0" hidden="1" customHeight="1"/>
    <row r="88" spans="7:103" ht="0" hidden="1" customHeight="1"/>
    <row r="89" spans="7:103" ht="0" hidden="1" customHeight="1"/>
    <row r="90" spans="7:103" ht="0" hidden="1" customHeight="1"/>
    <row r="91" spans="7:103" ht="0" hidden="1" customHeight="1"/>
    <row r="92" spans="7:103" ht="0" hidden="1" customHeight="1"/>
    <row r="93" spans="7:103" ht="0" hidden="1" customHeight="1"/>
    <row r="94" spans="7:103" ht="0" hidden="1" customHeight="1"/>
    <row r="95" spans="7:103" ht="0" hidden="1" customHeight="1"/>
    <row r="96" spans="7:103"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sheetData>
  <mergeCells count="57">
    <mergeCell ref="CL10:CL12"/>
    <mergeCell ref="CN10:CN12"/>
    <mergeCell ref="CL8:CP8"/>
    <mergeCell ref="CF8:CJ8"/>
    <mergeCell ref="CF10:CF12"/>
    <mergeCell ref="CH10:CH12"/>
    <mergeCell ref="CJ10:CJ11"/>
    <mergeCell ref="BH8:BL8"/>
    <mergeCell ref="BN8:BR8"/>
    <mergeCell ref="BT8:BX8"/>
    <mergeCell ref="BZ8:CD8"/>
    <mergeCell ref="BH10:BH12"/>
    <mergeCell ref="BJ10:BJ12"/>
    <mergeCell ref="BL10:BL11"/>
    <mergeCell ref="BN10:BN12"/>
    <mergeCell ref="BP10:BP12"/>
    <mergeCell ref="BR10:BR11"/>
    <mergeCell ref="BT10:BT12"/>
    <mergeCell ref="BV10:BV12"/>
    <mergeCell ref="BX10:BX11"/>
    <mergeCell ref="AX10:AX12"/>
    <mergeCell ref="AZ10:AZ11"/>
    <mergeCell ref="BB10:BB12"/>
    <mergeCell ref="BD10:BD12"/>
    <mergeCell ref="BF10:BF11"/>
    <mergeCell ref="DB10:DB12"/>
    <mergeCell ref="H10:H12"/>
    <mergeCell ref="AF10:AG11"/>
    <mergeCell ref="AI10:AI12"/>
    <mergeCell ref="AK10:AK12"/>
    <mergeCell ref="AM10:AN11"/>
    <mergeCell ref="CZ10:CZ12"/>
    <mergeCell ref="BZ10:BZ12"/>
    <mergeCell ref="CB10:CB12"/>
    <mergeCell ref="CD10:CD11"/>
    <mergeCell ref="CP10:CP11"/>
    <mergeCell ref="CX8:CX12"/>
    <mergeCell ref="I8:T8"/>
    <mergeCell ref="V8:AG8"/>
    <mergeCell ref="AI8:AN8"/>
    <mergeCell ref="I10:O11"/>
    <mergeCell ref="CR8:CV8"/>
    <mergeCell ref="CR10:CR12"/>
    <mergeCell ref="CT10:CT12"/>
    <mergeCell ref="CV10:CV11"/>
    <mergeCell ref="C70:F74"/>
    <mergeCell ref="Q10:Q12"/>
    <mergeCell ref="S10:T11"/>
    <mergeCell ref="V10:AB11"/>
    <mergeCell ref="AD10:AD12"/>
    <mergeCell ref="AP8:AT8"/>
    <mergeCell ref="AP10:AP12"/>
    <mergeCell ref="AR10:AR12"/>
    <mergeCell ref="AT10:AT11"/>
    <mergeCell ref="AV8:AZ8"/>
    <mergeCell ref="BB8:BF8"/>
    <mergeCell ref="AV10:AV12"/>
  </mergeCells>
  <conditionalFormatting sqref="H3 H19:H20">
    <cfRule type="cellIs" dxfId="543" priority="247" stopIfTrue="1" operator="greaterThan">
      <formula>0</formula>
    </cfRule>
    <cfRule type="cellIs" dxfId="542" priority="248" stopIfTrue="1" operator="lessThan">
      <formula>1</formula>
    </cfRule>
  </conditionalFormatting>
  <conditionalFormatting sqref="H32:H34">
    <cfRule type="cellIs" dxfId="541" priority="219" stopIfTrue="1" operator="greaterThan">
      <formula>0</formula>
    </cfRule>
    <cfRule type="cellIs" dxfId="540" priority="220" stopIfTrue="1" operator="lessThan">
      <formula>1</formula>
    </cfRule>
  </conditionalFormatting>
  <conditionalFormatting sqref="H17:H23">
    <cfRule type="cellIs" dxfId="539" priority="227" stopIfTrue="1" operator="greaterThan">
      <formula>0</formula>
    </cfRule>
    <cfRule type="cellIs" dxfId="538" priority="228" stopIfTrue="1" operator="lessThan">
      <formula>1</formula>
    </cfRule>
  </conditionalFormatting>
  <conditionalFormatting sqref="H16">
    <cfRule type="cellIs" dxfId="537" priority="225" stopIfTrue="1" operator="greaterThan">
      <formula>0</formula>
    </cfRule>
    <cfRule type="cellIs" dxfId="536" priority="226" stopIfTrue="1" operator="lessThan">
      <formula>1</formula>
    </cfRule>
  </conditionalFormatting>
  <conditionalFormatting sqref="H33:H34">
    <cfRule type="cellIs" dxfId="535" priority="217" stopIfTrue="1" operator="greaterThan">
      <formula>0</formula>
    </cfRule>
    <cfRule type="cellIs" dxfId="534" priority="218" stopIfTrue="1" operator="lessThan">
      <formula>1</formula>
    </cfRule>
  </conditionalFormatting>
  <conditionalFormatting sqref="H20">
    <cfRule type="cellIs" dxfId="533" priority="195" stopIfTrue="1" operator="greaterThan">
      <formula>0</formula>
    </cfRule>
    <cfRule type="cellIs" dxfId="532" priority="196" stopIfTrue="1" operator="lessThan">
      <formula>1</formula>
    </cfRule>
  </conditionalFormatting>
  <conditionalFormatting sqref="H18:H23">
    <cfRule type="cellIs" dxfId="531" priority="187" stopIfTrue="1" operator="greaterThan">
      <formula>0</formula>
    </cfRule>
    <cfRule type="cellIs" dxfId="530" priority="188" stopIfTrue="1" operator="lessThan">
      <formula>1</formula>
    </cfRule>
  </conditionalFormatting>
  <conditionalFormatting sqref="H52:H53">
    <cfRule type="cellIs" dxfId="529" priority="75" stopIfTrue="1" operator="greaterThan">
      <formula>0</formula>
    </cfRule>
    <cfRule type="cellIs" dxfId="528" priority="76" stopIfTrue="1" operator="lessThan">
      <formula>1</formula>
    </cfRule>
  </conditionalFormatting>
  <conditionalFormatting sqref="H67">
    <cfRule type="cellIs" dxfId="527" priority="13" stopIfTrue="1" operator="greaterThan">
      <formula>0</formula>
    </cfRule>
    <cfRule type="cellIs" dxfId="526" priority="14" stopIfTrue="1" operator="lessThan">
      <formula>1</formula>
    </cfRule>
  </conditionalFormatting>
  <conditionalFormatting sqref="H65">
    <cfRule type="cellIs" dxfId="525" priority="11" stopIfTrue="1" operator="greaterThan">
      <formula>0</formula>
    </cfRule>
    <cfRule type="cellIs" dxfId="524" priority="12" stopIfTrue="1" operator="lessThan">
      <formula>1</formula>
    </cfRule>
  </conditionalFormatting>
  <conditionalFormatting sqref="H42">
    <cfRule type="cellIs" dxfId="523" priority="23" stopIfTrue="1" operator="greaterThan">
      <formula>0</formula>
    </cfRule>
    <cfRule type="cellIs" dxfId="522" priority="24" stopIfTrue="1" operator="lessThan">
      <formula>1</formula>
    </cfRule>
  </conditionalFormatting>
  <conditionalFormatting sqref="H43">
    <cfRule type="cellIs" dxfId="521" priority="21" stopIfTrue="1" operator="greaterThan">
      <formula>0</formula>
    </cfRule>
    <cfRule type="cellIs" dxfId="520" priority="22" stopIfTrue="1" operator="lessThan">
      <formula>1</formula>
    </cfRule>
  </conditionalFormatting>
  <conditionalFormatting sqref="H45">
    <cfRule type="cellIs" dxfId="519" priority="19" stopIfTrue="1" operator="greaterThan">
      <formula>0</formula>
    </cfRule>
    <cfRule type="cellIs" dxfId="518" priority="20" stopIfTrue="1" operator="lessThan">
      <formula>1</formula>
    </cfRule>
  </conditionalFormatting>
  <conditionalFormatting sqref="H48">
    <cfRule type="cellIs" dxfId="517" priority="17" stopIfTrue="1" operator="greaterThan">
      <formula>0</formula>
    </cfRule>
    <cfRule type="cellIs" dxfId="516" priority="18" stopIfTrue="1" operator="lessThan">
      <formula>1</formula>
    </cfRule>
  </conditionalFormatting>
  <conditionalFormatting sqref="H49">
    <cfRule type="cellIs" dxfId="515" priority="15" stopIfTrue="1" operator="greaterThan">
      <formula>0</formula>
    </cfRule>
    <cfRule type="cellIs" dxfId="514" priority="16" stopIfTrue="1" operator="lessThan">
      <formula>1</formula>
    </cfRule>
  </conditionalFormatting>
  <conditionalFormatting sqref="H40">
    <cfRule type="cellIs" dxfId="513" priority="25" stopIfTrue="1" operator="greaterThan">
      <formula>0</formula>
    </cfRule>
    <cfRule type="cellIs" dxfId="512" priority="26" stopIfTrue="1" operator="lessThan">
      <formula>1</formula>
    </cfRule>
  </conditionalFormatting>
  <conditionalFormatting sqref="H25:H27">
    <cfRule type="cellIs" dxfId="511" priority="35" stopIfTrue="1" operator="greaterThan">
      <formula>0</formula>
    </cfRule>
    <cfRule type="cellIs" dxfId="510" priority="36" stopIfTrue="1" operator="lessThan">
      <formula>1</formula>
    </cfRule>
  </conditionalFormatting>
  <conditionalFormatting sqref="H29">
    <cfRule type="cellIs" dxfId="509" priority="33" stopIfTrue="1" operator="greaterThan">
      <formula>0</formula>
    </cfRule>
    <cfRule type="cellIs" dxfId="508" priority="34" stopIfTrue="1" operator="lessThan">
      <formula>1</formula>
    </cfRule>
  </conditionalFormatting>
  <conditionalFormatting sqref="H35">
    <cfRule type="cellIs" dxfId="507" priority="31" stopIfTrue="1" operator="greaterThan">
      <formula>0</formula>
    </cfRule>
    <cfRule type="cellIs" dxfId="506" priority="32" stopIfTrue="1" operator="lessThan">
      <formula>1</formula>
    </cfRule>
  </conditionalFormatting>
  <conditionalFormatting sqref="H37">
    <cfRule type="cellIs" dxfId="505" priority="29" stopIfTrue="1" operator="greaterThan">
      <formula>0</formula>
    </cfRule>
    <cfRule type="cellIs" dxfId="504" priority="30" stopIfTrue="1" operator="lessThan">
      <formula>1</formula>
    </cfRule>
  </conditionalFormatting>
  <conditionalFormatting sqref="H38">
    <cfRule type="cellIs" dxfId="503" priority="27" stopIfTrue="1" operator="greaterThan">
      <formula>0</formula>
    </cfRule>
    <cfRule type="cellIs" dxfId="502" priority="28" stopIfTrue="1" operator="lessThan">
      <formula>1</formula>
    </cfRule>
  </conditionalFormatting>
  <conditionalFormatting sqref="H64">
    <cfRule type="cellIs" dxfId="501" priority="9" stopIfTrue="1" operator="greaterThan">
      <formula>0</formula>
    </cfRule>
    <cfRule type="cellIs" dxfId="500" priority="10" stopIfTrue="1" operator="lessThan">
      <formula>1</formula>
    </cfRule>
  </conditionalFormatting>
  <conditionalFormatting sqref="H61">
    <cfRule type="cellIs" dxfId="499" priority="7" stopIfTrue="1" operator="greaterThan">
      <formula>0</formula>
    </cfRule>
    <cfRule type="cellIs" dxfId="498" priority="8" stopIfTrue="1" operator="lessThan">
      <formula>1</formula>
    </cfRule>
  </conditionalFormatting>
  <conditionalFormatting sqref="H59">
    <cfRule type="cellIs" dxfId="497" priority="5" stopIfTrue="1" operator="greaterThan">
      <formula>0</formula>
    </cfRule>
    <cfRule type="cellIs" dxfId="496" priority="6" stopIfTrue="1" operator="lessThan">
      <formula>1</formula>
    </cfRule>
  </conditionalFormatting>
  <conditionalFormatting sqref="H58">
    <cfRule type="cellIs" dxfId="495" priority="3" stopIfTrue="1" operator="greaterThan">
      <formula>0</formula>
    </cfRule>
    <cfRule type="cellIs" dxfId="494" priority="4" stopIfTrue="1" operator="lessThan">
      <formula>1</formula>
    </cfRule>
  </conditionalFormatting>
  <conditionalFormatting sqref="H54:H56">
    <cfRule type="cellIs" dxfId="493" priority="1" stopIfTrue="1" operator="greaterThan">
      <formula>0</formula>
    </cfRule>
    <cfRule type="cellIs" dxfId="492" priority="2" stopIfTrue="1" operator="lessThan">
      <formula>1</formula>
    </cfRule>
  </conditionalFormatting>
  <dataValidations disablePrompts="1" count="1">
    <dataValidation type="list" allowBlank="1" showInputMessage="1" showErrorMessage="1" sqref="AN58:AN59 T61 AN17:AN23 AN37:AN38 AG37:AG38 T58:T59 AG52:AG56 AG48:AG49 T52:T56 AG40 AG17:AG23 T32:T35 T48:T49 T25:T27 T17:T23 T42:T43 T37:T38 AN67 AN52:AN56 AG58:AG59 AN48:AN49 AN40 AG42:AG43 AN32:AN35 AG32:AG35 T67 AG25:AG27 T40 AN25:AN27 AN29 AN45 AG29 T29 AN61 AG45 T45 CX67 AG61 AN42:AN43 CX52:CX56 CX48:CX49 CX40 CX32:CX35 CX37:CX38 CX25:CX27 CX29 CX45 CX61 CX42:CX43 CX58:CX59 CX17:CX23 CX64:CX65 T64:T65 AN64:AN65 AG64:AG65 AG67" xr:uid="{4A202A7D-2963-43ED-8421-8968D9F6C45B}">
      <formula1>Confidence_grade</formula1>
    </dataValidation>
  </dataValidations>
  <pageMargins left="0.23622047244094491" right="0.23622047244094491" top="0.74803149606299213" bottom="0.74803149606299213" header="0.31496062992125984" footer="0.31496062992125984"/>
  <pageSetup paperSize="9" scale="42" fitToWidth="0" orientation="landscape" r:id="rId1"/>
  <headerFooter>
    <oddHeader>&amp;LDepartment of Internal Affairs - Three Waters Reform Programme - Request for Information Template Workbook I</oddHeader>
    <oddFooter>&amp;LPage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35958-ECDB-49DB-915A-55F06E826FF8}">
  <sheetPr>
    <tabColor rgb="FF55EBF7"/>
    <pageSetUpPr fitToPage="1"/>
  </sheetPr>
  <dimension ref="A1:AI122"/>
  <sheetViews>
    <sheetView showGridLines="0" zoomScale="80" zoomScaleNormal="80" workbookViewId="0">
      <pane xSplit="9" ySplit="12" topLeftCell="J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 style="32" customWidth="1"/>
    <col min="4" max="4" width="48.5546875" style="32" bestFit="1" customWidth="1"/>
    <col min="5" max="5" width="9.44140625" style="168" customWidth="1"/>
    <col min="6" max="6" width="8.5546875" style="168" customWidth="1"/>
    <col min="7" max="7" width="8.5546875" style="34" customWidth="1"/>
    <col min="8" max="8" width="17.44140625" style="32" bestFit="1" customWidth="1"/>
    <col min="9" max="10" width="5.5546875" style="32" customWidth="1"/>
    <col min="11" max="28" width="13.5546875" style="32" customWidth="1"/>
    <col min="29" max="29" width="5.5546875" style="32" customWidth="1"/>
    <col min="30" max="30" width="5.5546875" style="34" customWidth="1"/>
    <col min="31" max="31" width="15.44140625" style="32" customWidth="1"/>
    <col min="32" max="32" width="4.5546875" style="32" customWidth="1"/>
    <col min="33" max="33" width="49.44140625" style="32" customWidth="1"/>
    <col min="34" max="34" width="3.5546875" hidden="1" customWidth="1"/>
    <col min="35" max="35" width="4.44140625" hidden="1" customWidth="1"/>
    <col min="36" max="16384" width="9.44140625" hidden="1"/>
  </cols>
  <sheetData>
    <row r="1" spans="1:33"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c r="U1" s="37"/>
      <c r="V1" s="37"/>
      <c r="W1" s="37"/>
      <c r="X1" s="37"/>
      <c r="Y1" s="37"/>
      <c r="Z1" s="37"/>
      <c r="AA1" s="37"/>
      <c r="AB1" s="37"/>
      <c r="AC1" s="37"/>
      <c r="AD1" s="37"/>
      <c r="AE1" s="37"/>
      <c r="AF1" s="37"/>
      <c r="AG1" s="37"/>
    </row>
    <row r="2" spans="1:33" ht="20.399999999999999">
      <c r="B2" s="39"/>
      <c r="C2" s="40"/>
      <c r="D2" s="987"/>
      <c r="E2" s="167"/>
      <c r="F2" s="167"/>
      <c r="G2" s="35"/>
      <c r="H2" s="35"/>
      <c r="I2" s="35"/>
      <c r="J2" s="35"/>
      <c r="K2" s="35"/>
      <c r="L2" s="35"/>
      <c r="M2" s="35"/>
      <c r="N2" s="35"/>
      <c r="O2" s="35"/>
      <c r="P2" s="35"/>
      <c r="Q2" s="35"/>
      <c r="R2" s="35"/>
      <c r="S2" s="35"/>
      <c r="T2" s="35"/>
      <c r="U2" s="35"/>
      <c r="V2" s="35"/>
      <c r="W2" s="35"/>
      <c r="X2" s="35"/>
      <c r="Y2" s="35"/>
      <c r="Z2" s="35"/>
      <c r="AA2" s="35"/>
      <c r="AB2" s="35"/>
      <c r="AC2" s="35"/>
      <c r="AD2" s="35"/>
      <c r="AE2" s="35"/>
    </row>
    <row r="3" spans="1:33" ht="14.4">
      <c r="A3" s="41"/>
      <c r="B3" s="662" t="s">
        <v>1971</v>
      </c>
      <c r="C3" s="44"/>
      <c r="D3" s="948">
        <f>'Key information'!$E$8</f>
        <v>0</v>
      </c>
      <c r="E3" s="65"/>
      <c r="F3" s="205"/>
      <c r="G3" s="664" t="s">
        <v>100</v>
      </c>
      <c r="H3" s="665">
        <f>SUM(H16:H77)</f>
        <v>40</v>
      </c>
      <c r="I3" s="41"/>
      <c r="J3" s="41"/>
      <c r="K3" s="41"/>
      <c r="L3" s="41"/>
      <c r="M3" s="41"/>
      <c r="N3" s="41"/>
      <c r="O3" s="41"/>
      <c r="P3" s="41"/>
      <c r="Q3" s="41"/>
      <c r="R3" s="41"/>
      <c r="S3" s="41"/>
      <c r="T3" s="41"/>
      <c r="U3" s="41"/>
      <c r="V3" s="41"/>
      <c r="W3" s="41"/>
      <c r="X3" s="41"/>
      <c r="Y3" s="41"/>
      <c r="Z3" s="41"/>
      <c r="AA3" s="41"/>
      <c r="AB3" s="41"/>
      <c r="AC3" s="41"/>
      <c r="AE3" s="344"/>
      <c r="AG3" s="344"/>
    </row>
    <row r="4" spans="1:33" ht="14.4">
      <c r="B4" s="45"/>
      <c r="C4" s="327"/>
      <c r="D4" s="328"/>
      <c r="E4" s="692"/>
      <c r="F4" s="692"/>
      <c r="G4" s="329"/>
      <c r="H4" s="329"/>
      <c r="I4" s="329"/>
      <c r="J4" s="329"/>
      <c r="K4" s="329"/>
      <c r="L4" s="329"/>
      <c r="M4" s="329"/>
      <c r="N4" s="329"/>
      <c r="O4" s="329"/>
      <c r="P4" s="329"/>
      <c r="Q4" s="329"/>
      <c r="R4" s="329"/>
      <c r="S4" s="329"/>
      <c r="T4" s="329"/>
      <c r="U4" s="329"/>
      <c r="V4" s="329"/>
      <c r="W4" s="329"/>
      <c r="X4" s="329"/>
      <c r="Y4" s="329"/>
      <c r="Z4" s="329"/>
      <c r="AA4" s="329"/>
      <c r="AB4" s="329"/>
      <c r="AC4" s="329"/>
      <c r="AD4" s="46"/>
      <c r="AE4" s="47"/>
      <c r="AF4" s="47"/>
      <c r="AG4" s="367"/>
    </row>
    <row r="5" spans="1:33" ht="14.4">
      <c r="C5" s="33"/>
      <c r="H5" s="83"/>
    </row>
    <row r="6" spans="1:33" ht="15" thickBot="1">
      <c r="B6" s="48"/>
      <c r="C6" s="49"/>
      <c r="D6" s="50"/>
      <c r="E6" s="169"/>
      <c r="F6" s="169"/>
      <c r="G6" s="50"/>
      <c r="H6" s="50"/>
      <c r="I6" s="50"/>
      <c r="J6" s="50"/>
      <c r="K6" s="50"/>
      <c r="L6" s="50"/>
      <c r="M6" s="50"/>
      <c r="N6" s="50"/>
      <c r="O6" s="50"/>
      <c r="P6" s="50"/>
      <c r="Q6" s="50"/>
      <c r="R6" s="50"/>
      <c r="S6" s="50"/>
      <c r="T6" s="50"/>
      <c r="U6" s="50"/>
      <c r="V6" s="50"/>
      <c r="W6" s="50"/>
      <c r="X6" s="50"/>
      <c r="Y6" s="50"/>
      <c r="Z6" s="50"/>
      <c r="AA6" s="50"/>
      <c r="AB6" s="50"/>
      <c r="AC6" s="50"/>
      <c r="AD6" s="51"/>
      <c r="AE6" s="50"/>
      <c r="AF6" s="50"/>
      <c r="AG6" s="85"/>
    </row>
    <row r="7" spans="1:33" ht="14.4">
      <c r="B7" s="52"/>
      <c r="C7" s="122" t="s">
        <v>723</v>
      </c>
      <c r="D7" s="123"/>
      <c r="H7" s="84"/>
      <c r="AG7" s="86"/>
    </row>
    <row r="8" spans="1:33" ht="21" customHeight="1" thickBot="1">
      <c r="B8" s="52"/>
      <c r="C8" s="124" t="s">
        <v>898</v>
      </c>
      <c r="D8" s="125"/>
      <c r="H8" s="84"/>
      <c r="AG8" s="86"/>
    </row>
    <row r="9" spans="1:33" ht="15" thickBot="1">
      <c r="B9" s="52"/>
      <c r="H9" s="84"/>
      <c r="AG9" s="86"/>
    </row>
    <row r="10" spans="1:33" ht="21" customHeight="1">
      <c r="B10" s="52"/>
      <c r="C10" s="261" t="s">
        <v>103</v>
      </c>
      <c r="D10" s="137" t="s">
        <v>32</v>
      </c>
      <c r="E10" s="170" t="s">
        <v>104</v>
      </c>
      <c r="F10" s="909" t="s">
        <v>105</v>
      </c>
      <c r="H10" s="1353" t="s">
        <v>106</v>
      </c>
      <c r="K10" s="1522" t="s">
        <v>899</v>
      </c>
      <c r="L10" s="1523"/>
      <c r="M10" s="1523"/>
      <c r="N10" s="1523"/>
      <c r="O10" s="1523"/>
      <c r="P10" s="1523"/>
      <c r="Q10" s="1523"/>
      <c r="R10" s="1523"/>
      <c r="S10" s="1527" t="s">
        <v>900</v>
      </c>
      <c r="T10" s="1524" t="s">
        <v>901</v>
      </c>
      <c r="U10" s="1523"/>
      <c r="V10" s="1523"/>
      <c r="W10" s="1523"/>
      <c r="X10" s="1523"/>
      <c r="Y10" s="1523"/>
      <c r="Z10" s="1523"/>
      <c r="AA10" s="1523"/>
      <c r="AB10" s="1527" t="s">
        <v>902</v>
      </c>
      <c r="AC10" s="1530" t="s">
        <v>147</v>
      </c>
      <c r="AE10" s="1338" t="s">
        <v>108</v>
      </c>
      <c r="AF10" s="53"/>
      <c r="AG10" s="1332" t="s">
        <v>109</v>
      </c>
    </row>
    <row r="11" spans="1:33" ht="15" customHeight="1">
      <c r="B11" s="52"/>
      <c r="C11" s="223" t="s">
        <v>110</v>
      </c>
      <c r="D11" s="136"/>
      <c r="E11" s="171"/>
      <c r="F11" s="911" t="s">
        <v>111</v>
      </c>
      <c r="H11" s="1354"/>
      <c r="K11" s="1525" t="s">
        <v>737</v>
      </c>
      <c r="L11" s="1519" t="s">
        <v>738</v>
      </c>
      <c r="M11" s="1519" t="s">
        <v>739</v>
      </c>
      <c r="N11" s="1519" t="s">
        <v>740</v>
      </c>
      <c r="O11" s="1519" t="s">
        <v>741</v>
      </c>
      <c r="P11" s="1519" t="s">
        <v>742</v>
      </c>
      <c r="Q11" s="1519" t="s">
        <v>903</v>
      </c>
      <c r="R11" s="1519" t="s">
        <v>904</v>
      </c>
      <c r="S11" s="1528"/>
      <c r="T11" s="1519" t="s">
        <v>737</v>
      </c>
      <c r="U11" s="1519" t="s">
        <v>738</v>
      </c>
      <c r="V11" s="1519" t="s">
        <v>739</v>
      </c>
      <c r="W11" s="1519" t="s">
        <v>740</v>
      </c>
      <c r="X11" s="1519" t="s">
        <v>741</v>
      </c>
      <c r="Y11" s="1519" t="s">
        <v>742</v>
      </c>
      <c r="Z11" s="1519" t="s">
        <v>903</v>
      </c>
      <c r="AA11" s="1519" t="s">
        <v>904</v>
      </c>
      <c r="AB11" s="1528"/>
      <c r="AC11" s="1531"/>
      <c r="AE11" s="1339"/>
      <c r="AF11" s="53"/>
      <c r="AG11" s="1333"/>
    </row>
    <row r="12" spans="1:33" ht="24.6" customHeight="1" thickBot="1">
      <c r="B12" s="52"/>
      <c r="C12" s="124"/>
      <c r="D12" s="138"/>
      <c r="E12" s="172"/>
      <c r="F12" s="262"/>
      <c r="H12" s="1355"/>
      <c r="K12" s="1526"/>
      <c r="L12" s="1521"/>
      <c r="M12" s="1521"/>
      <c r="N12" s="1521"/>
      <c r="O12" s="1521"/>
      <c r="P12" s="1521"/>
      <c r="Q12" s="1520"/>
      <c r="R12" s="1520"/>
      <c r="S12" s="1529"/>
      <c r="T12" s="1521"/>
      <c r="U12" s="1521"/>
      <c r="V12" s="1521"/>
      <c r="W12" s="1521"/>
      <c r="X12" s="1521"/>
      <c r="Y12" s="1521"/>
      <c r="Z12" s="1520"/>
      <c r="AA12" s="1520"/>
      <c r="AB12" s="1529"/>
      <c r="AC12" s="1532"/>
      <c r="AE12" s="1340"/>
      <c r="AF12" s="54"/>
      <c r="AG12" s="1334"/>
    </row>
    <row r="13" spans="1:33" ht="14.4">
      <c r="B13" s="52"/>
      <c r="H13" s="84"/>
      <c r="AG13" s="86"/>
    </row>
    <row r="14" spans="1:33" ht="14.85" customHeight="1">
      <c r="B14" s="203" t="str">
        <f>IF(C14="","",COUNTIF($C$14:C14,"&lt;&gt;""")-COUNTBLANK($C$14:C14))</f>
        <v/>
      </c>
      <c r="G14" s="32"/>
      <c r="H14" s="84"/>
      <c r="I14" s="70"/>
      <c r="J14" s="70"/>
      <c r="K14" s="70"/>
      <c r="L14" s="70"/>
      <c r="M14" s="70"/>
      <c r="N14" s="34"/>
      <c r="O14" s="34"/>
      <c r="P14" s="34"/>
      <c r="Q14" s="70"/>
      <c r="R14" s="34"/>
      <c r="S14" s="34"/>
      <c r="T14" s="70"/>
      <c r="U14" s="70"/>
      <c r="V14" s="70"/>
      <c r="W14" s="34"/>
      <c r="X14" s="34"/>
      <c r="Y14" s="34"/>
      <c r="Z14" s="70"/>
      <c r="AA14" s="34"/>
      <c r="AB14" s="34"/>
      <c r="AC14" s="34"/>
      <c r="AD14" s="32"/>
      <c r="AG14" s="86"/>
    </row>
    <row r="15" spans="1:33" ht="14.4">
      <c r="B15" s="203" t="str">
        <f>IF(C15="","",COUNTIF($C$14:C15,"&lt;&gt;""")-COUNTBLANK($C$14:C15))</f>
        <v/>
      </c>
      <c r="C15" s="60"/>
      <c r="D15" s="63" t="s">
        <v>905</v>
      </c>
      <c r="E15" s="61"/>
      <c r="F15" s="61"/>
      <c r="H15" s="84"/>
      <c r="K15" s="1505" t="s">
        <v>906</v>
      </c>
      <c r="L15" s="1506"/>
      <c r="M15" s="1506"/>
      <c r="N15" s="1506"/>
      <c r="O15" s="1506"/>
      <c r="P15" s="1506"/>
      <c r="Q15" s="1506"/>
      <c r="R15" s="1507"/>
      <c r="S15" s="719"/>
      <c r="T15" s="1505" t="s">
        <v>907</v>
      </c>
      <c r="U15" s="1506"/>
      <c r="V15" s="1506"/>
      <c r="W15" s="1506"/>
      <c r="X15" s="1506"/>
      <c r="Y15" s="1506"/>
      <c r="Z15" s="1506"/>
      <c r="AA15" s="1507"/>
      <c r="AB15" s="719" t="s">
        <v>908</v>
      </c>
      <c r="AC15" s="33"/>
      <c r="AE15" s="34"/>
      <c r="AF15" s="34"/>
      <c r="AG15" s="88"/>
    </row>
    <row r="16" spans="1:33" ht="14.4">
      <c r="B16" s="203">
        <f>IF(C16="","",COUNTIF($C$14:C16,"&lt;&gt;""")-COUNTBLANK($C$14:C16))</f>
        <v>1</v>
      </c>
      <c r="C16" s="57" t="s">
        <v>909</v>
      </c>
      <c r="D16" s="60" t="s">
        <v>910</v>
      </c>
      <c r="E16" s="61" t="s">
        <v>747</v>
      </c>
      <c r="F16" s="61" t="s">
        <v>117</v>
      </c>
      <c r="H16" s="665">
        <f>IF(AND(K16&lt;&gt;"",L16&lt;&gt;"",M16&lt;&gt;"",N16&lt;&gt;"",O16&lt;&gt;"",P16&lt;&gt;"",Q16&lt;&gt;"",R16&lt;&gt;"",T16&lt;&gt;"",U16&lt;&gt;"",V16&lt;&gt;"",W16&lt;&gt;"",X16&lt;&gt;"",Y16&lt;&gt;"",Z16&lt;&gt;"",AA16&lt;&gt;"",AC16&lt;&gt;"",AG16&lt;&gt;""),0,1)</f>
        <v>1</v>
      </c>
      <c r="K16" s="71"/>
      <c r="L16" s="71"/>
      <c r="M16" s="71"/>
      <c r="N16" s="71"/>
      <c r="O16" s="71"/>
      <c r="P16" s="71"/>
      <c r="Q16" s="71"/>
      <c r="R16" s="72"/>
      <c r="S16" s="687"/>
      <c r="T16" s="73"/>
      <c r="U16" s="71"/>
      <c r="V16" s="71"/>
      <c r="W16" s="71"/>
      <c r="X16" s="71"/>
      <c r="Y16" s="71"/>
      <c r="Z16" s="71"/>
      <c r="AA16" s="72"/>
      <c r="AB16" s="687"/>
      <c r="AC16" s="184"/>
      <c r="AE16" s="912"/>
      <c r="AF16" s="34"/>
      <c r="AG16" s="188"/>
    </row>
    <row r="17" spans="2:33" ht="14.4">
      <c r="B17" s="203">
        <f>IF(C17="","",COUNTIF($C$14:C17,"&lt;&gt;""")-COUNTBLANK($C$14:C17))</f>
        <v>2</v>
      </c>
      <c r="C17" s="57" t="s">
        <v>911</v>
      </c>
      <c r="D17" s="60" t="s">
        <v>912</v>
      </c>
      <c r="E17" s="61" t="s">
        <v>913</v>
      </c>
      <c r="F17" s="61" t="s">
        <v>751</v>
      </c>
      <c r="H17" s="665">
        <f>IF(AND(K17&lt;&gt;"",L17&lt;&gt;"",M17&lt;&gt;"",N17&lt;&gt;"",O17&lt;&gt;"",P17&lt;&gt;"",Q17&lt;&gt;"",R17&lt;&gt;"",T17&lt;&gt;"",U17&lt;&gt;"",V17&lt;&gt;"",W17&lt;&gt;"",X17&lt;&gt;"",Y17&lt;&gt;"",Z17&lt;&gt;"",AA17&lt;&gt;"",AC17&lt;&gt;"",AG17&lt;&gt;"",S17&lt;&gt;"",AB17&lt;&gt;""),0,1)</f>
        <v>1</v>
      </c>
      <c r="K17" s="64"/>
      <c r="L17" s="64"/>
      <c r="M17" s="64"/>
      <c r="N17" s="64"/>
      <c r="O17" s="64"/>
      <c r="P17" s="64"/>
      <c r="Q17" s="64"/>
      <c r="R17" s="69"/>
      <c r="S17" s="720">
        <f>K17+L17+M17+N17+O17+P17+Q17+R17</f>
        <v>0</v>
      </c>
      <c r="T17" s="74"/>
      <c r="U17" s="64"/>
      <c r="V17" s="64"/>
      <c r="W17" s="64"/>
      <c r="X17" s="64"/>
      <c r="Y17" s="64"/>
      <c r="Z17" s="64"/>
      <c r="AA17" s="69"/>
      <c r="AB17" s="721">
        <f>T17+U17+V17+W17+X17+Y17+Z17+AA17</f>
        <v>0</v>
      </c>
      <c r="AC17" s="184"/>
      <c r="AE17" s="912"/>
      <c r="AF17" s="34"/>
      <c r="AG17" s="188"/>
    </row>
    <row r="18" spans="2:33" ht="14.4">
      <c r="B18" s="203">
        <f>IF(C18="","",COUNTIF($C$14:C18,"&lt;&gt;""")-COUNTBLANK($C$14:C18))</f>
        <v>3</v>
      </c>
      <c r="C18" s="57" t="s">
        <v>914</v>
      </c>
      <c r="D18" s="60" t="s">
        <v>915</v>
      </c>
      <c r="E18" s="61" t="s">
        <v>913</v>
      </c>
      <c r="F18" s="61" t="s">
        <v>751</v>
      </c>
      <c r="H18" s="665">
        <f>IF(AND(K18&lt;&gt;"",L18&lt;&gt;"",M18&lt;&gt;"",N18&lt;&gt;"",O18&lt;&gt;"",P18&lt;&gt;"",Q18&lt;&gt;"",R18&lt;&gt;"",T18&lt;&gt;"",U18&lt;&gt;"",V18&lt;&gt;"",W18&lt;&gt;"",X18&lt;&gt;"",Y18&lt;&gt;"",Z18&lt;&gt;"",AA18&lt;&gt;"",AC18&lt;&gt;"",AG18&lt;&gt;"",S18&lt;&gt;"",AB18&lt;&gt;""),0,1)</f>
        <v>1</v>
      </c>
      <c r="K18" s="64"/>
      <c r="L18" s="64"/>
      <c r="M18" s="64"/>
      <c r="N18" s="64"/>
      <c r="O18" s="64"/>
      <c r="P18" s="64"/>
      <c r="Q18" s="64"/>
      <c r="R18" s="69"/>
      <c r="S18" s="720">
        <f>K18+L18+M18+N18+O18+P18+Q18+R18</f>
        <v>0</v>
      </c>
      <c r="T18" s="74"/>
      <c r="U18" s="64"/>
      <c r="V18" s="64"/>
      <c r="W18" s="64"/>
      <c r="X18" s="64"/>
      <c r="Y18" s="64"/>
      <c r="Z18" s="64"/>
      <c r="AA18" s="69"/>
      <c r="AB18" s="721">
        <f>T18+U18+V18+W18+X18+Y18+Z18+AA18</f>
        <v>0</v>
      </c>
      <c r="AC18" s="184"/>
      <c r="AE18" s="912"/>
      <c r="AF18" s="34"/>
      <c r="AG18" s="188"/>
    </row>
    <row r="19" spans="2:33" ht="14.4">
      <c r="B19" s="203">
        <f>IF(C19="","",COUNTIF($C$14:C19,"&lt;&gt;""")-COUNTBLANK($C$14:C19))</f>
        <v>4</v>
      </c>
      <c r="C19" s="57" t="s">
        <v>916</v>
      </c>
      <c r="D19" s="60" t="s">
        <v>917</v>
      </c>
      <c r="E19" s="61" t="s">
        <v>913</v>
      </c>
      <c r="F19" s="61" t="s">
        <v>751</v>
      </c>
      <c r="H19" s="665">
        <f>IF(AND(K19&lt;&gt;"",L19&lt;&gt;"",M19&lt;&gt;"",N19&lt;&gt;"",O19&lt;&gt;"",P19&lt;&gt;"",Q19&lt;&gt;"",R19&lt;&gt;"",T19&lt;&gt;"",U19&lt;&gt;"",V19&lt;&gt;"",W19&lt;&gt;"",X19&lt;&gt;"",Y19&lt;&gt;"",Z19&lt;&gt;"",AA19&lt;&gt;"",AC19&lt;&gt;"",AG19&lt;&gt;"",S19&lt;&gt;"",AB19&lt;&gt;""),0,1)</f>
        <v>1</v>
      </c>
      <c r="K19" s="64"/>
      <c r="L19" s="64"/>
      <c r="M19" s="64"/>
      <c r="N19" s="64"/>
      <c r="O19" s="64"/>
      <c r="P19" s="64"/>
      <c r="Q19" s="64"/>
      <c r="R19" s="69"/>
      <c r="S19" s="720">
        <f>K19+L19+M19+N19+O19+P19+Q19+R19</f>
        <v>0</v>
      </c>
      <c r="T19" s="74"/>
      <c r="U19" s="64"/>
      <c r="V19" s="64"/>
      <c r="W19" s="64"/>
      <c r="X19" s="64"/>
      <c r="Y19" s="64"/>
      <c r="Z19" s="64"/>
      <c r="AA19" s="69"/>
      <c r="AB19" s="721">
        <f>T19+U19+V19+W19+X19+Y19+Z19+AA19</f>
        <v>0</v>
      </c>
      <c r="AC19" s="184"/>
      <c r="AE19" s="912"/>
      <c r="AF19" s="34"/>
      <c r="AG19" s="188"/>
    </row>
    <row r="20" spans="2:33" ht="14.4">
      <c r="B20" s="203">
        <f>IF(C20="","",COUNTIF($C$14:C20,"&lt;&gt;""")-COUNTBLANK($C$14:C20))</f>
        <v>5</v>
      </c>
      <c r="C20" s="57" t="s">
        <v>918</v>
      </c>
      <c r="D20" s="972" t="s">
        <v>919</v>
      </c>
      <c r="E20" s="61" t="s">
        <v>913</v>
      </c>
      <c r="F20" s="61" t="s">
        <v>751</v>
      </c>
      <c r="H20" s="665">
        <f>IF(AND(K20&lt;&gt;"",L20&lt;&gt;"",M20&lt;&gt;"",N20&lt;&gt;"",O20&lt;&gt;"",P20&lt;&gt;"",Q20&lt;&gt;"",R20&lt;&gt;"",T20&lt;&gt;"",U20&lt;&gt;"",V20&lt;&gt;"",W20&lt;&gt;"",X20&lt;&gt;"",Y20&lt;&gt;"",Z20&lt;&gt;"",AA20&lt;&gt;"",AC20&lt;&gt;"",AG20&lt;&gt;"",S20&lt;&gt;"",AB20&lt;&gt;""),0,1)</f>
        <v>1</v>
      </c>
      <c r="K20" s="64"/>
      <c r="L20" s="64"/>
      <c r="M20" s="64"/>
      <c r="N20" s="64"/>
      <c r="O20" s="64"/>
      <c r="P20" s="64"/>
      <c r="Q20" s="64"/>
      <c r="R20" s="69"/>
      <c r="S20" s="720">
        <f>K20+L20+M20+N20+O20+P20+Q20+R20</f>
        <v>0</v>
      </c>
      <c r="T20" s="74"/>
      <c r="U20" s="64"/>
      <c r="V20" s="64"/>
      <c r="W20" s="64"/>
      <c r="X20" s="64"/>
      <c r="Y20" s="64"/>
      <c r="Z20" s="64"/>
      <c r="AA20" s="69"/>
      <c r="AB20" s="721">
        <f>T20+U20+V20+W20+X20+Y20+Z20+AA20</f>
        <v>0</v>
      </c>
      <c r="AC20" s="184"/>
      <c r="AE20" s="912"/>
      <c r="AF20" s="34"/>
      <c r="AG20" s="188"/>
    </row>
    <row r="21" spans="2:33" ht="14.4">
      <c r="B21" s="203">
        <f>IF(C21="","",COUNTIF($C$14:C21,"&lt;&gt;""")-COUNTBLANK($C$14:C21))</f>
        <v>6</v>
      </c>
      <c r="C21" s="57" t="s">
        <v>920</v>
      </c>
      <c r="D21" s="60" t="s">
        <v>163</v>
      </c>
      <c r="E21" s="61" t="s">
        <v>913</v>
      </c>
      <c r="F21" s="61" t="s">
        <v>164</v>
      </c>
      <c r="H21" s="665">
        <f>IF(AND(K21&lt;&gt;"",L21&lt;&gt;"",M21&lt;&gt;"",N21&lt;&gt;"",O21&lt;&gt;"",P21&lt;&gt;"",Q21&lt;&gt;"",R21&lt;&gt;"",T21&lt;&gt;"",U21&lt;&gt;"",V21&lt;&gt;"",W21&lt;&gt;"",X21&lt;&gt;"",Y21&lt;&gt;"",Z21&lt;&gt;"",AA21&lt;&gt;"",AC21&lt;&gt;"",AG21&lt;&gt;"",S21&lt;&gt;"",AB21&lt;&gt;""),0,1)</f>
        <v>1</v>
      </c>
      <c r="K21" s="722">
        <f t="shared" ref="K21:R21" si="0">K17+K18+K19+K20</f>
        <v>0</v>
      </c>
      <c r="L21" s="722">
        <f t="shared" si="0"/>
        <v>0</v>
      </c>
      <c r="M21" s="722">
        <f t="shared" si="0"/>
        <v>0</v>
      </c>
      <c r="N21" s="722">
        <f t="shared" si="0"/>
        <v>0</v>
      </c>
      <c r="O21" s="722">
        <f t="shared" si="0"/>
        <v>0</v>
      </c>
      <c r="P21" s="723">
        <f t="shared" si="0"/>
        <v>0</v>
      </c>
      <c r="Q21" s="722">
        <f t="shared" si="0"/>
        <v>0</v>
      </c>
      <c r="R21" s="723">
        <f t="shared" si="0"/>
        <v>0</v>
      </c>
      <c r="S21" s="720">
        <f>K21+L21+M21+N21+O21+P21+Q21+R21</f>
        <v>0</v>
      </c>
      <c r="T21" s="724">
        <f t="shared" ref="T21:Y21" si="1">T17+T18+T19+T20</f>
        <v>0</v>
      </c>
      <c r="U21" s="725">
        <f t="shared" si="1"/>
        <v>0</v>
      </c>
      <c r="V21" s="725">
        <f t="shared" si="1"/>
        <v>0</v>
      </c>
      <c r="W21" s="725">
        <f t="shared" si="1"/>
        <v>0</v>
      </c>
      <c r="X21" s="725">
        <f t="shared" si="1"/>
        <v>0</v>
      </c>
      <c r="Y21" s="725">
        <f t="shared" si="1"/>
        <v>0</v>
      </c>
      <c r="Z21" s="725">
        <f>Z17+Z18+Z19+Z20</f>
        <v>0</v>
      </c>
      <c r="AA21" s="726">
        <f>AA17+AA18+AA19+AA20</f>
        <v>0</v>
      </c>
      <c r="AB21" s="725">
        <f>T21+U21+V21+W21+X21+Y21+Z21+AA21</f>
        <v>0</v>
      </c>
      <c r="AC21" s="184"/>
      <c r="AE21" s="912"/>
      <c r="AF21" s="34"/>
      <c r="AG21" s="188"/>
    </row>
    <row r="22" spans="2:33" ht="14.4">
      <c r="B22" s="203" t="str">
        <f>IF(C22="","",COUNTIF($C$14:C22,"&lt;&gt;""")-COUNTBLANK($C$14:C22))</f>
        <v/>
      </c>
      <c r="C22" s="34"/>
      <c r="D22" s="34"/>
      <c r="E22" s="905"/>
      <c r="F22" s="905"/>
      <c r="H22" s="84"/>
      <c r="K22" s="33"/>
      <c r="L22" s="33"/>
      <c r="M22" s="33"/>
      <c r="N22" s="33"/>
      <c r="O22" s="33"/>
      <c r="P22" s="33"/>
      <c r="Q22" s="33"/>
      <c r="R22" s="33"/>
      <c r="S22" s="33"/>
      <c r="T22" s="33"/>
      <c r="U22" s="33"/>
      <c r="V22" s="33"/>
      <c r="W22" s="33"/>
      <c r="X22" s="33"/>
      <c r="Y22" s="33"/>
      <c r="Z22" s="33"/>
      <c r="AA22" s="33"/>
      <c r="AB22" s="33"/>
      <c r="AC22" s="33"/>
      <c r="AE22" s="34"/>
      <c r="AF22" s="34"/>
      <c r="AG22" s="88"/>
    </row>
    <row r="23" spans="2:33" ht="14.4">
      <c r="B23" s="203"/>
      <c r="C23" s="34"/>
      <c r="D23" s="34"/>
      <c r="E23" s="905"/>
      <c r="F23" s="905"/>
      <c r="H23" s="84"/>
      <c r="K23" s="33"/>
      <c r="L23" s="33"/>
      <c r="M23" s="33"/>
      <c r="N23" s="33"/>
      <c r="O23" s="33"/>
      <c r="P23" s="33"/>
      <c r="Q23" s="33"/>
      <c r="R23" s="33"/>
      <c r="S23" s="33"/>
      <c r="T23" s="33"/>
      <c r="U23" s="33"/>
      <c r="V23" s="33"/>
      <c r="W23" s="33"/>
      <c r="X23" s="33"/>
      <c r="Y23" s="33"/>
      <c r="Z23" s="33"/>
      <c r="AA23" s="33"/>
      <c r="AB23" s="33"/>
      <c r="AC23" s="33"/>
      <c r="AE23" s="34"/>
      <c r="AF23" s="34"/>
      <c r="AG23" s="88"/>
    </row>
    <row r="24" spans="2:33" ht="14.4">
      <c r="B24" s="52"/>
      <c r="C24" s="60"/>
      <c r="D24" s="935" t="s">
        <v>905</v>
      </c>
      <c r="E24" s="61"/>
      <c r="F24" s="61"/>
      <c r="H24" s="84"/>
      <c r="K24" s="33"/>
      <c r="L24" s="33"/>
      <c r="M24" s="33"/>
      <c r="N24" s="33"/>
      <c r="O24" s="33"/>
      <c r="P24" s="33"/>
      <c r="Q24" s="33"/>
      <c r="R24" s="33"/>
      <c r="S24" s="33"/>
      <c r="T24" s="33"/>
      <c r="U24" s="33"/>
      <c r="V24" s="33"/>
      <c r="W24" s="33"/>
      <c r="X24" s="33"/>
      <c r="Y24" s="33"/>
      <c r="Z24" s="33"/>
      <c r="AA24" s="33"/>
      <c r="AB24" s="33"/>
      <c r="AE24" s="34"/>
      <c r="AF24" s="34"/>
      <c r="AG24" s="88"/>
    </row>
    <row r="25" spans="2:33" ht="14.4">
      <c r="B25" s="203">
        <f>IF(C25="","",COUNTIF($C$14:C25,"&lt;&gt;""")-COUNTBLANK($C$14:C25))</f>
        <v>7</v>
      </c>
      <c r="C25" s="57" t="s">
        <v>921</v>
      </c>
      <c r="D25" s="60" t="s">
        <v>922</v>
      </c>
      <c r="E25" s="61" t="s">
        <v>913</v>
      </c>
      <c r="F25" s="61" t="s">
        <v>751</v>
      </c>
      <c r="H25" s="665">
        <f>IF(AND(K25&lt;&gt;"",L25&lt;&gt;"",M25&lt;&gt;"",N25&lt;&gt;"",O25&lt;&gt;"",P25&lt;&gt;"",Q25&lt;&gt;"",R25&lt;&gt;"",T25&lt;&gt;"",U25&lt;&gt;"",V25&lt;&gt;"",W25&lt;&gt;"",X25&lt;&gt;"",Y25&lt;&gt;"",Z25&lt;&gt;"",AA25&lt;&gt;"",AC25&lt;&gt;"",AG25&lt;&gt;"",S25&lt;&gt;"",AB25&lt;&gt;""),0,1)</f>
        <v>1</v>
      </c>
      <c r="K25" s="64"/>
      <c r="L25" s="64"/>
      <c r="M25" s="64"/>
      <c r="N25" s="64"/>
      <c r="O25" s="64"/>
      <c r="P25" s="64"/>
      <c r="Q25" s="64"/>
      <c r="R25" s="64"/>
      <c r="S25" s="720">
        <f>K25+L25+M25+N25+O25+P25+Q25+R25</f>
        <v>0</v>
      </c>
      <c r="T25" s="64"/>
      <c r="U25" s="64"/>
      <c r="V25" s="64"/>
      <c r="W25" s="64"/>
      <c r="X25" s="64"/>
      <c r="Y25" s="64"/>
      <c r="Z25" s="64"/>
      <c r="AA25" s="64"/>
      <c r="AB25" s="721">
        <f>T25+U25+V25+W25+X25+Y25+Z25+AA25</f>
        <v>0</v>
      </c>
      <c r="AC25" s="184"/>
      <c r="AE25" s="912"/>
      <c r="AF25" s="34"/>
      <c r="AG25" s="188"/>
    </row>
    <row r="26" spans="2:33" ht="14.4">
      <c r="B26" s="203">
        <f>IF(C26="","",COUNTIF($C$14:C26,"&lt;&gt;""")-COUNTBLANK($C$14:C26))</f>
        <v>8</v>
      </c>
      <c r="C26" s="57" t="s">
        <v>923</v>
      </c>
      <c r="D26" s="60" t="s">
        <v>924</v>
      </c>
      <c r="E26" s="61" t="s">
        <v>913</v>
      </c>
      <c r="F26" s="61" t="s">
        <v>751</v>
      </c>
      <c r="H26" s="665">
        <f>IF(AND(K26&lt;&gt;"",L26&lt;&gt;"",M26&lt;&gt;"",N26&lt;&gt;"",O26&lt;&gt;"",P26&lt;&gt;"",Q26&lt;&gt;"",R26&lt;&gt;"",T26&lt;&gt;"",U26&lt;&gt;"",V26&lt;&gt;"",W26&lt;&gt;"",X26&lt;&gt;"",Y26&lt;&gt;"",Z26&lt;&gt;"",AA26&lt;&gt;"",AC26&lt;&gt;"",AG26&lt;&gt;"",S26&lt;&gt;"",AB26&lt;&gt;""),0,1)</f>
        <v>1</v>
      </c>
      <c r="K26" s="64"/>
      <c r="L26" s="64"/>
      <c r="M26" s="64"/>
      <c r="N26" s="64"/>
      <c r="O26" s="64"/>
      <c r="P26" s="64"/>
      <c r="Q26" s="64"/>
      <c r="R26" s="64"/>
      <c r="S26" s="720">
        <f>K26+L26+M26+N26+O26+P26+Q26+R26</f>
        <v>0</v>
      </c>
      <c r="T26" s="64"/>
      <c r="U26" s="64"/>
      <c r="V26" s="64"/>
      <c r="W26" s="64"/>
      <c r="X26" s="64"/>
      <c r="Y26" s="64"/>
      <c r="Z26" s="64"/>
      <c r="AA26" s="64"/>
      <c r="AB26" s="721">
        <f>T26+U26+V26+W26+X26+Y26+Z26+AA26</f>
        <v>0</v>
      </c>
      <c r="AC26" s="184"/>
      <c r="AE26" s="912"/>
      <c r="AF26" s="34"/>
      <c r="AG26" s="188"/>
    </row>
    <row r="27" spans="2:33" ht="14.4">
      <c r="B27" s="203"/>
      <c r="C27" s="34"/>
      <c r="D27" s="34"/>
      <c r="E27" s="905"/>
      <c r="F27" s="905"/>
      <c r="H27" s="84"/>
      <c r="K27" s="33"/>
      <c r="L27" s="33"/>
      <c r="M27" s="33"/>
      <c r="N27" s="33"/>
      <c r="O27" s="33"/>
      <c r="P27" s="33"/>
      <c r="Q27" s="33"/>
      <c r="R27" s="33"/>
      <c r="S27" s="33"/>
      <c r="T27" s="33"/>
      <c r="U27" s="33"/>
      <c r="V27" s="33"/>
      <c r="W27" s="33"/>
      <c r="X27" s="33"/>
      <c r="Y27" s="33"/>
      <c r="Z27" s="33"/>
      <c r="AA27" s="33"/>
      <c r="AB27" s="33"/>
      <c r="AC27" s="33"/>
      <c r="AE27" s="34"/>
      <c r="AF27" s="34"/>
      <c r="AG27" s="88"/>
    </row>
    <row r="28" spans="2:33" ht="14.4">
      <c r="B28" s="203"/>
      <c r="C28" s="34"/>
      <c r="D28" s="34"/>
      <c r="E28" s="905"/>
      <c r="F28" s="905"/>
      <c r="H28" s="84"/>
      <c r="K28" s="33"/>
      <c r="L28" s="33"/>
      <c r="M28" s="33"/>
      <c r="N28" s="33"/>
      <c r="O28" s="33"/>
      <c r="P28" s="33"/>
      <c r="Q28" s="33"/>
      <c r="R28" s="33"/>
      <c r="S28" s="33"/>
      <c r="T28" s="33"/>
      <c r="U28" s="33"/>
      <c r="V28" s="33"/>
      <c r="W28" s="33"/>
      <c r="X28" s="33"/>
      <c r="Y28" s="33"/>
      <c r="Z28" s="33"/>
      <c r="AA28" s="33"/>
      <c r="AB28" s="33"/>
      <c r="AC28" s="33"/>
      <c r="AE28" s="34"/>
      <c r="AF28" s="34"/>
      <c r="AG28" s="88"/>
    </row>
    <row r="29" spans="2:33" ht="14.4">
      <c r="B29" s="203" t="str">
        <f>IF(C29="","",COUNTIF($C$14:C29,"&lt;&gt;""")-COUNTBLANK($C$14:C29))</f>
        <v/>
      </c>
      <c r="C29" s="34"/>
      <c r="D29" s="34"/>
      <c r="E29" s="905"/>
      <c r="F29" s="905"/>
      <c r="H29" s="84"/>
      <c r="K29" s="33"/>
      <c r="L29" s="33"/>
      <c r="M29" s="33"/>
      <c r="N29" s="33"/>
      <c r="O29" s="33"/>
      <c r="P29" s="33"/>
      <c r="Q29" s="33"/>
      <c r="R29" s="33"/>
      <c r="T29" s="1502" t="s">
        <v>925</v>
      </c>
      <c r="U29" s="1503"/>
      <c r="V29" s="1503"/>
      <c r="W29" s="1503"/>
      <c r="X29" s="1503"/>
      <c r="Y29" s="1503"/>
      <c r="Z29" s="1503"/>
      <c r="AA29" s="1504"/>
      <c r="AB29" s="1490" t="s">
        <v>926</v>
      </c>
      <c r="AC29" s="33"/>
      <c r="AE29" s="34"/>
      <c r="AF29" s="34"/>
      <c r="AG29" s="88"/>
    </row>
    <row r="30" spans="2:33" ht="14.85" customHeight="1">
      <c r="B30" s="203" t="str">
        <f>IF(C30="","",COUNTIF($C$14:C30,"&lt;&gt;""")-COUNTBLANK($C$14:C30))</f>
        <v/>
      </c>
      <c r="C30" s="34"/>
      <c r="D30" s="34"/>
      <c r="E30" s="905"/>
      <c r="F30" s="905"/>
      <c r="H30" s="84"/>
      <c r="K30" s="33"/>
      <c r="L30" s="33"/>
      <c r="M30" s="33"/>
      <c r="N30" s="33"/>
      <c r="O30" s="33"/>
      <c r="P30" s="33"/>
      <c r="Q30" s="33"/>
      <c r="R30" s="33"/>
      <c r="T30" s="1492" t="s">
        <v>737</v>
      </c>
      <c r="U30" s="1492" t="s">
        <v>738</v>
      </c>
      <c r="V30" s="1494" t="s">
        <v>739</v>
      </c>
      <c r="W30" s="1494" t="s">
        <v>740</v>
      </c>
      <c r="X30" s="1494" t="s">
        <v>741</v>
      </c>
      <c r="Y30" s="1494" t="s">
        <v>742</v>
      </c>
      <c r="Z30" s="1496" t="s">
        <v>903</v>
      </c>
      <c r="AA30" s="1498" t="s">
        <v>904</v>
      </c>
      <c r="AB30" s="1491"/>
      <c r="AC30" s="33"/>
      <c r="AE30" s="34"/>
      <c r="AF30" s="34"/>
      <c r="AG30" s="88"/>
    </row>
    <row r="31" spans="2:33" ht="14.85" customHeight="1">
      <c r="B31" s="203" t="str">
        <f>IF(C31="","",COUNTIF($C$14:C31,"&lt;&gt;""")-COUNTBLANK($C$14:C31))</f>
        <v/>
      </c>
      <c r="C31" s="34"/>
      <c r="D31" s="34"/>
      <c r="E31" s="905"/>
      <c r="F31" s="905"/>
      <c r="H31" s="84"/>
      <c r="K31" s="33"/>
      <c r="L31" s="33"/>
      <c r="M31" s="33"/>
      <c r="N31" s="33"/>
      <c r="O31" s="33"/>
      <c r="P31" s="33"/>
      <c r="Q31" s="33"/>
      <c r="R31" s="33"/>
      <c r="T31" s="1493"/>
      <c r="U31" s="1493"/>
      <c r="V31" s="1495"/>
      <c r="W31" s="1495"/>
      <c r="X31" s="1495"/>
      <c r="Y31" s="1495"/>
      <c r="Z31" s="1497"/>
      <c r="AA31" s="1499"/>
      <c r="AB31" s="1491"/>
      <c r="AC31" s="33"/>
      <c r="AE31" s="34"/>
      <c r="AF31" s="34"/>
      <c r="AG31" s="88"/>
    </row>
    <row r="32" spans="2:33" ht="14.4">
      <c r="B32" s="203">
        <f>IF(C32="","",COUNTIF($C$14:C32,"&lt;&gt;""")-COUNTBLANK($C$14:C32))</f>
        <v>9</v>
      </c>
      <c r="C32" s="57" t="s">
        <v>927</v>
      </c>
      <c r="D32" s="60" t="s">
        <v>928</v>
      </c>
      <c r="E32" s="61" t="s">
        <v>635</v>
      </c>
      <c r="F32" s="61" t="s">
        <v>164</v>
      </c>
      <c r="H32" s="665">
        <f>IF(AND(T32&lt;&gt;"",U32&lt;&gt;"",V32&lt;&gt;"",W32&lt;&gt;"",X32&lt;&gt;"",Y32&lt;&gt;"",Z32&lt;&gt;"",AA32&lt;&gt;"",AG32&lt;&gt;"",AB32&lt;&gt;""),0,1)</f>
        <v>1</v>
      </c>
      <c r="K32" s="709"/>
      <c r="L32" s="709"/>
      <c r="M32" s="709"/>
      <c r="N32" s="709"/>
      <c r="O32" s="709"/>
      <c r="P32" s="709"/>
      <c r="Q32" s="709"/>
      <c r="R32" s="709"/>
      <c r="S32" s="33"/>
      <c r="T32" s="727">
        <f>IFERROR(T17/$AB$21,0)</f>
        <v>0</v>
      </c>
      <c r="U32" s="727">
        <f t="shared" ref="U32:AA32" si="2">IFERROR(U17/$AB$21,0)</f>
        <v>0</v>
      </c>
      <c r="V32" s="727">
        <f t="shared" si="2"/>
        <v>0</v>
      </c>
      <c r="W32" s="727">
        <f t="shared" si="2"/>
        <v>0</v>
      </c>
      <c r="X32" s="727">
        <f t="shared" si="2"/>
        <v>0</v>
      </c>
      <c r="Y32" s="727">
        <f t="shared" si="2"/>
        <v>0</v>
      </c>
      <c r="Z32" s="727">
        <f t="shared" si="2"/>
        <v>0</v>
      </c>
      <c r="AA32" s="727">
        <f t="shared" si="2"/>
        <v>0</v>
      </c>
      <c r="AB32" s="721">
        <f>T32+U32+V32+W32+X32+Y32+Z32+AA32</f>
        <v>0</v>
      </c>
      <c r="AC32" s="33"/>
      <c r="AE32" s="912"/>
      <c r="AF32" s="34"/>
      <c r="AG32" s="188"/>
    </row>
    <row r="33" spans="2:33" ht="14.4">
      <c r="B33" s="203">
        <f>IF(C33="","",COUNTIF($C$14:C33,"&lt;&gt;""")-COUNTBLANK($C$14:C33))</f>
        <v>10</v>
      </c>
      <c r="C33" s="57" t="s">
        <v>929</v>
      </c>
      <c r="D33" s="60" t="s">
        <v>915</v>
      </c>
      <c r="E33" s="61" t="s">
        <v>635</v>
      </c>
      <c r="F33" s="61" t="s">
        <v>164</v>
      </c>
      <c r="H33" s="665">
        <f>IF(AND(T33&lt;&gt;"",U33&lt;&gt;"",V33&lt;&gt;"",W33&lt;&gt;"",X33&lt;&gt;"",Y33&lt;&gt;"",Z33&lt;&gt;"",AA33&lt;&gt;"",AG33&lt;&gt;"",AB33&lt;&gt;""),0,1)</f>
        <v>1</v>
      </c>
      <c r="K33" s="709"/>
      <c r="L33" s="709"/>
      <c r="M33" s="709"/>
      <c r="N33" s="709"/>
      <c r="O33" s="709"/>
      <c r="P33" s="709"/>
      <c r="Q33" s="709"/>
      <c r="R33" s="709"/>
      <c r="S33" s="33"/>
      <c r="T33" s="727">
        <f t="shared" ref="T33:AA33" si="3">IFERROR(T18/$AB$21,0)</f>
        <v>0</v>
      </c>
      <c r="U33" s="727">
        <f t="shared" si="3"/>
        <v>0</v>
      </c>
      <c r="V33" s="727">
        <f t="shared" si="3"/>
        <v>0</v>
      </c>
      <c r="W33" s="727">
        <f t="shared" si="3"/>
        <v>0</v>
      </c>
      <c r="X33" s="727">
        <f t="shared" si="3"/>
        <v>0</v>
      </c>
      <c r="Y33" s="727">
        <f t="shared" si="3"/>
        <v>0</v>
      </c>
      <c r="Z33" s="727">
        <f t="shared" si="3"/>
        <v>0</v>
      </c>
      <c r="AA33" s="727">
        <f t="shared" si="3"/>
        <v>0</v>
      </c>
      <c r="AB33" s="721">
        <f>T33+U33+V33+W33+X33+Y33+Z33+AA33</f>
        <v>0</v>
      </c>
      <c r="AC33" s="33"/>
      <c r="AE33" s="912"/>
      <c r="AF33" s="34"/>
      <c r="AG33" s="188"/>
    </row>
    <row r="34" spans="2:33" ht="14.4">
      <c r="B34" s="203">
        <f>IF(C34="","",COUNTIF($C$14:C34,"&lt;&gt;""")-COUNTBLANK($C$14:C34))</f>
        <v>11</v>
      </c>
      <c r="C34" s="57" t="s">
        <v>930</v>
      </c>
      <c r="D34" s="60" t="s">
        <v>917</v>
      </c>
      <c r="E34" s="61" t="s">
        <v>635</v>
      </c>
      <c r="F34" s="61" t="s">
        <v>164</v>
      </c>
      <c r="H34" s="665">
        <f>IF(AND(T34&lt;&gt;"",U34&lt;&gt;"",V34&lt;&gt;"",W34&lt;&gt;"",X34&lt;&gt;"",Y34&lt;&gt;"",Z34&lt;&gt;"",AA34&lt;&gt;"",AG34&lt;&gt;"",AB34&lt;&gt;""),0,1)</f>
        <v>1</v>
      </c>
      <c r="K34" s="709"/>
      <c r="L34" s="709"/>
      <c r="M34" s="709"/>
      <c r="N34" s="709"/>
      <c r="O34" s="709"/>
      <c r="P34" s="709"/>
      <c r="Q34" s="709"/>
      <c r="R34" s="709"/>
      <c r="S34" s="33"/>
      <c r="T34" s="727">
        <f t="shared" ref="T34:AA34" si="4">IFERROR(T19/$AB$21,0)</f>
        <v>0</v>
      </c>
      <c r="U34" s="727">
        <f t="shared" si="4"/>
        <v>0</v>
      </c>
      <c r="V34" s="727">
        <f t="shared" si="4"/>
        <v>0</v>
      </c>
      <c r="W34" s="727">
        <f t="shared" si="4"/>
        <v>0</v>
      </c>
      <c r="X34" s="727">
        <f t="shared" si="4"/>
        <v>0</v>
      </c>
      <c r="Y34" s="727">
        <f t="shared" si="4"/>
        <v>0</v>
      </c>
      <c r="Z34" s="727">
        <f t="shared" si="4"/>
        <v>0</v>
      </c>
      <c r="AA34" s="727">
        <f t="shared" si="4"/>
        <v>0</v>
      </c>
      <c r="AB34" s="721">
        <f>T34+U34+V34+W34+X34+Y34+Z34+AA34</f>
        <v>0</v>
      </c>
      <c r="AC34" s="33"/>
      <c r="AE34" s="912"/>
      <c r="AF34" s="34"/>
      <c r="AG34" s="188"/>
    </row>
    <row r="35" spans="2:33" ht="14.4">
      <c r="B35" s="203">
        <f>IF(C35="","",COUNTIF($C$14:C35,"&lt;&gt;""")-COUNTBLANK($C$14:C35))</f>
        <v>12</v>
      </c>
      <c r="C35" s="57" t="s">
        <v>931</v>
      </c>
      <c r="D35" s="60" t="s">
        <v>919</v>
      </c>
      <c r="E35" s="61" t="s">
        <v>635</v>
      </c>
      <c r="F35" s="61" t="s">
        <v>164</v>
      </c>
      <c r="H35" s="665">
        <f>IF(AND(T35&lt;&gt;"",U35&lt;&gt;"",V35&lt;&gt;"",W35&lt;&gt;"",X35&lt;&gt;"",Y35&lt;&gt;"",Z35&lt;&gt;"",AA35&lt;&gt;"",AG35&lt;&gt;"",AB35&lt;&gt;""),0,1)</f>
        <v>1</v>
      </c>
      <c r="K35" s="709"/>
      <c r="L35" s="709"/>
      <c r="M35" s="709"/>
      <c r="N35" s="709"/>
      <c r="O35" s="709"/>
      <c r="P35" s="709"/>
      <c r="Q35" s="709"/>
      <c r="R35" s="709"/>
      <c r="S35" s="33"/>
      <c r="T35" s="727">
        <f t="shared" ref="T35:Z35" si="5">IFERROR(T20/$AB$21,0)</f>
        <v>0</v>
      </c>
      <c r="U35" s="727">
        <f t="shared" si="5"/>
        <v>0</v>
      </c>
      <c r="V35" s="727">
        <f t="shared" si="5"/>
        <v>0</v>
      </c>
      <c r="W35" s="727">
        <f t="shared" si="5"/>
        <v>0</v>
      </c>
      <c r="X35" s="727">
        <f t="shared" si="5"/>
        <v>0</v>
      </c>
      <c r="Y35" s="727">
        <f t="shared" si="5"/>
        <v>0</v>
      </c>
      <c r="Z35" s="727">
        <f t="shared" si="5"/>
        <v>0</v>
      </c>
      <c r="AA35" s="727">
        <f>IFERROR(AA20/$AB$21,0)</f>
        <v>0</v>
      </c>
      <c r="AB35" s="721">
        <f>T35+U35+V35+W35+X35+Y35+Z35+AA35</f>
        <v>0</v>
      </c>
      <c r="AC35" s="33"/>
      <c r="AE35" s="912"/>
      <c r="AF35" s="34"/>
      <c r="AG35" s="188"/>
    </row>
    <row r="36" spans="2:33" ht="14.4">
      <c r="B36" s="203">
        <f>IF(C36="","",COUNTIF($C$14:C36,"&lt;&gt;""")-COUNTBLANK($C$14:C36))</f>
        <v>13</v>
      </c>
      <c r="C36" s="57" t="s">
        <v>932</v>
      </c>
      <c r="D36" s="60" t="s">
        <v>163</v>
      </c>
      <c r="E36" s="61" t="s">
        <v>635</v>
      </c>
      <c r="F36" s="61" t="s">
        <v>164</v>
      </c>
      <c r="H36" s="665">
        <f>IF(AND(T36&lt;&gt;"",U36&lt;&gt;"",V36&lt;&gt;"",W36&lt;&gt;"",X36&lt;&gt;"",Y36&lt;&gt;"",Z36&lt;&gt;"",AA36&lt;&gt;"",AG36&lt;&gt;"",AB36&lt;&gt;""),0,1)</f>
        <v>1</v>
      </c>
      <c r="K36" s="709"/>
      <c r="L36" s="709"/>
      <c r="M36" s="709"/>
      <c r="N36" s="709"/>
      <c r="O36" s="709"/>
      <c r="P36" s="709"/>
      <c r="Q36" s="709"/>
      <c r="R36" s="709"/>
      <c r="S36" s="33"/>
      <c r="T36" s="727">
        <f t="shared" ref="T36:AA36" si="6">SUM(T32:T35)</f>
        <v>0</v>
      </c>
      <c r="U36" s="727">
        <f t="shared" si="6"/>
        <v>0</v>
      </c>
      <c r="V36" s="727">
        <f t="shared" si="6"/>
        <v>0</v>
      </c>
      <c r="W36" s="727">
        <f t="shared" si="6"/>
        <v>0</v>
      </c>
      <c r="X36" s="727">
        <f t="shared" si="6"/>
        <v>0</v>
      </c>
      <c r="Y36" s="727">
        <f t="shared" si="6"/>
        <v>0</v>
      </c>
      <c r="Z36" s="727">
        <f t="shared" si="6"/>
        <v>0</v>
      </c>
      <c r="AA36" s="727">
        <f t="shared" si="6"/>
        <v>0</v>
      </c>
      <c r="AB36" s="725">
        <f>T36+U36+V36+W36+X36+Y36+Z36+AA36</f>
        <v>0</v>
      </c>
      <c r="AC36" s="33"/>
      <c r="AE36" s="912"/>
      <c r="AF36" s="34"/>
      <c r="AG36" s="188"/>
    </row>
    <row r="37" spans="2:33" ht="14.4">
      <c r="B37" s="203" t="str">
        <f>IF(C37="","",COUNTIF($C$14:C37,"&lt;&gt;""")-COUNTBLANK($C$14:C37))</f>
        <v/>
      </c>
      <c r="C37" s="34"/>
      <c r="D37" s="34"/>
      <c r="E37" s="905"/>
      <c r="F37" s="905"/>
      <c r="H37" s="84"/>
      <c r="K37" s="33"/>
      <c r="L37" s="33"/>
      <c r="M37" s="33"/>
      <c r="N37" s="33"/>
      <c r="O37" s="33"/>
      <c r="P37" s="33"/>
      <c r="Q37" s="33"/>
      <c r="R37" s="33"/>
      <c r="S37" s="33"/>
      <c r="T37" s="33"/>
      <c r="U37" s="33"/>
      <c r="V37" s="33"/>
      <c r="W37" s="33"/>
      <c r="X37" s="33"/>
      <c r="Y37" s="33"/>
      <c r="Z37" s="33"/>
      <c r="AA37" s="33"/>
      <c r="AB37" s="33"/>
      <c r="AC37" s="33"/>
      <c r="AE37" s="34"/>
      <c r="AF37" s="34"/>
      <c r="AG37" s="88"/>
    </row>
    <row r="38" spans="2:33" ht="14.4">
      <c r="B38" s="203" t="str">
        <f>IF(C38="","",COUNTIF($C$14:C38,"&lt;&gt;""")-COUNTBLANK($C$14:C38))</f>
        <v/>
      </c>
      <c r="C38" s="34"/>
      <c r="D38" s="34"/>
      <c r="E38" s="905"/>
      <c r="F38" s="905"/>
      <c r="H38" s="84"/>
      <c r="K38" s="33"/>
      <c r="L38" s="33"/>
      <c r="M38" s="33"/>
      <c r="N38" s="33"/>
      <c r="O38" s="33"/>
      <c r="P38" s="33"/>
      <c r="Q38" s="33"/>
      <c r="R38" s="33"/>
      <c r="S38" s="33"/>
      <c r="T38" s="33"/>
      <c r="U38" s="33"/>
      <c r="V38" s="33"/>
      <c r="W38" s="33"/>
      <c r="X38" s="33"/>
      <c r="Y38" s="33"/>
      <c r="Z38" s="33"/>
      <c r="AA38" s="33"/>
      <c r="AB38" s="33"/>
      <c r="AC38" s="33"/>
      <c r="AE38" s="34"/>
      <c r="AF38" s="34"/>
      <c r="AG38" s="88"/>
    </row>
    <row r="39" spans="2:33" ht="14.4">
      <c r="B39" s="203" t="str">
        <f>IF(C39="","",COUNTIF($C$14:C39,"&lt;&gt;""")-COUNTBLANK($C$14:C39))</f>
        <v/>
      </c>
      <c r="C39" s="60"/>
      <c r="D39" s="935" t="s">
        <v>933</v>
      </c>
      <c r="E39" s="173"/>
      <c r="F39" s="173"/>
      <c r="H39" s="84"/>
      <c r="K39" s="728" t="s">
        <v>163</v>
      </c>
      <c r="L39" s="719" t="s">
        <v>147</v>
      </c>
      <c r="M39" s="33"/>
      <c r="N39" s="33"/>
      <c r="O39" s="33"/>
      <c r="P39" s="33"/>
      <c r="Q39" s="33"/>
      <c r="R39" s="33"/>
      <c r="S39" s="33"/>
      <c r="T39" s="33"/>
      <c r="U39" s="33"/>
      <c r="V39" s="33"/>
      <c r="W39" s="33"/>
      <c r="X39" s="33"/>
      <c r="Y39" s="33"/>
      <c r="Z39" s="33"/>
      <c r="AA39" s="33"/>
      <c r="AB39" s="33"/>
      <c r="AC39" s="33"/>
      <c r="AE39" s="34"/>
      <c r="AF39" s="34"/>
      <c r="AG39" s="88"/>
    </row>
    <row r="40" spans="2:33" ht="14.4">
      <c r="B40" s="203">
        <f>IF(C40="","",COUNTIF($C$14:C40,"&lt;&gt;""")-COUNTBLANK($C$14:C40))</f>
        <v>14</v>
      </c>
      <c r="C40" s="57" t="s">
        <v>934</v>
      </c>
      <c r="D40" s="60" t="s">
        <v>935</v>
      </c>
      <c r="E40" s="61" t="s">
        <v>635</v>
      </c>
      <c r="F40" s="61" t="s">
        <v>117</v>
      </c>
      <c r="H40" s="665">
        <f>IF(AND(K40&lt;&gt;"",L40&lt;&gt;"",AG40&lt;&gt;""),0,1)</f>
        <v>1</v>
      </c>
      <c r="K40" s="64"/>
      <c r="L40" s="184"/>
      <c r="M40" s="709"/>
      <c r="N40" s="709"/>
      <c r="O40" s="709"/>
      <c r="P40" s="709"/>
      <c r="Q40" s="709"/>
      <c r="R40" s="709"/>
      <c r="S40" s="33"/>
      <c r="T40" s="709"/>
      <c r="U40" s="709"/>
      <c r="V40" s="709"/>
      <c r="W40" s="709"/>
      <c r="X40" s="709"/>
      <c r="Y40" s="709"/>
      <c r="Z40" s="709"/>
      <c r="AA40" s="709"/>
      <c r="AB40" s="709"/>
      <c r="AC40" s="33"/>
      <c r="AE40" s="912"/>
      <c r="AF40" s="34"/>
      <c r="AG40" s="188"/>
    </row>
    <row r="41" spans="2:33" ht="14.4">
      <c r="B41" s="203">
        <f>IF(C41="","",COUNTIF($C$14:C41,"&lt;&gt;""")-COUNTBLANK($C$14:C41))</f>
        <v>15</v>
      </c>
      <c r="C41" s="57" t="s">
        <v>936</v>
      </c>
      <c r="D41" s="60" t="s">
        <v>937</v>
      </c>
      <c r="E41" s="61" t="s">
        <v>938</v>
      </c>
      <c r="F41" s="61" t="s">
        <v>117</v>
      </c>
      <c r="H41" s="665">
        <f>IF(AND(K41&lt;&gt;"",L41&lt;&gt;"",AG41&lt;&gt;""),0,1)</f>
        <v>1</v>
      </c>
      <c r="K41" s="64"/>
      <c r="L41" s="184"/>
      <c r="M41" s="709"/>
      <c r="N41" s="709"/>
      <c r="O41" s="709"/>
      <c r="P41" s="709"/>
      <c r="Q41" s="709"/>
      <c r="R41" s="709"/>
      <c r="S41" s="33"/>
      <c r="T41" s="709"/>
      <c r="U41" s="709"/>
      <c r="V41" s="709"/>
      <c r="W41" s="709"/>
      <c r="X41" s="709"/>
      <c r="Y41" s="709"/>
      <c r="Z41" s="709"/>
      <c r="AA41" s="709"/>
      <c r="AB41" s="709"/>
      <c r="AC41" s="33"/>
      <c r="AE41" s="912"/>
      <c r="AF41" s="34"/>
      <c r="AG41" s="188"/>
    </row>
    <row r="42" spans="2:33" ht="14.4">
      <c r="B42" s="203"/>
      <c r="C42" s="83"/>
      <c r="D42" s="34"/>
      <c r="E42" s="905"/>
      <c r="F42" s="905"/>
      <c r="H42" s="34"/>
      <c r="I42" s="34"/>
      <c r="J42" s="34"/>
      <c r="K42" s="34"/>
      <c r="L42" s="34"/>
      <c r="M42" s="34"/>
      <c r="N42" s="34"/>
      <c r="O42" s="34"/>
      <c r="P42" s="34"/>
      <c r="Q42" s="34"/>
      <c r="R42" s="34"/>
      <c r="S42" s="34"/>
      <c r="T42" s="34"/>
      <c r="U42" s="34"/>
      <c r="V42" s="34"/>
      <c r="W42" s="34"/>
      <c r="X42" s="34"/>
      <c r="Y42" s="34"/>
      <c r="Z42" s="34"/>
      <c r="AA42" s="34"/>
      <c r="AB42" s="34"/>
      <c r="AC42" s="34"/>
      <c r="AE42" s="34"/>
      <c r="AF42" s="34"/>
      <c r="AG42" s="34"/>
    </row>
    <row r="43" spans="2:33" ht="14.85" customHeight="1">
      <c r="B43" s="203" t="str">
        <f>IF(C43="","",COUNTIF($C$14:C43,"&lt;&gt;""")-COUNTBLANK($C$14:C43))</f>
        <v/>
      </c>
      <c r="G43" s="32"/>
      <c r="H43" s="84"/>
      <c r="I43" s="70"/>
      <c r="J43" s="70"/>
      <c r="K43" s="1502" t="s">
        <v>939</v>
      </c>
      <c r="L43" s="1503"/>
      <c r="M43" s="1503"/>
      <c r="N43" s="1503"/>
      <c r="O43" s="1503"/>
      <c r="P43" s="1503"/>
      <c r="Q43" s="1503"/>
      <c r="R43" s="1504"/>
      <c r="S43" s="34"/>
      <c r="T43" s="70"/>
      <c r="U43" s="70"/>
      <c r="V43" s="70"/>
      <c r="W43" s="34"/>
      <c r="X43" s="34"/>
      <c r="Y43" s="34"/>
      <c r="Z43" s="70"/>
      <c r="AA43" s="34"/>
      <c r="AB43" s="34"/>
      <c r="AC43" s="33"/>
      <c r="AD43" s="32"/>
      <c r="AG43" s="86"/>
    </row>
    <row r="44" spans="2:33" ht="14.85" customHeight="1">
      <c r="B44" s="203" t="str">
        <f>IF(C44="","",COUNTIF($C$14:C44,"&lt;&gt;""")-COUNTBLANK($C$14:C44))</f>
        <v/>
      </c>
      <c r="G44" s="32"/>
      <c r="H44" s="84"/>
      <c r="I44" s="70"/>
      <c r="J44" s="70"/>
      <c r="K44" s="1512" t="s">
        <v>737</v>
      </c>
      <c r="L44" s="1514" t="s">
        <v>738</v>
      </c>
      <c r="M44" s="1514" t="s">
        <v>739</v>
      </c>
      <c r="N44" s="1514" t="s">
        <v>740</v>
      </c>
      <c r="O44" s="1514" t="s">
        <v>741</v>
      </c>
      <c r="P44" s="1514" t="s">
        <v>742</v>
      </c>
      <c r="Q44" s="1500" t="s">
        <v>903</v>
      </c>
      <c r="R44" s="1500" t="s">
        <v>904</v>
      </c>
      <c r="S44" s="1500" t="s">
        <v>163</v>
      </c>
      <c r="U44" s="33"/>
      <c r="V44" s="33"/>
      <c r="W44" s="33"/>
      <c r="X44" s="33"/>
      <c r="Y44" s="33"/>
      <c r="Z44" s="33"/>
      <c r="AA44" s="33"/>
      <c r="AB44" s="33"/>
      <c r="AC44" s="33"/>
      <c r="AD44" s="32"/>
      <c r="AG44" s="86"/>
    </row>
    <row r="45" spans="2:33" ht="20.85" customHeight="1">
      <c r="B45" s="203" t="str">
        <f>IF(C45="","",COUNTIF($C$14:C45,"&lt;&gt;""")-COUNTBLANK($C$14:C45))</f>
        <v/>
      </c>
      <c r="C45" s="60"/>
      <c r="D45" s="971" t="s">
        <v>2852</v>
      </c>
      <c r="E45" s="173"/>
      <c r="F45" s="173"/>
      <c r="H45" s="84"/>
      <c r="K45" s="1513"/>
      <c r="L45" s="1515"/>
      <c r="M45" s="1515"/>
      <c r="N45" s="1515"/>
      <c r="O45" s="1515"/>
      <c r="P45" s="1515"/>
      <c r="Q45" s="1501"/>
      <c r="R45" s="1501"/>
      <c r="S45" s="1501"/>
      <c r="T45" s="719" t="s">
        <v>147</v>
      </c>
      <c r="U45" s="33"/>
      <c r="V45" s="33"/>
      <c r="W45" s="33"/>
      <c r="X45" s="33"/>
      <c r="Y45" s="33"/>
      <c r="Z45" s="33"/>
      <c r="AA45" s="33"/>
      <c r="AB45" s="33"/>
      <c r="AC45" s="33"/>
      <c r="AE45" s="34"/>
      <c r="AF45" s="34"/>
      <c r="AG45" s="88"/>
    </row>
    <row r="46" spans="2:33" ht="14.4">
      <c r="B46" s="203">
        <f>IF(C46="","",COUNTIF($C$14:C46,"&lt;&gt;""")-COUNTBLANK($C$14:C46))</f>
        <v>16</v>
      </c>
      <c r="C46" s="57" t="s">
        <v>940</v>
      </c>
      <c r="D46" s="60" t="s">
        <v>753</v>
      </c>
      <c r="E46" s="61" t="s">
        <v>750</v>
      </c>
      <c r="F46" s="61" t="s">
        <v>751</v>
      </c>
      <c r="H46" s="665">
        <f>IF(AND(K46&lt;&gt;"",L46&lt;&gt;"",M46&lt;&gt;"",N46&lt;&gt;"",T46&lt;&gt;"",P46&lt;&gt;"",Q46&lt;&gt;"",R46&lt;&gt;"",O46&lt;&gt;"",AG46&lt;&gt;"",S46&lt;&gt;""),0,1)</f>
        <v>1</v>
      </c>
      <c r="K46" s="76"/>
      <c r="L46" s="76"/>
      <c r="M46" s="76"/>
      <c r="N46" s="76"/>
      <c r="O46" s="76"/>
      <c r="P46" s="76"/>
      <c r="Q46" s="79"/>
      <c r="R46" s="80"/>
      <c r="S46" s="729">
        <f>SUM(K46:R46)</f>
        <v>0</v>
      </c>
      <c r="T46" s="184"/>
      <c r="U46" s="33"/>
      <c r="V46" s="709"/>
      <c r="W46" s="709"/>
      <c r="X46" s="709"/>
      <c r="Y46" s="709"/>
      <c r="Z46" s="709"/>
      <c r="AA46" s="709"/>
      <c r="AB46" s="709"/>
      <c r="AC46" s="33"/>
      <c r="AE46" s="912"/>
      <c r="AF46" s="34"/>
      <c r="AG46" s="188"/>
    </row>
    <row r="47" spans="2:33" ht="14.4">
      <c r="B47" s="203">
        <f>IF(C47="","",COUNTIF($C$14:C47,"&lt;&gt;""")-COUNTBLANK($C$14:C47))</f>
        <v>17</v>
      </c>
      <c r="C47" s="57" t="s">
        <v>941</v>
      </c>
      <c r="D47" s="60" t="s">
        <v>760</v>
      </c>
      <c r="E47" s="61" t="s">
        <v>750</v>
      </c>
      <c r="F47" s="61" t="s">
        <v>751</v>
      </c>
      <c r="H47" s="665">
        <f>IF(AND(K47&lt;&gt;"",L47&lt;&gt;"",M47&lt;&gt;"",N47&lt;&gt;"",T47&lt;&gt;"",P47&lt;&gt;"",Q47&lt;&gt;"",R47&lt;&gt;"",O47&lt;&gt;"",AG47&lt;&gt;"",S47&lt;&gt;""),0,1)</f>
        <v>1</v>
      </c>
      <c r="K47" s="76"/>
      <c r="L47" s="76"/>
      <c r="M47" s="76"/>
      <c r="N47" s="76"/>
      <c r="O47" s="76"/>
      <c r="P47" s="76"/>
      <c r="Q47" s="76"/>
      <c r="R47" s="78"/>
      <c r="S47" s="729">
        <f>SUM(K47:R47)</f>
        <v>0</v>
      </c>
      <c r="T47" s="184"/>
      <c r="U47" s="33"/>
      <c r="V47" s="709"/>
      <c r="W47" s="709"/>
      <c r="X47" s="709"/>
      <c r="Y47" s="709"/>
      <c r="Z47" s="709"/>
      <c r="AA47" s="709"/>
      <c r="AB47" s="709"/>
      <c r="AC47" s="33"/>
      <c r="AE47" s="912"/>
      <c r="AF47" s="34"/>
      <c r="AG47" s="188"/>
    </row>
    <row r="48" spans="2:33" ht="14.4">
      <c r="B48" s="203">
        <f>IF(C48="","",COUNTIF($C$14:C48,"&lt;&gt;""")-COUNTBLANK($C$14:C48))</f>
        <v>18</v>
      </c>
      <c r="C48" s="57" t="s">
        <v>942</v>
      </c>
      <c r="D48" s="60" t="s">
        <v>765</v>
      </c>
      <c r="E48" s="61" t="s">
        <v>750</v>
      </c>
      <c r="F48" s="61" t="s">
        <v>751</v>
      </c>
      <c r="H48" s="665">
        <f>IF(AND(K48&lt;&gt;"",L48&lt;&gt;"",M48&lt;&gt;"",N48&lt;&gt;"",T48&lt;&gt;"",P48&lt;&gt;"",Q48&lt;&gt;"",R48&lt;&gt;"",O48&lt;&gt;"",AG48&lt;&gt;"",S48&lt;&gt;""),0,1)</f>
        <v>1</v>
      </c>
      <c r="K48" s="76"/>
      <c r="L48" s="76"/>
      <c r="M48" s="76"/>
      <c r="N48" s="76"/>
      <c r="O48" s="76"/>
      <c r="P48" s="76"/>
      <c r="Q48" s="76"/>
      <c r="R48" s="78"/>
      <c r="S48" s="729">
        <f>SUM(K48:R48)</f>
        <v>0</v>
      </c>
      <c r="T48" s="184"/>
      <c r="U48" s="33"/>
      <c r="V48" s="709"/>
      <c r="W48" s="709"/>
      <c r="X48" s="709"/>
      <c r="Y48" s="709"/>
      <c r="Z48" s="709"/>
      <c r="AA48" s="709"/>
      <c r="AB48" s="709"/>
      <c r="AC48" s="33"/>
      <c r="AE48" s="912"/>
      <c r="AF48" s="34"/>
      <c r="AG48" s="188"/>
    </row>
    <row r="49" spans="2:33" ht="14.4">
      <c r="B49" s="203">
        <f>IF(C49="","",COUNTIF($C$14:C49,"&lt;&gt;""")-COUNTBLANK($C$14:C49))</f>
        <v>19</v>
      </c>
      <c r="C49" s="57" t="s">
        <v>943</v>
      </c>
      <c r="D49" s="60" t="s">
        <v>944</v>
      </c>
      <c r="E49" s="61" t="s">
        <v>750</v>
      </c>
      <c r="F49" s="61" t="s">
        <v>751</v>
      </c>
      <c r="H49" s="665">
        <f>IF(AND(K49&lt;&gt;"",L49&lt;&gt;"",M49&lt;&gt;"",N49&lt;&gt;"",T49&lt;&gt;"",P49&lt;&gt;"",Q49&lt;&gt;"",R49&lt;&gt;"",O49&lt;&gt;"",AG49&lt;&gt;"",S49&lt;&gt;""),0,1)</f>
        <v>1</v>
      </c>
      <c r="K49" s="76"/>
      <c r="L49" s="76"/>
      <c r="M49" s="76"/>
      <c r="N49" s="76"/>
      <c r="O49" s="76"/>
      <c r="P49" s="76"/>
      <c r="Q49" s="76"/>
      <c r="R49" s="78"/>
      <c r="S49" s="729">
        <f>SUM(K49:R49)</f>
        <v>0</v>
      </c>
      <c r="T49" s="184"/>
      <c r="U49" s="33"/>
      <c r="V49" s="709"/>
      <c r="W49" s="709"/>
      <c r="X49" s="709"/>
      <c r="Y49" s="709"/>
      <c r="Z49" s="709"/>
      <c r="AA49" s="709"/>
      <c r="AB49" s="709"/>
      <c r="AC49" s="33"/>
      <c r="AE49" s="912"/>
      <c r="AF49" s="34"/>
      <c r="AG49" s="188"/>
    </row>
    <row r="50" spans="2:33" ht="14.4">
      <c r="B50" s="203">
        <f>IF(C50="","",COUNTIF($C$14:C50,"&lt;&gt;""")-COUNTBLANK($C$14:C50))</f>
        <v>20</v>
      </c>
      <c r="C50" s="57" t="s">
        <v>945</v>
      </c>
      <c r="D50" s="60" t="s">
        <v>771</v>
      </c>
      <c r="E50" s="61" t="s">
        <v>750</v>
      </c>
      <c r="F50" s="61" t="s">
        <v>164</v>
      </c>
      <c r="H50" s="665">
        <f>IF(AND(K50&lt;&gt;"",L50&lt;&gt;"",M50&lt;&gt;"",N50&lt;&gt;"",T50&lt;&gt;"",P50&lt;&gt;"",Q50&lt;&gt;"",R50&lt;&gt;"",O50&lt;&gt;"",AG50&lt;&gt;"",S50&lt;&gt;""),0,1)</f>
        <v>1</v>
      </c>
      <c r="K50" s="730">
        <f t="shared" ref="K50:R50" si="7">SUM(K48:K49)</f>
        <v>0</v>
      </c>
      <c r="L50" s="730">
        <f t="shared" si="7"/>
        <v>0</v>
      </c>
      <c r="M50" s="730">
        <f t="shared" si="7"/>
        <v>0</v>
      </c>
      <c r="N50" s="730">
        <f t="shared" si="7"/>
        <v>0</v>
      </c>
      <c r="O50" s="730">
        <f t="shared" si="7"/>
        <v>0</v>
      </c>
      <c r="P50" s="730">
        <f t="shared" si="7"/>
        <v>0</v>
      </c>
      <c r="Q50" s="730">
        <f t="shared" si="7"/>
        <v>0</v>
      </c>
      <c r="R50" s="730">
        <f t="shared" si="7"/>
        <v>0</v>
      </c>
      <c r="S50" s="729">
        <f>SUM(K50:R50)</f>
        <v>0</v>
      </c>
      <c r="T50" s="184"/>
      <c r="U50" s="33"/>
      <c r="V50" s="709"/>
      <c r="W50" s="709"/>
      <c r="X50" s="709"/>
      <c r="Y50" s="709"/>
      <c r="Z50" s="709"/>
      <c r="AA50" s="709"/>
      <c r="AB50" s="709"/>
      <c r="AC50" s="33"/>
      <c r="AE50" s="912"/>
      <c r="AF50" s="34"/>
      <c r="AG50" s="188"/>
    </row>
    <row r="51" spans="2:33" ht="14.85" customHeight="1">
      <c r="B51" s="203" t="str">
        <f>IF(C51="","",COUNTIF($C$14:C51,"&lt;&gt;""")-COUNTBLANK($C$14:C51))</f>
        <v/>
      </c>
      <c r="G51" s="32"/>
      <c r="H51" s="84"/>
      <c r="I51" s="70"/>
      <c r="J51" s="70"/>
      <c r="K51" s="70"/>
      <c r="L51" s="70"/>
      <c r="M51" s="70"/>
      <c r="N51" s="34"/>
      <c r="O51" s="34"/>
      <c r="P51" s="34"/>
      <c r="Q51" s="70"/>
      <c r="R51" s="34"/>
      <c r="S51" s="34"/>
      <c r="T51" s="70"/>
      <c r="U51" s="33"/>
      <c r="V51" s="70"/>
      <c r="W51" s="34"/>
      <c r="X51" s="34"/>
      <c r="Y51" s="34"/>
      <c r="Z51" s="70"/>
      <c r="AA51" s="34"/>
      <c r="AB51" s="34"/>
      <c r="AC51" s="33"/>
      <c r="AG51" s="86"/>
    </row>
    <row r="52" spans="2:33" ht="14.85" customHeight="1">
      <c r="B52" s="203"/>
      <c r="G52" s="32"/>
      <c r="H52" s="84"/>
      <c r="I52" s="70"/>
      <c r="J52" s="70"/>
      <c r="K52" s="1516" t="s">
        <v>2172</v>
      </c>
      <c r="L52" s="1516"/>
      <c r="M52" s="1517" t="s">
        <v>946</v>
      </c>
      <c r="N52" s="1517"/>
      <c r="O52" s="1517" t="s">
        <v>947</v>
      </c>
      <c r="P52" s="1517" t="s">
        <v>948</v>
      </c>
      <c r="Q52" s="1518"/>
      <c r="R52" s="34"/>
      <c r="S52" s="34"/>
      <c r="T52" s="70"/>
      <c r="U52" s="70"/>
      <c r="V52" s="70"/>
      <c r="W52" s="34"/>
      <c r="X52" s="34"/>
      <c r="Y52" s="34"/>
      <c r="Z52" s="70"/>
      <c r="AA52" s="34"/>
      <c r="AB52" s="34"/>
      <c r="AC52" s="33"/>
      <c r="AG52" s="86"/>
    </row>
    <row r="53" spans="2:33" ht="14.85" customHeight="1">
      <c r="B53" s="203"/>
      <c r="G53" s="32"/>
      <c r="H53" s="84"/>
      <c r="I53" s="70"/>
      <c r="J53" s="70"/>
      <c r="K53" s="1516"/>
      <c r="L53" s="1516"/>
      <c r="M53" s="1517"/>
      <c r="N53" s="1517"/>
      <c r="O53" s="1517"/>
      <c r="P53" s="1518"/>
      <c r="Q53" s="1518"/>
      <c r="R53" s="34"/>
      <c r="S53" s="34"/>
      <c r="T53" s="70"/>
      <c r="U53" s="70"/>
      <c r="V53" s="70"/>
      <c r="W53" s="34"/>
      <c r="X53" s="34"/>
      <c r="Y53" s="34"/>
      <c r="Z53" s="70"/>
      <c r="AA53" s="34"/>
      <c r="AB53" s="34"/>
      <c r="AC53" s="33"/>
      <c r="AG53" s="86"/>
    </row>
    <row r="54" spans="2:33" ht="14.85" customHeight="1">
      <c r="B54" s="203" t="str">
        <f>IF(C54="","",COUNTIF($C$14:C54,"&lt;&gt;""")-COUNTBLANK($C$14:C54))</f>
        <v/>
      </c>
      <c r="C54" s="60"/>
      <c r="D54" s="982" t="s">
        <v>2173</v>
      </c>
      <c r="E54" s="173"/>
      <c r="F54" s="173"/>
      <c r="H54" s="84"/>
      <c r="K54" s="731" t="s">
        <v>635</v>
      </c>
      <c r="L54" s="732" t="s">
        <v>147</v>
      </c>
      <c r="M54" s="733" t="s">
        <v>908</v>
      </c>
      <c r="N54" s="733" t="s">
        <v>147</v>
      </c>
      <c r="O54" s="734" t="s">
        <v>949</v>
      </c>
      <c r="P54" s="733" t="s">
        <v>750</v>
      </c>
      <c r="Q54" s="733" t="s">
        <v>147</v>
      </c>
      <c r="R54" s="33"/>
      <c r="S54" s="33"/>
      <c r="T54" s="33"/>
      <c r="U54" s="33"/>
      <c r="V54" s="33"/>
      <c r="W54" s="33"/>
      <c r="X54" s="33"/>
      <c r="Y54" s="33"/>
      <c r="Z54" s="33"/>
      <c r="AA54" s="33"/>
      <c r="AB54" s="33"/>
      <c r="AC54" s="33"/>
      <c r="AE54" s="34"/>
      <c r="AF54" s="34"/>
      <c r="AG54" s="88"/>
    </row>
    <row r="55" spans="2:33" ht="14.4">
      <c r="B55" s="203">
        <f>IF(C55="","",COUNTIF($C$14:C55,"&lt;&gt;""")-COUNTBLANK($C$14:C55))</f>
        <v>21</v>
      </c>
      <c r="C55" s="57" t="s">
        <v>950</v>
      </c>
      <c r="D55" s="995" t="s">
        <v>951</v>
      </c>
      <c r="E55" s="61" t="s">
        <v>952</v>
      </c>
      <c r="F55" s="61" t="s">
        <v>751</v>
      </c>
      <c r="H55" s="665">
        <f>IF(AND(K55&lt;&gt;"",L55&lt;&gt;"",M55&lt;&gt;"",N55&lt;&gt;"",P55&lt;&gt;"",Q55&lt;&gt;"",AG55&lt;&gt;"",O55&lt;&gt;""),0,1)</f>
        <v>1</v>
      </c>
      <c r="K55" s="76"/>
      <c r="L55" s="184"/>
      <c r="M55" s="79"/>
      <c r="N55" s="184"/>
      <c r="O55" s="735">
        <f>IFERROR(+M55/$M$61,0)</f>
        <v>0</v>
      </c>
      <c r="P55" s="76"/>
      <c r="Q55" s="184"/>
      <c r="R55" s="33"/>
      <c r="S55" s="34"/>
      <c r="T55" s="709"/>
      <c r="U55" s="709"/>
      <c r="V55" s="709"/>
      <c r="W55" s="709"/>
      <c r="X55" s="709"/>
      <c r="Y55" s="709"/>
      <c r="Z55" s="709"/>
      <c r="AA55" s="709"/>
      <c r="AB55" s="709"/>
      <c r="AC55" s="33"/>
      <c r="AE55" s="912"/>
      <c r="AF55" s="34"/>
      <c r="AG55" s="188"/>
    </row>
    <row r="56" spans="2:33" ht="14.4">
      <c r="B56" s="203">
        <f>IF(C56="","",COUNTIF($C$14:C56,"&lt;&gt;""")-COUNTBLANK($C$14:C56))</f>
        <v>22</v>
      </c>
      <c r="C56" s="57" t="s">
        <v>953</v>
      </c>
      <c r="D56" s="995" t="s">
        <v>2888</v>
      </c>
      <c r="E56" s="61" t="s">
        <v>952</v>
      </c>
      <c r="F56" s="61" t="s">
        <v>751</v>
      </c>
      <c r="H56" s="665">
        <f>IF(AND(K56&lt;&gt;"",L56&lt;&gt;"",M56&lt;&gt;"",N56&lt;&gt;"",P56&lt;&gt;"",Q56&lt;&gt;"",AG56&lt;&gt;"",O56&lt;&gt;""),0,1)</f>
        <v>1</v>
      </c>
      <c r="K56" s="76"/>
      <c r="L56" s="184"/>
      <c r="M56" s="76"/>
      <c r="N56" s="184"/>
      <c r="O56" s="735">
        <f>IFERROR(+M56/$M$61,0)</f>
        <v>0</v>
      </c>
      <c r="P56" s="76"/>
      <c r="Q56" s="184"/>
      <c r="R56" s="33"/>
      <c r="S56" s="34"/>
      <c r="T56" s="709"/>
      <c r="U56" s="709"/>
      <c r="V56" s="709"/>
      <c r="W56" s="709"/>
      <c r="X56" s="709"/>
      <c r="Y56" s="709"/>
      <c r="Z56" s="709"/>
      <c r="AA56" s="709"/>
      <c r="AB56" s="709"/>
      <c r="AC56" s="33"/>
      <c r="AE56" s="912"/>
      <c r="AF56" s="34"/>
      <c r="AG56" s="188"/>
    </row>
    <row r="57" spans="2:33" ht="14.4">
      <c r="B57" s="203">
        <f>IF(C57="","",COUNTIF($C$14:C57,"&lt;&gt;""")-COUNTBLANK($C$14:C57))</f>
        <v>23</v>
      </c>
      <c r="C57" s="57" t="s">
        <v>954</v>
      </c>
      <c r="D57" s="995" t="s">
        <v>2889</v>
      </c>
      <c r="E57" s="61" t="s">
        <v>952</v>
      </c>
      <c r="F57" s="61" t="s">
        <v>751</v>
      </c>
      <c r="H57" s="665">
        <f>IF(AND(K57&lt;&gt;"",L57&lt;&gt;"",M57&lt;&gt;"",N57&lt;&gt;"",P57&lt;&gt;"",Q57&lt;&gt;"",AG57&lt;&gt;"",O57&lt;&gt;""),0,1)</f>
        <v>1</v>
      </c>
      <c r="K57" s="76"/>
      <c r="L57" s="184"/>
      <c r="M57" s="76"/>
      <c r="N57" s="184"/>
      <c r="O57" s="735">
        <f>IFERROR(+M57/$M$61,0)</f>
        <v>0</v>
      </c>
      <c r="P57" s="76"/>
      <c r="Q57" s="184"/>
      <c r="R57" s="33"/>
      <c r="S57" s="34"/>
      <c r="T57" s="709"/>
      <c r="U57" s="709"/>
      <c r="V57" s="709"/>
      <c r="W57" s="709"/>
      <c r="X57" s="709"/>
      <c r="Y57" s="709"/>
      <c r="Z57" s="709"/>
      <c r="AA57" s="709"/>
      <c r="AB57" s="709"/>
      <c r="AC57" s="33"/>
      <c r="AE57" s="912"/>
      <c r="AF57" s="34"/>
      <c r="AG57" s="188"/>
    </row>
    <row r="58" spans="2:33" ht="14.4">
      <c r="B58" s="203">
        <f>IF(C58="","",COUNTIF($C$14:C58,"&lt;&gt;""")-COUNTBLANK($C$14:C58))</f>
        <v>24</v>
      </c>
      <c r="C58" s="57" t="s">
        <v>955</v>
      </c>
      <c r="D58" s="995" t="s">
        <v>2890</v>
      </c>
      <c r="E58" s="61" t="s">
        <v>952</v>
      </c>
      <c r="F58" s="61" t="s">
        <v>751</v>
      </c>
      <c r="H58" s="665">
        <f>IF(AND(K58&lt;&gt;"",L58&lt;&gt;"",M58&lt;&gt;"",N58&lt;&gt;"",P58&lt;&gt;"",Q58&lt;&gt;"",AG58&lt;&gt;"",O58&lt;&gt;""),0,1)</f>
        <v>1</v>
      </c>
      <c r="K58" s="76"/>
      <c r="L58" s="184"/>
      <c r="M58" s="76"/>
      <c r="N58" s="184"/>
      <c r="O58" s="735">
        <f>IFERROR(+M58/$M$61,0)</f>
        <v>0</v>
      </c>
      <c r="P58" s="76"/>
      <c r="Q58" s="184"/>
      <c r="R58" s="33"/>
      <c r="S58" s="34"/>
      <c r="T58" s="709"/>
      <c r="U58" s="709"/>
      <c r="V58" s="709"/>
      <c r="W58" s="709"/>
      <c r="X58" s="709"/>
      <c r="Y58" s="709"/>
      <c r="Z58" s="709"/>
      <c r="AA58" s="709"/>
      <c r="AB58" s="709"/>
      <c r="AC58" s="33"/>
      <c r="AE58" s="912"/>
      <c r="AF58" s="34"/>
      <c r="AG58" s="188"/>
    </row>
    <row r="59" spans="2:33" ht="14.4">
      <c r="B59" s="203">
        <f>IF(C59="","",COUNTIF($C$14:C59,"&lt;&gt;""")-COUNTBLANK($C$14:C59))</f>
        <v>25</v>
      </c>
      <c r="C59" s="57" t="s">
        <v>956</v>
      </c>
      <c r="D59" s="995" t="s">
        <v>2891</v>
      </c>
      <c r="E59" s="61" t="s">
        <v>952</v>
      </c>
      <c r="F59" s="61" t="s">
        <v>751</v>
      </c>
      <c r="H59" s="665">
        <f>IF(AND(K59&lt;&gt;"",L59&lt;&gt;"",M59&lt;&gt;"",N59&lt;&gt;"",P59&lt;&gt;"",Q59&lt;&gt;"",AG59&lt;&gt;"",O59&lt;&gt;""),0,1)</f>
        <v>1</v>
      </c>
      <c r="K59" s="76"/>
      <c r="L59" s="184"/>
      <c r="M59" s="76"/>
      <c r="N59" s="184"/>
      <c r="O59" s="735">
        <f>IFERROR(+M59/$M$61,0)</f>
        <v>0</v>
      </c>
      <c r="P59" s="76"/>
      <c r="Q59" s="184"/>
      <c r="R59" s="33"/>
      <c r="S59" s="34"/>
      <c r="T59" s="709"/>
      <c r="U59" s="709"/>
      <c r="V59" s="709"/>
      <c r="W59" s="709"/>
      <c r="X59" s="709"/>
      <c r="Y59" s="709"/>
      <c r="Z59" s="709"/>
      <c r="AA59" s="709"/>
      <c r="AB59" s="709"/>
      <c r="AC59" s="33"/>
      <c r="AE59" s="912"/>
      <c r="AF59" s="34"/>
      <c r="AG59" s="188"/>
    </row>
    <row r="60" spans="2:33" ht="14.4">
      <c r="B60" s="203">
        <f>IF(C60="","",COUNTIF($C$14:C60,"&lt;&gt;""")-COUNTBLANK($C$14:C60))</f>
        <v>26</v>
      </c>
      <c r="C60" s="57" t="s">
        <v>957</v>
      </c>
      <c r="D60" s="995" t="s">
        <v>2174</v>
      </c>
      <c r="E60" s="61" t="s">
        <v>635</v>
      </c>
      <c r="F60" s="61" t="s">
        <v>164</v>
      </c>
      <c r="H60" s="665">
        <f>IF(AND(K60&lt;&gt;"",L60&lt;&gt;"",AG60&lt;&gt;""),0,1)</f>
        <v>1</v>
      </c>
      <c r="K60" s="735">
        <f>SUM(K55:K59)</f>
        <v>0</v>
      </c>
      <c r="L60" s="184"/>
      <c r="M60" s="709"/>
      <c r="N60" s="709"/>
      <c r="O60" s="709"/>
      <c r="P60" s="709"/>
      <c r="Q60" s="709"/>
      <c r="R60" s="33"/>
      <c r="S60" s="34"/>
      <c r="T60" s="709"/>
      <c r="U60" s="709"/>
      <c r="V60" s="709"/>
      <c r="W60" s="709"/>
      <c r="X60" s="709"/>
      <c r="Y60" s="709"/>
      <c r="Z60" s="709"/>
      <c r="AA60" s="709"/>
      <c r="AB60" s="709"/>
      <c r="AC60" s="33"/>
      <c r="AE60" s="912"/>
      <c r="AF60" s="34"/>
      <c r="AG60" s="188"/>
    </row>
    <row r="61" spans="2:33" ht="14.4">
      <c r="B61" s="203">
        <f>IF(C61="","",COUNTIF($C$14:C61,"&lt;&gt;""")-COUNTBLANK($C$14:C61))</f>
        <v>27</v>
      </c>
      <c r="C61" s="57" t="s">
        <v>958</v>
      </c>
      <c r="D61" s="995" t="s">
        <v>959</v>
      </c>
      <c r="E61" s="61" t="s">
        <v>572</v>
      </c>
      <c r="F61" s="61" t="s">
        <v>164</v>
      </c>
      <c r="H61" s="665">
        <f>IF(AND(M61&lt;&gt;"",N61&lt;&gt;"",AG61&lt;&gt;"",O61&lt;&gt;""),0,1)</f>
        <v>1</v>
      </c>
      <c r="K61" s="709"/>
      <c r="L61" s="709"/>
      <c r="M61" s="736">
        <f>M55+M56+M57+M58+M59</f>
        <v>0</v>
      </c>
      <c r="N61" s="184"/>
      <c r="O61" s="735">
        <f>IFERROR(+M61/M61,0)</f>
        <v>0</v>
      </c>
      <c r="P61" s="709"/>
      <c r="Q61" s="709"/>
      <c r="R61" s="33"/>
      <c r="S61" s="34"/>
      <c r="T61" s="709"/>
      <c r="U61" s="709"/>
      <c r="V61" s="709"/>
      <c r="W61" s="709"/>
      <c r="X61" s="709"/>
      <c r="Y61" s="709"/>
      <c r="Z61" s="709"/>
      <c r="AA61" s="709"/>
      <c r="AB61" s="709"/>
      <c r="AC61" s="33"/>
      <c r="AE61" s="912"/>
      <c r="AF61" s="34"/>
      <c r="AG61" s="188"/>
    </row>
    <row r="62" spans="2:33" ht="14.4">
      <c r="B62" s="203">
        <f>IF(C62="","",COUNTIF($C$14:C62,"&lt;&gt;""")-COUNTBLANK($C$14:C62))</f>
        <v>28</v>
      </c>
      <c r="C62" s="57" t="s">
        <v>960</v>
      </c>
      <c r="D62" s="995" t="s">
        <v>961</v>
      </c>
      <c r="E62" s="61" t="s">
        <v>750</v>
      </c>
      <c r="F62" s="61" t="s">
        <v>164</v>
      </c>
      <c r="H62" s="665">
        <f>IF(AND(P62&lt;&gt;"",Q62&lt;&gt;"",AG62&lt;&gt;"",),0,1)</f>
        <v>1</v>
      </c>
      <c r="K62" s="709"/>
      <c r="L62" s="709"/>
      <c r="M62" s="709"/>
      <c r="N62" s="709"/>
      <c r="O62" s="709"/>
      <c r="P62" s="736">
        <f>SUM(P55:P59)</f>
        <v>0</v>
      </c>
      <c r="Q62" s="184"/>
      <c r="R62" s="33"/>
      <c r="S62" s="34"/>
      <c r="T62" s="709"/>
      <c r="U62" s="709"/>
      <c r="V62" s="709"/>
      <c r="W62" s="709"/>
      <c r="X62" s="709"/>
      <c r="Y62" s="709"/>
      <c r="Z62" s="709"/>
      <c r="AA62" s="709"/>
      <c r="AB62" s="709"/>
      <c r="AC62" s="33"/>
      <c r="AE62" s="912"/>
      <c r="AF62" s="34"/>
      <c r="AG62" s="188"/>
    </row>
    <row r="63" spans="2:33" ht="14.85" customHeight="1">
      <c r="B63" s="203" t="str">
        <f>IF(C63="","",COUNTIF($C$14:C63,"&lt;&gt;""")-COUNTBLANK($C$14:C63))</f>
        <v/>
      </c>
      <c r="G63" s="32"/>
      <c r="H63" s="84"/>
      <c r="I63" s="70"/>
      <c r="J63" s="70"/>
      <c r="K63" s="70"/>
      <c r="L63" s="70"/>
      <c r="M63" s="70"/>
      <c r="N63" s="34"/>
      <c r="O63" s="34"/>
      <c r="P63" s="34"/>
      <c r="Q63" s="70"/>
      <c r="R63" s="34"/>
      <c r="S63" s="34"/>
      <c r="T63" s="70"/>
      <c r="U63" s="70"/>
      <c r="V63" s="70"/>
      <c r="W63" s="34"/>
      <c r="X63" s="34"/>
      <c r="Y63" s="34"/>
      <c r="Z63" s="70"/>
      <c r="AA63" s="34"/>
      <c r="AB63" s="34"/>
      <c r="AC63" s="33"/>
      <c r="AD63" s="32"/>
      <c r="AG63" s="86"/>
    </row>
    <row r="64" spans="2:33" ht="14.85" customHeight="1">
      <c r="B64" s="203" t="str">
        <f>IF(C64="","",COUNTIF($C$14:C64,"&lt;&gt;""")-COUNTBLANK($C$14:C64))</f>
        <v/>
      </c>
      <c r="D64" s="985"/>
      <c r="G64" s="32"/>
      <c r="H64" s="84"/>
      <c r="I64" s="70"/>
      <c r="J64" s="70"/>
      <c r="K64" s="1508" t="s">
        <v>2176</v>
      </c>
      <c r="L64" s="1509"/>
      <c r="M64" s="1502" t="s">
        <v>962</v>
      </c>
      <c r="N64" s="1510"/>
      <c r="O64" s="1511" t="s">
        <v>948</v>
      </c>
      <c r="P64" s="1510"/>
      <c r="Q64" s="737"/>
      <c r="R64" s="737"/>
      <c r="S64" s="33"/>
      <c r="T64" s="33"/>
      <c r="U64" s="33"/>
      <c r="V64" s="33"/>
      <c r="W64" s="33"/>
      <c r="X64" s="33"/>
      <c r="Y64" s="33"/>
      <c r="Z64" s="33"/>
      <c r="AA64" s="33"/>
      <c r="AB64" s="33"/>
      <c r="AC64" s="33"/>
      <c r="AD64" s="32"/>
      <c r="AG64" s="86"/>
    </row>
    <row r="65" spans="1:33" ht="14.4">
      <c r="B65" s="203" t="str">
        <f>IF(C65="","",COUNTIF($C$14:C65,"&lt;&gt;""")-COUNTBLANK($C$14:C65))</f>
        <v/>
      </c>
      <c r="C65" s="60"/>
      <c r="D65" s="982" t="s">
        <v>2173</v>
      </c>
      <c r="E65" s="173"/>
      <c r="F65" s="173"/>
      <c r="H65" s="84"/>
      <c r="K65" s="719" t="s">
        <v>635</v>
      </c>
      <c r="L65" s="903" t="s">
        <v>147</v>
      </c>
      <c r="M65" s="719" t="s">
        <v>949</v>
      </c>
      <c r="N65" s="719" t="s">
        <v>147</v>
      </c>
      <c r="O65" s="738" t="s">
        <v>750</v>
      </c>
      <c r="P65" s="738" t="s">
        <v>147</v>
      </c>
      <c r="Q65" s="734"/>
      <c r="R65" s="734"/>
      <c r="S65" s="33"/>
      <c r="T65" s="33"/>
      <c r="U65" s="33"/>
      <c r="V65" s="33"/>
      <c r="W65" s="33"/>
      <c r="X65" s="33"/>
      <c r="Y65" s="33"/>
      <c r="Z65" s="33"/>
      <c r="AA65" s="33"/>
      <c r="AB65" s="33"/>
      <c r="AC65" s="33"/>
      <c r="AE65" s="34"/>
      <c r="AF65" s="34"/>
      <c r="AG65" s="88"/>
    </row>
    <row r="66" spans="1:33" ht="14.4">
      <c r="B66" s="203">
        <f>IF(C66="","",COUNTIF($C$14:C66,"&lt;&gt;""")-COUNTBLANK($C$14:C66))</f>
        <v>29</v>
      </c>
      <c r="C66" s="57" t="s">
        <v>963</v>
      </c>
      <c r="D66" s="995" t="s">
        <v>964</v>
      </c>
      <c r="E66" s="61" t="s">
        <v>2163</v>
      </c>
      <c r="F66" s="61" t="s">
        <v>117</v>
      </c>
      <c r="H66" s="665">
        <f t="shared" ref="H66:H74" si="8">IF(AND(K66&lt;&gt;"",L66&lt;&gt;"",M66&lt;&gt;"",N66&lt;&gt;"",P66&lt;&gt;"",AG66&lt;&gt;"",O66&lt;&gt;""),0,1)</f>
        <v>1</v>
      </c>
      <c r="K66" s="79"/>
      <c r="L66" s="184"/>
      <c r="M66" s="79"/>
      <c r="N66" s="184"/>
      <c r="O66" s="79"/>
      <c r="P66" s="184"/>
      <c r="Q66" s="33"/>
      <c r="R66" s="709"/>
      <c r="S66" s="709"/>
      <c r="T66" s="709"/>
      <c r="U66" s="709"/>
      <c r="V66" s="709"/>
      <c r="W66" s="709"/>
      <c r="X66" s="709"/>
      <c r="Y66" s="709"/>
      <c r="Z66" s="709"/>
      <c r="AA66" s="709"/>
      <c r="AB66" s="709"/>
      <c r="AC66" s="33"/>
      <c r="AE66" s="912"/>
      <c r="AF66" s="34"/>
      <c r="AG66" s="188"/>
    </row>
    <row r="67" spans="1:33" ht="14.4">
      <c r="B67" s="203">
        <f>IF(C67="","",COUNTIF($C$14:C67,"&lt;&gt;""")-COUNTBLANK($C$14:C67))</f>
        <v>30</v>
      </c>
      <c r="C67" s="57" t="s">
        <v>965</v>
      </c>
      <c r="D67" s="995" t="s">
        <v>966</v>
      </c>
      <c r="E67" s="996" t="s">
        <v>2164</v>
      </c>
      <c r="F67" s="61" t="s">
        <v>117</v>
      </c>
      <c r="H67" s="665">
        <f t="shared" si="8"/>
        <v>1</v>
      </c>
      <c r="K67" s="76"/>
      <c r="L67" s="184"/>
      <c r="M67" s="76"/>
      <c r="N67" s="184"/>
      <c r="O67" s="76"/>
      <c r="P67" s="184"/>
      <c r="Q67" s="33"/>
      <c r="R67" s="709"/>
      <c r="S67" s="709"/>
      <c r="T67" s="709"/>
      <c r="U67" s="709"/>
      <c r="V67" s="709"/>
      <c r="W67" s="709"/>
      <c r="X67" s="709"/>
      <c r="Y67" s="709"/>
      <c r="Z67" s="709"/>
      <c r="AA67" s="709"/>
      <c r="AB67" s="709"/>
      <c r="AC67" s="33"/>
      <c r="AE67" s="912"/>
      <c r="AF67" s="34"/>
      <c r="AG67" s="188"/>
    </row>
    <row r="68" spans="1:33" ht="14.4">
      <c r="B68" s="203">
        <f>IF(C68="","",COUNTIF($C$14:C68,"&lt;&gt;""")-COUNTBLANK($C$14:C68))</f>
        <v>31</v>
      </c>
      <c r="C68" s="57" t="s">
        <v>967</v>
      </c>
      <c r="D68" s="995" t="s">
        <v>968</v>
      </c>
      <c r="E68" s="996" t="s">
        <v>2165</v>
      </c>
      <c r="F68" s="61" t="s">
        <v>117</v>
      </c>
      <c r="H68" s="665">
        <f t="shared" si="8"/>
        <v>1</v>
      </c>
      <c r="K68" s="76"/>
      <c r="L68" s="184"/>
      <c r="M68" s="76"/>
      <c r="N68" s="184"/>
      <c r="O68" s="76"/>
      <c r="P68" s="184"/>
      <c r="Q68" s="33"/>
      <c r="R68" s="709"/>
      <c r="S68" s="709"/>
      <c r="T68" s="709"/>
      <c r="U68" s="709"/>
      <c r="V68" s="709"/>
      <c r="W68" s="709"/>
      <c r="X68" s="709"/>
      <c r="Y68" s="709"/>
      <c r="Z68" s="709"/>
      <c r="AA68" s="709"/>
      <c r="AB68" s="709"/>
      <c r="AC68" s="33"/>
      <c r="AE68" s="912"/>
      <c r="AF68" s="34"/>
      <c r="AG68" s="188"/>
    </row>
    <row r="69" spans="1:33" ht="14.4">
      <c r="B69" s="203">
        <f>IF(C69="","",COUNTIF($C$14:C69,"&lt;&gt;""")-COUNTBLANK($C$14:C69))</f>
        <v>32</v>
      </c>
      <c r="C69" s="57" t="s">
        <v>969</v>
      </c>
      <c r="D69" s="995" t="s">
        <v>970</v>
      </c>
      <c r="E69" s="996" t="s">
        <v>2166</v>
      </c>
      <c r="F69" s="61" t="s">
        <v>117</v>
      </c>
      <c r="H69" s="665">
        <f t="shared" si="8"/>
        <v>1</v>
      </c>
      <c r="K69" s="76"/>
      <c r="L69" s="184"/>
      <c r="M69" s="76"/>
      <c r="N69" s="184"/>
      <c r="O69" s="76"/>
      <c r="P69" s="184"/>
      <c r="Q69" s="33"/>
      <c r="R69" s="709"/>
      <c r="S69" s="709"/>
      <c r="T69" s="709"/>
      <c r="U69" s="709"/>
      <c r="V69" s="709"/>
      <c r="W69" s="709"/>
      <c r="X69" s="709"/>
      <c r="Y69" s="709"/>
      <c r="Z69" s="709"/>
      <c r="AA69" s="709"/>
      <c r="AB69" s="709"/>
      <c r="AC69" s="33"/>
      <c r="AE69" s="912"/>
      <c r="AF69" s="34"/>
      <c r="AG69" s="188"/>
    </row>
    <row r="70" spans="1:33" ht="14.4">
      <c r="B70" s="203">
        <f>IF(C70="","",COUNTIF($C$14:C70,"&lt;&gt;""")-COUNTBLANK($C$14:C70))</f>
        <v>33</v>
      </c>
      <c r="C70" s="57" t="s">
        <v>971</v>
      </c>
      <c r="D70" s="995" t="s">
        <v>972</v>
      </c>
      <c r="E70" s="996" t="s">
        <v>2167</v>
      </c>
      <c r="F70" s="61" t="s">
        <v>117</v>
      </c>
      <c r="H70" s="665">
        <f t="shared" si="8"/>
        <v>1</v>
      </c>
      <c r="K70" s="76"/>
      <c r="L70" s="184"/>
      <c r="M70" s="76"/>
      <c r="N70" s="184"/>
      <c r="O70" s="76"/>
      <c r="P70" s="184"/>
      <c r="Q70" s="33"/>
      <c r="R70" s="709"/>
      <c r="S70" s="709"/>
      <c r="T70" s="709"/>
      <c r="U70" s="709"/>
      <c r="V70" s="709"/>
      <c r="W70" s="709"/>
      <c r="X70" s="709"/>
      <c r="Y70" s="709"/>
      <c r="Z70" s="709"/>
      <c r="AA70" s="709"/>
      <c r="AB70" s="709"/>
      <c r="AC70" s="33"/>
      <c r="AE70" s="912"/>
      <c r="AF70" s="34"/>
      <c r="AG70" s="188"/>
    </row>
    <row r="71" spans="1:33" ht="14.4">
      <c r="B71" s="203">
        <f>IF(C71="","",COUNTIF($C$14:C71,"&lt;&gt;""")-COUNTBLANK($C$14:C71))</f>
        <v>34</v>
      </c>
      <c r="C71" s="57" t="s">
        <v>973</v>
      </c>
      <c r="D71" s="995" t="s">
        <v>974</v>
      </c>
      <c r="E71" s="996" t="s">
        <v>2168</v>
      </c>
      <c r="F71" s="61" t="s">
        <v>117</v>
      </c>
      <c r="H71" s="665">
        <f t="shared" si="8"/>
        <v>1</v>
      </c>
      <c r="K71" s="76"/>
      <c r="L71" s="184"/>
      <c r="M71" s="76"/>
      <c r="N71" s="184"/>
      <c r="O71" s="76"/>
      <c r="P71" s="184"/>
      <c r="Q71" s="33"/>
      <c r="R71" s="709"/>
      <c r="S71" s="709"/>
      <c r="T71" s="709"/>
      <c r="U71" s="709"/>
      <c r="V71" s="709"/>
      <c r="W71" s="709"/>
      <c r="X71" s="709"/>
      <c r="Y71" s="709"/>
      <c r="Z71" s="709"/>
      <c r="AA71" s="709"/>
      <c r="AB71" s="709"/>
      <c r="AC71" s="33"/>
      <c r="AE71" s="912"/>
      <c r="AF71" s="34"/>
      <c r="AG71" s="188"/>
    </row>
    <row r="72" spans="1:33" ht="14.4">
      <c r="B72" s="203">
        <f>IF(C72="","",COUNTIF($C$14:C72,"&lt;&gt;""")-COUNTBLANK($C$14:C72))</f>
        <v>35</v>
      </c>
      <c r="C72" s="57" t="s">
        <v>975</v>
      </c>
      <c r="D72" s="995" t="s">
        <v>976</v>
      </c>
      <c r="E72" s="996" t="s">
        <v>2169</v>
      </c>
      <c r="F72" s="61" t="s">
        <v>117</v>
      </c>
      <c r="H72" s="665">
        <f t="shared" si="8"/>
        <v>1</v>
      </c>
      <c r="K72" s="76"/>
      <c r="L72" s="184"/>
      <c r="M72" s="76"/>
      <c r="N72" s="184"/>
      <c r="O72" s="76"/>
      <c r="P72" s="184"/>
      <c r="Q72" s="33"/>
      <c r="R72" s="709"/>
      <c r="S72" s="709"/>
      <c r="T72" s="709"/>
      <c r="U72" s="709"/>
      <c r="V72" s="709"/>
      <c r="W72" s="709"/>
      <c r="X72" s="709"/>
      <c r="Y72" s="709"/>
      <c r="Z72" s="709"/>
      <c r="AA72" s="709"/>
      <c r="AB72" s="709"/>
      <c r="AC72" s="33"/>
      <c r="AE72" s="912"/>
      <c r="AF72" s="34"/>
      <c r="AG72" s="188"/>
    </row>
    <row r="73" spans="1:33" ht="14.4">
      <c r="B73" s="203">
        <f>IF(C73="","",COUNTIF($C$14:C73,"&lt;&gt;""")-COUNTBLANK($C$14:C73))</f>
        <v>36</v>
      </c>
      <c r="C73" s="57" t="s">
        <v>977</v>
      </c>
      <c r="D73" s="995" t="s">
        <v>978</v>
      </c>
      <c r="E73" s="996" t="s">
        <v>2170</v>
      </c>
      <c r="F73" s="61" t="s">
        <v>117</v>
      </c>
      <c r="H73" s="665">
        <f t="shared" si="8"/>
        <v>1</v>
      </c>
      <c r="K73" s="76"/>
      <c r="L73" s="184"/>
      <c r="M73" s="76"/>
      <c r="N73" s="184"/>
      <c r="O73" s="76"/>
      <c r="P73" s="184"/>
      <c r="Q73" s="33"/>
      <c r="R73" s="709"/>
      <c r="S73" s="709"/>
      <c r="T73" s="709"/>
      <c r="U73" s="709"/>
      <c r="V73" s="709"/>
      <c r="W73" s="709"/>
      <c r="X73" s="709"/>
      <c r="Y73" s="709"/>
      <c r="Z73" s="709"/>
      <c r="AA73" s="709"/>
      <c r="AB73" s="709"/>
      <c r="AC73" s="33"/>
      <c r="AE73" s="912"/>
      <c r="AF73" s="34"/>
      <c r="AG73" s="188"/>
    </row>
    <row r="74" spans="1:33" ht="14.4">
      <c r="B74" s="203">
        <f>IF(C74="","",COUNTIF($C$14:C74,"&lt;&gt;""")-COUNTBLANK($C$14:C74))</f>
        <v>37</v>
      </c>
      <c r="C74" s="57" t="s">
        <v>979</v>
      </c>
      <c r="D74" s="995" t="s">
        <v>980</v>
      </c>
      <c r="E74" s="996" t="s">
        <v>2171</v>
      </c>
      <c r="F74" s="61" t="s">
        <v>117</v>
      </c>
      <c r="H74" s="665">
        <f t="shared" si="8"/>
        <v>1</v>
      </c>
      <c r="K74" s="81"/>
      <c r="L74" s="184"/>
      <c r="M74" s="76"/>
      <c r="N74" s="184"/>
      <c r="O74" s="76"/>
      <c r="P74" s="184"/>
      <c r="Q74" s="33"/>
      <c r="R74" s="709"/>
      <c r="S74" s="709"/>
      <c r="T74" s="709"/>
      <c r="U74" s="709"/>
      <c r="V74" s="709"/>
      <c r="W74" s="709"/>
      <c r="X74" s="709"/>
      <c r="Y74" s="709"/>
      <c r="Z74" s="709"/>
      <c r="AA74" s="709"/>
      <c r="AB74" s="709"/>
      <c r="AC74" s="33"/>
      <c r="AE74" s="912"/>
      <c r="AF74" s="34"/>
      <c r="AG74" s="188"/>
    </row>
    <row r="75" spans="1:33" ht="14.4">
      <c r="B75" s="203">
        <f>IF(C75="","",COUNTIF($C$14:C75,"&lt;&gt;""")-COUNTBLANK($C$14:C75))</f>
        <v>38</v>
      </c>
      <c r="C75" s="57" t="s">
        <v>981</v>
      </c>
      <c r="D75" s="995" t="s">
        <v>2175</v>
      </c>
      <c r="E75" s="61" t="s">
        <v>350</v>
      </c>
      <c r="F75" s="61" t="s">
        <v>164</v>
      </c>
      <c r="H75" s="665">
        <f>IF(AND(K75&lt;&gt;"",L75&lt;&gt;"",AG75&lt;&gt;""),0,1)</f>
        <v>1</v>
      </c>
      <c r="K75" s="739">
        <f>SUM(K66:K74)</f>
        <v>0</v>
      </c>
      <c r="L75" s="184"/>
      <c r="M75" s="709"/>
      <c r="N75" s="709"/>
      <c r="O75" s="709"/>
      <c r="P75" s="709"/>
      <c r="Q75" s="33"/>
      <c r="R75" s="709"/>
      <c r="S75" s="709"/>
      <c r="T75" s="709"/>
      <c r="U75" s="709"/>
      <c r="V75" s="709"/>
      <c r="W75" s="709"/>
      <c r="X75" s="709"/>
      <c r="Y75" s="709"/>
      <c r="Z75" s="709"/>
      <c r="AA75" s="709"/>
      <c r="AB75" s="709"/>
      <c r="AC75" s="33"/>
      <c r="AE75" s="912"/>
      <c r="AF75" s="34"/>
      <c r="AG75" s="188"/>
    </row>
    <row r="76" spans="1:33" ht="14.4">
      <c r="B76" s="203">
        <f>IF(C76="","",COUNTIF($C$14:C76,"&lt;&gt;""")-COUNTBLANK($C$14:C76))</f>
        <v>39</v>
      </c>
      <c r="C76" s="57" t="s">
        <v>982</v>
      </c>
      <c r="D76" s="995" t="s">
        <v>983</v>
      </c>
      <c r="E76" s="61" t="s">
        <v>350</v>
      </c>
      <c r="F76" s="61" t="s">
        <v>164</v>
      </c>
      <c r="H76" s="665">
        <f>IF(AND(M76&lt;&gt;"",N76&lt;&gt;"",AG76&lt;&gt;""),0,1)</f>
        <v>1</v>
      </c>
      <c r="K76" s="709"/>
      <c r="L76" s="709"/>
      <c r="M76" s="740">
        <f>SUM(M66:M74)</f>
        <v>0</v>
      </c>
      <c r="N76" s="184"/>
      <c r="O76" s="709"/>
      <c r="P76" s="709"/>
      <c r="Q76" s="33"/>
      <c r="R76" s="709"/>
      <c r="S76" s="709"/>
      <c r="T76" s="709"/>
      <c r="U76" s="709"/>
      <c r="V76" s="709"/>
      <c r="W76" s="709"/>
      <c r="X76" s="709"/>
      <c r="Y76" s="709"/>
      <c r="Z76" s="709"/>
      <c r="AA76" s="709"/>
      <c r="AB76" s="709"/>
      <c r="AC76" s="33"/>
      <c r="AE76" s="912"/>
      <c r="AF76" s="34"/>
      <c r="AG76" s="188"/>
    </row>
    <row r="77" spans="1:33" ht="14.4">
      <c r="B77" s="203">
        <f>IF(C77="","",COUNTIF($C$14:C77,"&lt;&gt;""")-COUNTBLANK($C$14:C77))</f>
        <v>40</v>
      </c>
      <c r="C77" s="57" t="s">
        <v>984</v>
      </c>
      <c r="D77" s="60" t="s">
        <v>820</v>
      </c>
      <c r="E77" s="61" t="s">
        <v>750</v>
      </c>
      <c r="F77" s="61" t="s">
        <v>164</v>
      </c>
      <c r="H77" s="665">
        <f>IF(AND(P77&lt;&gt;"",AG77&lt;&gt;"",O77&lt;&gt;""),0,1)</f>
        <v>1</v>
      </c>
      <c r="K77" s="709"/>
      <c r="L77" s="709"/>
      <c r="M77" s="709"/>
      <c r="N77" s="709"/>
      <c r="O77" s="736">
        <f>SUM(O66:O74)</f>
        <v>0</v>
      </c>
      <c r="P77" s="184"/>
      <c r="Q77" s="33"/>
      <c r="R77" s="709"/>
      <c r="S77" s="709"/>
      <c r="T77" s="709"/>
      <c r="U77" s="709"/>
      <c r="V77" s="709"/>
      <c r="W77" s="709"/>
      <c r="X77" s="709"/>
      <c r="Y77" s="709"/>
      <c r="Z77" s="709"/>
      <c r="AA77" s="709"/>
      <c r="AB77" s="709"/>
      <c r="AC77" s="33"/>
      <c r="AE77" s="912"/>
      <c r="AF77" s="34"/>
      <c r="AG77" s="188"/>
    </row>
    <row r="78" spans="1:33" ht="14.85" customHeight="1">
      <c r="B78" s="52"/>
      <c r="G78" s="32"/>
      <c r="H78" s="84"/>
      <c r="I78" s="70"/>
      <c r="J78" s="70"/>
      <c r="K78" s="70"/>
      <c r="L78" s="70"/>
      <c r="M78" s="70"/>
      <c r="N78" s="34"/>
      <c r="O78" s="34"/>
      <c r="P78" s="34"/>
      <c r="Q78" s="70"/>
      <c r="R78" s="34"/>
      <c r="S78" s="34"/>
      <c r="T78" s="70"/>
      <c r="U78" s="70"/>
      <c r="V78" s="70"/>
      <c r="W78" s="34"/>
      <c r="X78" s="34"/>
      <c r="Y78" s="34"/>
      <c r="Z78" s="70"/>
      <c r="AA78" s="34"/>
      <c r="AB78" s="34"/>
      <c r="AC78" s="33"/>
      <c r="AD78" s="32"/>
      <c r="AG78" s="86"/>
    </row>
    <row r="79" spans="1:33" ht="14.4">
      <c r="B79" s="68"/>
      <c r="C79" s="32" t="s">
        <v>129</v>
      </c>
      <c r="H79" s="84"/>
      <c r="AE79" s="34"/>
      <c r="AF79" s="34"/>
      <c r="AG79" s="88"/>
    </row>
    <row r="80" spans="1:33" ht="14.4">
      <c r="A80" s="84"/>
      <c r="B80" s="68"/>
      <c r="C80" s="1430"/>
      <c r="D80" s="1379"/>
      <c r="E80" s="1379"/>
      <c r="F80" s="1380"/>
      <c r="G80" s="83"/>
      <c r="H80" s="84"/>
      <c r="I80" s="84"/>
      <c r="J80" s="84"/>
      <c r="K80" s="84"/>
      <c r="L80" s="84"/>
      <c r="M80" s="84"/>
      <c r="N80" s="84"/>
      <c r="O80" s="84"/>
      <c r="P80" s="84"/>
      <c r="Q80" s="84"/>
      <c r="R80" s="84"/>
      <c r="S80" s="84"/>
      <c r="T80" s="84"/>
      <c r="U80" s="84"/>
      <c r="V80" s="84"/>
      <c r="W80" s="84"/>
      <c r="X80" s="84"/>
      <c r="Y80" s="84"/>
      <c r="Z80" s="84"/>
      <c r="AA80" s="84"/>
      <c r="AB80" s="84"/>
      <c r="AC80" s="84"/>
      <c r="AD80" s="83"/>
      <c r="AE80" s="83"/>
      <c r="AF80" s="83"/>
      <c r="AG80" s="88"/>
    </row>
    <row r="81" spans="2:33" ht="14.4">
      <c r="B81" s="68"/>
      <c r="C81" s="1381"/>
      <c r="D81" s="1405"/>
      <c r="E81" s="1405"/>
      <c r="F81" s="1382"/>
      <c r="H81" s="84"/>
      <c r="AE81" s="34"/>
      <c r="AF81" s="34"/>
      <c r="AG81" s="88"/>
    </row>
    <row r="82" spans="2:33" ht="14.4">
      <c r="B82" s="52"/>
      <c r="C82" s="1381"/>
      <c r="D82" s="1405"/>
      <c r="E82" s="1405"/>
      <c r="F82" s="1382"/>
      <c r="H82" s="84"/>
      <c r="AE82" s="34"/>
      <c r="AF82" s="34"/>
      <c r="AG82" s="88"/>
    </row>
    <row r="83" spans="2:33" ht="14.4">
      <c r="B83" s="52"/>
      <c r="C83" s="1381"/>
      <c r="D83" s="1405"/>
      <c r="E83" s="1405"/>
      <c r="F83" s="1382"/>
      <c r="H83" s="84"/>
      <c r="AE83" s="34"/>
      <c r="AF83" s="34"/>
      <c r="AG83" s="88"/>
    </row>
    <row r="84" spans="2:33" ht="14.4">
      <c r="B84" s="52"/>
      <c r="C84" s="1383"/>
      <c r="D84" s="1384"/>
      <c r="E84" s="1384"/>
      <c r="F84" s="1385"/>
      <c r="H84" s="84"/>
      <c r="AE84" s="34"/>
      <c r="AF84" s="34"/>
      <c r="AG84" s="88"/>
    </row>
    <row r="85" spans="2:33" ht="14.4">
      <c r="B85" s="52"/>
      <c r="H85" s="84"/>
      <c r="AE85" s="34"/>
      <c r="AF85" s="34"/>
      <c r="AG85" s="88"/>
    </row>
    <row r="86" spans="2:33" ht="14.4">
      <c r="B86" s="52"/>
      <c r="D86" s="33"/>
      <c r="E86" s="174"/>
      <c r="F86" s="174"/>
      <c r="H86" s="84"/>
      <c r="AG86" s="86"/>
    </row>
    <row r="87" spans="2:33" ht="14.4">
      <c r="B87" s="335" t="s">
        <v>130</v>
      </c>
      <c r="C87" s="56"/>
      <c r="D87" s="56"/>
      <c r="E87" s="175"/>
      <c r="F87" s="175"/>
      <c r="G87" s="56"/>
      <c r="H87" s="312"/>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87"/>
    </row>
    <row r="88" spans="2:33" ht="0" hidden="1" customHeight="1">
      <c r="G88" s="32"/>
      <c r="AD88" s="32"/>
    </row>
    <row r="89" spans="2:33" ht="0" hidden="1" customHeight="1">
      <c r="G89" s="32"/>
      <c r="AD89" s="32"/>
    </row>
    <row r="90" spans="2:33" ht="0" hidden="1" customHeight="1">
      <c r="G90" s="32"/>
      <c r="AD90" s="32"/>
    </row>
    <row r="91" spans="2:33" ht="0" hidden="1" customHeight="1">
      <c r="G91" s="32"/>
      <c r="AD91" s="32"/>
    </row>
    <row r="92" spans="2:33" ht="0" hidden="1" customHeight="1">
      <c r="G92" s="32"/>
      <c r="AD92" s="32"/>
    </row>
    <row r="93" spans="2:33" ht="0" hidden="1" customHeight="1"/>
    <row r="94" spans="2:33" ht="0" hidden="1" customHeight="1"/>
    <row r="95" spans="2:33" ht="0" hidden="1" customHeight="1"/>
    <row r="96" spans="2:33"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sheetData>
  <mergeCells count="54">
    <mergeCell ref="U11:U12"/>
    <mergeCell ref="S10:S12"/>
    <mergeCell ref="AB10:AB12"/>
    <mergeCell ref="AC10:AC12"/>
    <mergeCell ref="V11:V12"/>
    <mergeCell ref="X11:X12"/>
    <mergeCell ref="Y11:Y12"/>
    <mergeCell ref="Z11:Z12"/>
    <mergeCell ref="AG10:AG12"/>
    <mergeCell ref="AA11:AA12"/>
    <mergeCell ref="H10:H12"/>
    <mergeCell ref="AE10:AE12"/>
    <mergeCell ref="W11:W12"/>
    <mergeCell ref="K10:R10"/>
    <mergeCell ref="T10:AA10"/>
    <mergeCell ref="K11:K12"/>
    <mergeCell ref="L11:L12"/>
    <mergeCell ref="M11:M12"/>
    <mergeCell ref="N11:N12"/>
    <mergeCell ref="O11:O12"/>
    <mergeCell ref="P11:P12"/>
    <mergeCell ref="Q11:Q12"/>
    <mergeCell ref="R11:R12"/>
    <mergeCell ref="T11:T12"/>
    <mergeCell ref="T15:AA15"/>
    <mergeCell ref="K15:R15"/>
    <mergeCell ref="C80:F84"/>
    <mergeCell ref="K64:L64"/>
    <mergeCell ref="M64:N64"/>
    <mergeCell ref="O64:P64"/>
    <mergeCell ref="K44:K45"/>
    <mergeCell ref="L44:L45"/>
    <mergeCell ref="M44:M45"/>
    <mergeCell ref="N44:N45"/>
    <mergeCell ref="O44:O45"/>
    <mergeCell ref="P44:P45"/>
    <mergeCell ref="K52:L53"/>
    <mergeCell ref="M52:N53"/>
    <mergeCell ref="O52:O53"/>
    <mergeCell ref="P52:Q53"/>
    <mergeCell ref="Q44:Q45"/>
    <mergeCell ref="R44:R45"/>
    <mergeCell ref="S44:S45"/>
    <mergeCell ref="T29:AA29"/>
    <mergeCell ref="K43:R43"/>
    <mergeCell ref="AB29:AB31"/>
    <mergeCell ref="T30:T31"/>
    <mergeCell ref="U30:U31"/>
    <mergeCell ref="V30:V31"/>
    <mergeCell ref="W30:W31"/>
    <mergeCell ref="X30:X31"/>
    <mergeCell ref="Y30:Y31"/>
    <mergeCell ref="Z30:Z31"/>
    <mergeCell ref="AA30:AA31"/>
  </mergeCells>
  <conditionalFormatting sqref="H3">
    <cfRule type="cellIs" dxfId="491" priority="77" stopIfTrue="1" operator="greaterThan">
      <formula>0</formula>
    </cfRule>
    <cfRule type="cellIs" dxfId="490" priority="78" stopIfTrue="1" operator="lessThan">
      <formula>1</formula>
    </cfRule>
  </conditionalFormatting>
  <conditionalFormatting sqref="H40:H41">
    <cfRule type="cellIs" dxfId="489" priority="67" stopIfTrue="1" operator="greaterThan">
      <formula>0</formula>
    </cfRule>
    <cfRule type="cellIs" dxfId="488" priority="68" stopIfTrue="1" operator="lessThan">
      <formula>1</formula>
    </cfRule>
  </conditionalFormatting>
  <conditionalFormatting sqref="H55:H62">
    <cfRule type="cellIs" dxfId="487" priority="53" stopIfTrue="1" operator="greaterThan">
      <formula>0</formula>
    </cfRule>
    <cfRule type="cellIs" dxfId="486" priority="54" stopIfTrue="1" operator="lessThan">
      <formula>1</formula>
    </cfRule>
  </conditionalFormatting>
  <conditionalFormatting sqref="H46:H50">
    <cfRule type="cellIs" dxfId="485" priority="55" stopIfTrue="1" operator="greaterThan">
      <formula>0</formula>
    </cfRule>
    <cfRule type="cellIs" dxfId="484" priority="56" stopIfTrue="1" operator="lessThan">
      <formula>1</formula>
    </cfRule>
  </conditionalFormatting>
  <conditionalFormatting sqref="H16:H21">
    <cfRule type="cellIs" dxfId="483" priority="47" stopIfTrue="1" operator="greaterThan">
      <formula>0</formula>
    </cfRule>
    <cfRule type="cellIs" dxfId="482" priority="48" stopIfTrue="1" operator="lessThan">
      <formula>1</formula>
    </cfRule>
  </conditionalFormatting>
  <conditionalFormatting sqref="H25:H26">
    <cfRule type="cellIs" dxfId="481" priority="5" stopIfTrue="1" operator="greaterThan">
      <formula>0</formula>
    </cfRule>
    <cfRule type="cellIs" dxfId="480" priority="6" stopIfTrue="1" operator="lessThan">
      <formula>1</formula>
    </cfRule>
  </conditionalFormatting>
  <conditionalFormatting sqref="H32:H36">
    <cfRule type="cellIs" dxfId="479" priority="3" stopIfTrue="1" operator="greaterThan">
      <formula>0</formula>
    </cfRule>
    <cfRule type="cellIs" dxfId="478" priority="4" stopIfTrue="1" operator="lessThan">
      <formula>1</formula>
    </cfRule>
  </conditionalFormatting>
  <conditionalFormatting sqref="H66:H77">
    <cfRule type="cellIs" dxfId="477" priority="1" stopIfTrue="1" operator="greaterThan">
      <formula>0</formula>
    </cfRule>
    <cfRule type="cellIs" dxfId="476" priority="2" stopIfTrue="1" operator="lessThan">
      <formula>1</formula>
    </cfRule>
  </conditionalFormatting>
  <dataValidations count="1">
    <dataValidation type="list" allowBlank="1" showInputMessage="1" showErrorMessage="1" sqref="N61 N66:N74 P66:P74 L66:L75 T46:T50 N76 P77 L55:L60 AC25:AC26 Q62 AC16:AC21 N55:N59 Q55:Q59 L40:L41" xr:uid="{2E8AD5B4-F798-4D2B-977A-C2B91FD4B845}">
      <formula1>Confidence_grade</formula1>
    </dataValidation>
  </dataValidations>
  <pageMargins left="0.23622047244094491" right="0.23622047244094491" top="0.74803149606299213" bottom="0.74803149606299213" header="0.31496062992125984" footer="0.31496062992125984"/>
  <pageSetup paperSize="9" scale="30" fitToHeight="0" orientation="landscape" r:id="rId1"/>
  <headerFooter>
    <oddHeader>&amp;LDepartment of Internal Affairs - Three Waters Reform Programme - Request for Information Template Workbook I</oddHeader>
    <oddFooter>&amp;LPage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2EC91-E563-4E2A-8CC2-BED6C2682BF9}">
  <sheetPr>
    <tabColor rgb="FF55EBF7"/>
    <pageSetUpPr fitToPage="1"/>
  </sheetPr>
  <dimension ref="A1:AN113"/>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109375" style="32" customWidth="1"/>
    <col min="4" max="4" width="51.5546875" style="32" bestFit="1" customWidth="1"/>
    <col min="5" max="5" width="9.44140625" style="168" customWidth="1"/>
    <col min="6" max="6" width="8.5546875" style="32" customWidth="1"/>
    <col min="7" max="7" width="8.5546875" style="34" customWidth="1"/>
    <col min="8" max="8" width="17.44140625" style="89" bestFit="1" customWidth="1"/>
    <col min="9" max="9" width="13.5546875" style="32" customWidth="1"/>
    <col min="10" max="10" width="5.5546875" style="32" customWidth="1"/>
    <col min="11" max="11" width="1.5546875" style="32" customWidth="1"/>
    <col min="12" max="12" width="13.5546875" style="32" customWidth="1"/>
    <col min="13" max="13" width="5.5546875" style="32" customWidth="1"/>
    <col min="14" max="14" width="1.5546875" style="32" customWidth="1"/>
    <col min="15" max="15" width="13.5546875" style="32" customWidth="1"/>
    <col min="16" max="16" width="5.5546875" style="32" customWidth="1"/>
    <col min="17" max="17" width="1.5546875" style="32" customWidth="1"/>
    <col min="18" max="18" width="13.5546875" style="32" customWidth="1"/>
    <col min="19" max="19" width="5.5546875" style="32" customWidth="1"/>
    <col min="20" max="20" width="1.5546875" style="32" customWidth="1"/>
    <col min="21" max="21" width="13.5546875" style="32" customWidth="1"/>
    <col min="22" max="22" width="5.5546875" style="32" customWidth="1"/>
    <col min="23" max="23" width="1.5546875" style="32" customWidth="1"/>
    <col min="24" max="24" width="13.5546875" style="32" customWidth="1"/>
    <col min="25" max="25" width="5.5546875" style="32" customWidth="1"/>
    <col min="26" max="26" width="1.5546875" style="32" customWidth="1"/>
    <col min="27" max="27" width="13.5546875" style="32" customWidth="1"/>
    <col min="28" max="28" width="5.5546875" style="32" customWidth="1"/>
    <col min="29" max="29" width="1.5546875" style="32" customWidth="1"/>
    <col min="30" max="30" width="13.5546875" style="32" customWidth="1"/>
    <col min="31" max="31" width="5.5546875" style="32" customWidth="1"/>
    <col min="32" max="32" width="1.5546875" style="32" customWidth="1"/>
    <col min="33" max="33" width="5.5546875" style="34" customWidth="1"/>
    <col min="34" max="34" width="15.44140625" style="32" customWidth="1"/>
    <col min="35" max="35" width="5.5546875" style="32" customWidth="1"/>
    <col min="36" max="36" width="49.44140625" style="32" customWidth="1"/>
    <col min="37" max="37" width="3.5546875" hidden="1" customWidth="1"/>
    <col min="38" max="38" width="4.44140625" hidden="1" customWidth="1"/>
    <col min="39" max="40" width="9.44140625" hidden="1" customWidth="1"/>
    <col min="41" max="16384" width="8.88671875" hidden="1"/>
  </cols>
  <sheetData>
    <row r="1" spans="1:36" ht="28.35" customHeight="1">
      <c r="A1" s="35"/>
      <c r="B1" s="115" t="str">
        <f>'Key information'!$B$6</f>
        <v>Three Waters Reform Programme: Request for Information Workbook I</v>
      </c>
      <c r="C1" s="116"/>
      <c r="D1" s="116"/>
      <c r="E1" s="166"/>
      <c r="F1" s="116"/>
      <c r="G1" s="116"/>
      <c r="H1" s="117"/>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8"/>
    </row>
    <row r="2" spans="1:36" ht="20.399999999999999">
      <c r="B2" s="39"/>
      <c r="C2" s="40"/>
      <c r="D2" s="987"/>
      <c r="E2" s="167"/>
      <c r="F2" s="35"/>
      <c r="G2" s="38"/>
      <c r="H2" s="91"/>
      <c r="I2" s="35"/>
      <c r="J2" s="35"/>
      <c r="K2" s="35"/>
      <c r="L2" s="35"/>
      <c r="M2" s="35"/>
      <c r="N2" s="35"/>
      <c r="O2" s="35"/>
      <c r="P2" s="35"/>
      <c r="Q2" s="35"/>
      <c r="R2" s="35"/>
      <c r="S2" s="35"/>
      <c r="T2" s="35"/>
      <c r="U2" s="35"/>
      <c r="V2" s="35"/>
      <c r="W2" s="35"/>
      <c r="X2" s="35"/>
      <c r="Y2" s="35"/>
      <c r="Z2" s="35"/>
      <c r="AA2" s="35"/>
      <c r="AB2" s="35"/>
      <c r="AC2" s="35"/>
      <c r="AD2" s="35"/>
      <c r="AE2" s="35"/>
      <c r="AF2" s="35"/>
      <c r="AG2" s="35"/>
      <c r="AH2" s="35"/>
      <c r="AJ2" s="34"/>
    </row>
    <row r="3" spans="1:36" ht="14.4">
      <c r="A3" s="41"/>
      <c r="B3" s="662" t="s">
        <v>1971</v>
      </c>
      <c r="C3" s="44"/>
      <c r="D3" s="663">
        <f>'Key information'!$E$8</f>
        <v>0</v>
      </c>
      <c r="E3" s="65"/>
      <c r="F3" s="41"/>
      <c r="G3" s="664" t="s">
        <v>100</v>
      </c>
      <c r="H3" s="665">
        <f>SUM(H15:H68)</f>
        <v>43</v>
      </c>
      <c r="I3" s="41"/>
      <c r="J3" s="41"/>
      <c r="K3" s="41"/>
      <c r="L3" s="41"/>
      <c r="M3" s="41"/>
      <c r="N3" s="41"/>
      <c r="O3" s="41"/>
      <c r="P3" s="41"/>
      <c r="Q3" s="41"/>
      <c r="R3" s="41"/>
      <c r="S3" s="41"/>
      <c r="T3" s="41"/>
      <c r="U3" s="41"/>
      <c r="V3" s="41"/>
      <c r="W3" s="41"/>
      <c r="X3" s="41"/>
      <c r="Y3" s="41"/>
      <c r="Z3" s="41"/>
      <c r="AA3" s="41"/>
      <c r="AB3" s="41"/>
      <c r="AC3" s="41"/>
      <c r="AD3" s="41"/>
      <c r="AE3" s="41"/>
      <c r="AF3" s="41"/>
      <c r="AH3" s="344"/>
      <c r="AJ3" s="344"/>
    </row>
    <row r="4" spans="1:36" ht="14.4">
      <c r="B4" s="45"/>
      <c r="C4" s="327"/>
      <c r="D4" s="328"/>
      <c r="E4" s="692"/>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46"/>
      <c r="AH4" s="47"/>
      <c r="AI4" s="47"/>
      <c r="AJ4" s="367"/>
    </row>
    <row r="5" spans="1:36" ht="14.4">
      <c r="C5" s="33"/>
      <c r="H5" s="83"/>
    </row>
    <row r="6" spans="1:36" ht="15" thickBot="1">
      <c r="B6" s="48"/>
      <c r="C6" s="49"/>
      <c r="D6" s="50"/>
      <c r="E6" s="169"/>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1"/>
      <c r="AH6" s="50"/>
      <c r="AI6" s="50"/>
      <c r="AJ6" s="85"/>
    </row>
    <row r="7" spans="1:36" ht="14.4">
      <c r="B7" s="52"/>
      <c r="C7" s="122" t="s">
        <v>723</v>
      </c>
      <c r="D7" s="123"/>
      <c r="H7" s="84"/>
      <c r="AJ7" s="86"/>
    </row>
    <row r="8" spans="1:36" ht="21" customHeight="1" thickBot="1">
      <c r="B8" s="52"/>
      <c r="C8" s="124" t="s">
        <v>2162</v>
      </c>
      <c r="D8" s="125"/>
      <c r="H8" s="84"/>
      <c r="AJ8" s="86"/>
    </row>
    <row r="9" spans="1:36" ht="15" thickBot="1">
      <c r="B9" s="52"/>
      <c r="H9" s="84"/>
      <c r="AJ9" s="86"/>
    </row>
    <row r="10" spans="1:36" ht="21" customHeight="1">
      <c r="B10" s="52"/>
      <c r="C10" s="261" t="s">
        <v>103</v>
      </c>
      <c r="D10" s="137" t="s">
        <v>32</v>
      </c>
      <c r="E10" s="170" t="s">
        <v>104</v>
      </c>
      <c r="F10" s="133" t="s">
        <v>105</v>
      </c>
      <c r="H10" s="1455" t="s">
        <v>106</v>
      </c>
      <c r="I10" s="741">
        <v>1</v>
      </c>
      <c r="J10" s="899"/>
      <c r="K10" s="34"/>
      <c r="L10" s="741">
        <v>2</v>
      </c>
      <c r="M10" s="899"/>
      <c r="N10" s="34"/>
      <c r="O10" s="741">
        <v>3</v>
      </c>
      <c r="P10" s="899"/>
      <c r="Q10" s="420"/>
      <c r="R10" s="741">
        <v>4</v>
      </c>
      <c r="S10" s="899"/>
      <c r="T10" s="420"/>
      <c r="U10" s="741">
        <v>5</v>
      </c>
      <c r="V10" s="899"/>
      <c r="W10" s="420"/>
      <c r="X10" s="741">
        <v>6</v>
      </c>
      <c r="Y10" s="899"/>
      <c r="Z10" s="420"/>
      <c r="AA10" s="741">
        <v>7</v>
      </c>
      <c r="AB10" s="899"/>
      <c r="AC10" s="420"/>
      <c r="AD10" s="741">
        <v>8</v>
      </c>
      <c r="AE10" s="899"/>
      <c r="AH10" s="1338" t="s">
        <v>108</v>
      </c>
      <c r="AI10" s="53"/>
      <c r="AJ10" s="1332" t="s">
        <v>109</v>
      </c>
    </row>
    <row r="11" spans="1:36" ht="12.6" customHeight="1">
      <c r="B11" s="52"/>
      <c r="C11" s="223" t="s">
        <v>110</v>
      </c>
      <c r="D11" s="136"/>
      <c r="E11" s="171"/>
      <c r="F11" s="134" t="s">
        <v>111</v>
      </c>
      <c r="H11" s="1456"/>
      <c r="I11" s="910" t="s">
        <v>99</v>
      </c>
      <c r="J11" s="373"/>
      <c r="K11" s="34"/>
      <c r="L11" s="910" t="s">
        <v>99</v>
      </c>
      <c r="M11" s="373"/>
      <c r="N11" s="34"/>
      <c r="O11" s="910" t="s">
        <v>99</v>
      </c>
      <c r="P11" s="373"/>
      <c r="Q11" s="742"/>
      <c r="R11" s="910" t="s">
        <v>99</v>
      </c>
      <c r="S11" s="373"/>
      <c r="T11" s="420"/>
      <c r="U11" s="910" t="s">
        <v>99</v>
      </c>
      <c r="V11" s="373"/>
      <c r="W11" s="420"/>
      <c r="X11" s="910" t="s">
        <v>99</v>
      </c>
      <c r="Y11" s="373"/>
      <c r="Z11" s="420"/>
      <c r="AA11" s="910" t="s">
        <v>99</v>
      </c>
      <c r="AB11" s="373"/>
      <c r="AC11" s="420"/>
      <c r="AD11" s="910" t="s">
        <v>99</v>
      </c>
      <c r="AE11" s="373"/>
      <c r="AH11" s="1339"/>
      <c r="AI11" s="53"/>
      <c r="AJ11" s="1333"/>
    </row>
    <row r="12" spans="1:36" ht="32.4" customHeight="1" thickBot="1">
      <c r="B12" s="52"/>
      <c r="C12" s="124"/>
      <c r="D12" s="138"/>
      <c r="E12" s="172"/>
      <c r="F12" s="135"/>
      <c r="H12" s="1457"/>
      <c r="I12" s="1027" t="s">
        <v>2184</v>
      </c>
      <c r="J12" s="238" t="s">
        <v>147</v>
      </c>
      <c r="K12" s="986"/>
      <c r="L12" s="1027" t="s">
        <v>2184</v>
      </c>
      <c r="M12" s="238" t="s">
        <v>147</v>
      </c>
      <c r="N12" s="986"/>
      <c r="O12" s="1027" t="s">
        <v>2184</v>
      </c>
      <c r="P12" s="238" t="s">
        <v>147</v>
      </c>
      <c r="Q12" s="1028"/>
      <c r="R12" s="1027" t="s">
        <v>2184</v>
      </c>
      <c r="S12" s="238" t="s">
        <v>147</v>
      </c>
      <c r="T12" s="986"/>
      <c r="U12" s="1027" t="s">
        <v>2184</v>
      </c>
      <c r="V12" s="238" t="s">
        <v>147</v>
      </c>
      <c r="W12" s="986"/>
      <c r="X12" s="1027" t="s">
        <v>2184</v>
      </c>
      <c r="Y12" s="238" t="s">
        <v>147</v>
      </c>
      <c r="Z12" s="986"/>
      <c r="AA12" s="1027" t="s">
        <v>2184</v>
      </c>
      <c r="AB12" s="238" t="s">
        <v>147</v>
      </c>
      <c r="AC12" s="986"/>
      <c r="AD12" s="1027" t="s">
        <v>2184</v>
      </c>
      <c r="AE12" s="902" t="s">
        <v>147</v>
      </c>
      <c r="AH12" s="1340"/>
      <c r="AI12" s="54"/>
      <c r="AJ12" s="1334"/>
    </row>
    <row r="13" spans="1:36" ht="14.4">
      <c r="B13" s="52"/>
      <c r="H13" s="84"/>
      <c r="AJ13" s="86"/>
    </row>
    <row r="14" spans="1:36" ht="14.4">
      <c r="B14" s="52"/>
      <c r="C14" s="60"/>
      <c r="D14" s="982" t="s">
        <v>2177</v>
      </c>
      <c r="E14" s="61"/>
      <c r="F14" s="61"/>
      <c r="H14" s="84"/>
      <c r="I14" s="34"/>
      <c r="K14" s="34"/>
      <c r="L14" s="34"/>
      <c r="N14" s="34"/>
      <c r="O14" s="34"/>
      <c r="Q14" s="34"/>
      <c r="R14" s="34"/>
      <c r="T14" s="34"/>
      <c r="U14" s="34"/>
      <c r="W14" s="34"/>
      <c r="X14" s="34"/>
      <c r="Z14" s="34"/>
      <c r="AA14" s="34"/>
      <c r="AC14" s="34"/>
      <c r="AD14" s="34"/>
      <c r="AF14" s="34"/>
      <c r="AH14" s="34"/>
      <c r="AI14" s="34"/>
      <c r="AJ14" s="88"/>
    </row>
    <row r="15" spans="1:36" ht="14.4">
      <c r="B15" s="203">
        <f>IF(C15="","",COUNTIF($C15:C$15,"&lt;&gt;""")-COUNTBLANK($C15:C$15))</f>
        <v>1</v>
      </c>
      <c r="C15" s="57" t="s">
        <v>985</v>
      </c>
      <c r="D15" s="995" t="s">
        <v>746</v>
      </c>
      <c r="E15" s="61"/>
      <c r="F15" s="61" t="s">
        <v>117</v>
      </c>
      <c r="H15" s="665">
        <f>IF(AND(I15&lt;&gt;"",L15&lt;&gt;"",O15&lt;&gt;"",R15&lt;&gt;"",U15&lt;&gt;"",X15&lt;&gt;"",AA15&lt;&gt;"",AD15&lt;&gt;"",AJ15&lt;&gt;"",J15&lt;&gt;"",M15&lt;&gt;"",P15&lt;&gt;"",S15&lt;&gt;"",V15&lt;&gt;"",Y15&lt;&gt;"",AB15&lt;&gt;"",AE15&lt;&gt;""),0,1)</f>
        <v>1</v>
      </c>
      <c r="I15" s="69"/>
      <c r="J15" s="184"/>
      <c r="L15" s="69"/>
      <c r="M15" s="184"/>
      <c r="O15" s="69"/>
      <c r="P15" s="184"/>
      <c r="R15" s="64"/>
      <c r="S15" s="184"/>
      <c r="T15" s="33"/>
      <c r="U15" s="69"/>
      <c r="V15" s="184"/>
      <c r="X15" s="64"/>
      <c r="Y15" s="184"/>
      <c r="Z15" s="33"/>
      <c r="AA15" s="69"/>
      <c r="AB15" s="184"/>
      <c r="AD15" s="69"/>
      <c r="AE15" s="184"/>
      <c r="AH15" s="666"/>
      <c r="AI15" s="34"/>
      <c r="AJ15" s="188"/>
    </row>
    <row r="16" spans="1:36" ht="14.4">
      <c r="B16" s="203">
        <f>IF(C16="","",COUNTIF($C$15:C16,"&lt;&gt;""")-COUNTBLANK($C$15:C16))</f>
        <v>2</v>
      </c>
      <c r="C16" s="57" t="s">
        <v>986</v>
      </c>
      <c r="D16" s="995" t="s">
        <v>987</v>
      </c>
      <c r="E16" s="61" t="s">
        <v>908</v>
      </c>
      <c r="F16" s="61" t="s">
        <v>117</v>
      </c>
      <c r="H16" s="665">
        <f>IF(AND(I16&lt;&gt;"",L16&lt;&gt;"",O16&lt;&gt;"",R16&lt;&gt;"",U16&lt;&gt;"",X16&lt;&gt;"",AA16&lt;&gt;"",AD16&lt;&gt;"",AJ16&lt;&gt;"",J16&lt;&gt;"",M16&lt;&gt;"",P16&lt;&gt;"",S16&lt;&gt;"",V16&lt;&gt;"",Y16&lt;&gt;"",AB16&lt;&gt;"",AE16&lt;&gt;""),0,1)</f>
        <v>1</v>
      </c>
      <c r="I16" s="64"/>
      <c r="J16" s="184"/>
      <c r="L16" s="64"/>
      <c r="M16" s="184"/>
      <c r="O16" s="64"/>
      <c r="P16" s="184"/>
      <c r="R16" s="64"/>
      <c r="S16" s="184"/>
      <c r="T16" s="33"/>
      <c r="U16" s="64"/>
      <c r="V16" s="184"/>
      <c r="X16" s="64"/>
      <c r="Y16" s="184"/>
      <c r="Z16" s="33"/>
      <c r="AA16" s="64"/>
      <c r="AB16" s="184"/>
      <c r="AD16" s="64"/>
      <c r="AE16" s="184"/>
      <c r="AH16" s="666"/>
      <c r="AI16" s="34"/>
      <c r="AJ16" s="188"/>
    </row>
    <row r="17" spans="2:36" ht="14.4">
      <c r="B17" s="203">
        <f>IF(C17="","",COUNTIF($C$15:C17,"&lt;&gt;""")-COUNTBLANK($C$15:C17))</f>
        <v>3</v>
      </c>
      <c r="C17" s="57" t="s">
        <v>988</v>
      </c>
      <c r="D17" s="995" t="s">
        <v>989</v>
      </c>
      <c r="E17" s="61" t="s">
        <v>908</v>
      </c>
      <c r="F17" s="61" t="s">
        <v>117</v>
      </c>
      <c r="H17" s="665">
        <f>IF(AND(I17&lt;&gt;"",L17&lt;&gt;"",O17&lt;&gt;"",R17&lt;&gt;"",U17&lt;&gt;"",X17&lt;&gt;"",AA17&lt;&gt;"",AD17&lt;&gt;"",AJ17&lt;&gt;"",J17&lt;&gt;"",M17&lt;&gt;"",P17&lt;&gt;"",S17&lt;&gt;"",V17&lt;&gt;"",Y17&lt;&gt;"",AB17&lt;&gt;"",AE17&lt;&gt;""),0,1)</f>
        <v>1</v>
      </c>
      <c r="I17" s="64"/>
      <c r="J17" s="184"/>
      <c r="L17" s="64"/>
      <c r="M17" s="184"/>
      <c r="O17" s="64"/>
      <c r="P17" s="184"/>
      <c r="R17" s="64"/>
      <c r="S17" s="184"/>
      <c r="T17" s="33"/>
      <c r="U17" s="64"/>
      <c r="V17" s="184"/>
      <c r="X17" s="64"/>
      <c r="Y17" s="184"/>
      <c r="Z17" s="33"/>
      <c r="AA17" s="64"/>
      <c r="AB17" s="184"/>
      <c r="AD17" s="64"/>
      <c r="AE17" s="184"/>
      <c r="AH17" s="666"/>
      <c r="AI17" s="34"/>
      <c r="AJ17" s="188"/>
    </row>
    <row r="18" spans="2:36" ht="14.4">
      <c r="B18" s="203">
        <f>IF(C18="","",COUNTIF($C$15:C18,"&lt;&gt;""")-COUNTBLANK($C$15:C18))</f>
        <v>4</v>
      </c>
      <c r="C18" s="57" t="s">
        <v>990</v>
      </c>
      <c r="D18" s="995" t="s">
        <v>991</v>
      </c>
      <c r="E18" s="61" t="s">
        <v>908</v>
      </c>
      <c r="F18" s="61" t="s">
        <v>117</v>
      </c>
      <c r="H18" s="665">
        <f>IF(AND(I18&lt;&gt;"",L18&lt;&gt;"",O18&lt;&gt;"",R18&lt;&gt;"",U18&lt;&gt;"",X18&lt;&gt;"",AA18&lt;&gt;"",AD18&lt;&gt;"",AJ18&lt;&gt;"",J18&lt;&gt;"",M18&lt;&gt;"",P18&lt;&gt;"",S18&lt;&gt;"",V18&lt;&gt;"",Y18&lt;&gt;"",AB18&lt;&gt;"",AE18&lt;&gt;""),0,1)</f>
        <v>1</v>
      </c>
      <c r="I18" s="64"/>
      <c r="J18" s="184"/>
      <c r="L18" s="64"/>
      <c r="M18" s="184"/>
      <c r="O18" s="64"/>
      <c r="P18" s="184"/>
      <c r="R18" s="64"/>
      <c r="S18" s="184"/>
      <c r="T18" s="33"/>
      <c r="U18" s="64"/>
      <c r="V18" s="184"/>
      <c r="X18" s="64"/>
      <c r="Y18" s="184"/>
      <c r="Z18" s="33"/>
      <c r="AA18" s="64"/>
      <c r="AB18" s="184"/>
      <c r="AD18" s="64"/>
      <c r="AE18" s="184"/>
      <c r="AH18" s="666"/>
      <c r="AI18" s="34"/>
      <c r="AJ18" s="188"/>
    </row>
    <row r="19" spans="2:36" ht="14.4">
      <c r="B19" s="203">
        <f>IF(C19="","",COUNTIF($C$15:C19,"&lt;&gt;""")-COUNTBLANK($C$15:C19))</f>
        <v>5</v>
      </c>
      <c r="C19" s="57" t="s">
        <v>992</v>
      </c>
      <c r="D19" s="995" t="s">
        <v>993</v>
      </c>
      <c r="E19" s="61" t="s">
        <v>908</v>
      </c>
      <c r="F19" s="61" t="s">
        <v>164</v>
      </c>
      <c r="H19" s="665">
        <f>IF(AND(I19&lt;&gt;"",L19&lt;&gt;"",O19&lt;&gt;"",R19&lt;&gt;"",U19&lt;&gt;"",X19&lt;&gt;"",AA19&lt;&gt;"",AD19&lt;&gt;"",AJ19&lt;&gt;"",J19&lt;&gt;"",M19&lt;&gt;"",P19&lt;&gt;"",S19&lt;&gt;"",V19&lt;&gt;"",Y19&lt;&gt;"",AB19&lt;&gt;"",AE19&lt;&gt;""),0,1)</f>
        <v>1</v>
      </c>
      <c r="I19" s="743">
        <f>I18-I17</f>
        <v>0</v>
      </c>
      <c r="J19" s="184"/>
      <c r="L19" s="743">
        <f>L18-L17</f>
        <v>0</v>
      </c>
      <c r="M19" s="184"/>
      <c r="O19" s="743">
        <f>O18-O17</f>
        <v>0</v>
      </c>
      <c r="P19" s="184"/>
      <c r="R19" s="743">
        <f>R18-R17</f>
        <v>0</v>
      </c>
      <c r="S19" s="184"/>
      <c r="T19" s="33"/>
      <c r="U19" s="743">
        <f>U18-U17</f>
        <v>0</v>
      </c>
      <c r="V19" s="184"/>
      <c r="X19" s="743">
        <f>X18-X17</f>
        <v>0</v>
      </c>
      <c r="Y19" s="184"/>
      <c r="Z19" s="33"/>
      <c r="AA19" s="743">
        <f>AA18-AA17</f>
        <v>0</v>
      </c>
      <c r="AB19" s="184"/>
      <c r="AD19" s="743">
        <f>AD18-AD17</f>
        <v>0</v>
      </c>
      <c r="AE19" s="184"/>
      <c r="AH19" s="666"/>
      <c r="AI19" s="34"/>
      <c r="AJ19" s="188"/>
    </row>
    <row r="20" spans="2:36" ht="14.4">
      <c r="B20" s="203" t="str">
        <f>IF(C20="","",COUNTIF($C$15:C20,"&lt;&gt;""")-COUNTBLANK($C$15:C20))</f>
        <v/>
      </c>
      <c r="C20" s="34"/>
      <c r="D20" s="986"/>
      <c r="E20" s="905"/>
      <c r="F20" s="34"/>
      <c r="H20" s="84"/>
      <c r="I20" s="34"/>
      <c r="L20" s="34"/>
      <c r="O20" s="34"/>
      <c r="R20" s="34"/>
      <c r="U20" s="34"/>
      <c r="X20" s="34"/>
      <c r="AA20" s="34"/>
      <c r="AD20" s="34"/>
      <c r="AH20" s="34"/>
      <c r="AI20" s="34"/>
      <c r="AJ20" s="34"/>
    </row>
    <row r="21" spans="2:36" ht="14.4">
      <c r="B21" s="203" t="str">
        <f>IF(C21="","",COUNTIF($C$15:C21,"&lt;&gt;""")-COUNTBLANK($C$15:C21))</f>
        <v/>
      </c>
      <c r="C21" s="60"/>
      <c r="D21" s="982" t="s">
        <v>994</v>
      </c>
      <c r="E21" s="173"/>
      <c r="F21" s="60"/>
      <c r="H21" s="84"/>
      <c r="AH21" s="34"/>
      <c r="AI21" s="34"/>
      <c r="AJ21" s="34"/>
    </row>
    <row r="22" spans="2:36" ht="14.4">
      <c r="B22" s="203">
        <f>IF(C22="","",COUNTIF($C$15:C22,"&lt;&gt;""")-COUNTBLANK($C$15:C22))</f>
        <v>6</v>
      </c>
      <c r="C22" s="57" t="s">
        <v>995</v>
      </c>
      <c r="D22" s="995" t="s">
        <v>996</v>
      </c>
      <c r="E22" s="61" t="s">
        <v>111</v>
      </c>
      <c r="F22" s="61" t="s">
        <v>117</v>
      </c>
      <c r="H22" s="665">
        <f t="shared" ref="H22:H31" si="0">IF(AND(I22&lt;&gt;"",L22&lt;&gt;"",O22&lt;&gt;"",R22&lt;&gt;"",U22&lt;&gt;"",X22&lt;&gt;"",AA22&lt;&gt;"",AD22&lt;&gt;"",AJ22&lt;&gt;"",J22&lt;&gt;"",M22&lt;&gt;"",P22&lt;&gt;"",S22&lt;&gt;"",V22&lt;&gt;"",Y22&lt;&gt;"",AB22&lt;&gt;"",AE22&lt;&gt;""),0,1)</f>
        <v>1</v>
      </c>
      <c r="I22" s="69"/>
      <c r="J22" s="184"/>
      <c r="L22" s="69"/>
      <c r="M22" s="184"/>
      <c r="O22" s="69"/>
      <c r="P22" s="184"/>
      <c r="R22" s="69"/>
      <c r="S22" s="184"/>
      <c r="T22" s="33"/>
      <c r="U22" s="69"/>
      <c r="V22" s="184"/>
      <c r="X22" s="69"/>
      <c r="Y22" s="184"/>
      <c r="Z22" s="33"/>
      <c r="AA22" s="69"/>
      <c r="AB22" s="184"/>
      <c r="AD22" s="69"/>
      <c r="AE22" s="184"/>
      <c r="AH22" s="666"/>
      <c r="AI22" s="34"/>
      <c r="AJ22" s="188"/>
    </row>
    <row r="23" spans="2:36" ht="14.4">
      <c r="B23" s="203">
        <f>IF(C23="","",COUNTIF($C$15:C23,"&lt;&gt;""")-COUNTBLANK($C$15:C23))</f>
        <v>7</v>
      </c>
      <c r="C23" s="57" t="s">
        <v>997</v>
      </c>
      <c r="D23" s="995" t="s">
        <v>998</v>
      </c>
      <c r="E23" s="61" t="s">
        <v>999</v>
      </c>
      <c r="F23" s="61" t="s">
        <v>117</v>
      </c>
      <c r="H23" s="665">
        <f t="shared" si="0"/>
        <v>1</v>
      </c>
      <c r="I23" s="69"/>
      <c r="J23" s="184"/>
      <c r="L23" s="69"/>
      <c r="M23" s="184"/>
      <c r="O23" s="69"/>
      <c r="P23" s="184"/>
      <c r="R23" s="69"/>
      <c r="S23" s="184"/>
      <c r="T23" s="33"/>
      <c r="U23" s="69"/>
      <c r="V23" s="184"/>
      <c r="X23" s="69"/>
      <c r="Y23" s="184"/>
      <c r="Z23" s="33"/>
      <c r="AA23" s="69"/>
      <c r="AB23" s="184"/>
      <c r="AD23" s="69"/>
      <c r="AE23" s="184"/>
      <c r="AH23" s="666"/>
      <c r="AI23" s="34"/>
      <c r="AJ23" s="188"/>
    </row>
    <row r="24" spans="2:36" ht="14.4">
      <c r="B24" s="203">
        <f>IF(C24="","",COUNTIF($C$15:C24,"&lt;&gt;""")-COUNTBLANK($C$15:C24))</f>
        <v>8</v>
      </c>
      <c r="C24" s="57" t="s">
        <v>1000</v>
      </c>
      <c r="D24" s="995" t="s">
        <v>2120</v>
      </c>
      <c r="E24" s="61" t="s">
        <v>999</v>
      </c>
      <c r="F24" s="61" t="s">
        <v>117</v>
      </c>
      <c r="H24" s="665">
        <f t="shared" si="0"/>
        <v>1</v>
      </c>
      <c r="I24" s="69"/>
      <c r="J24" s="184"/>
      <c r="L24" s="69"/>
      <c r="M24" s="184"/>
      <c r="O24" s="69"/>
      <c r="P24" s="184"/>
      <c r="R24" s="69"/>
      <c r="S24" s="184"/>
      <c r="T24" s="33"/>
      <c r="U24" s="69"/>
      <c r="V24" s="184"/>
      <c r="X24" s="69"/>
      <c r="Y24" s="184"/>
      <c r="Z24" s="33"/>
      <c r="AA24" s="69"/>
      <c r="AB24" s="184"/>
      <c r="AD24" s="69"/>
      <c r="AE24" s="184"/>
      <c r="AH24" s="666"/>
      <c r="AI24" s="34"/>
      <c r="AJ24" s="188"/>
    </row>
    <row r="25" spans="2:36" ht="14.4">
      <c r="B25" s="203">
        <f>IF(C25="","",COUNTIF($C$15:C25,"&lt;&gt;""")-COUNTBLANK($C$15:C25))</f>
        <v>9</v>
      </c>
      <c r="C25" s="57" t="s">
        <v>1001</v>
      </c>
      <c r="D25" s="995" t="s">
        <v>1002</v>
      </c>
      <c r="E25" s="61" t="s">
        <v>1003</v>
      </c>
      <c r="F25" s="61" t="s">
        <v>117</v>
      </c>
      <c r="H25" s="665">
        <f t="shared" si="0"/>
        <v>1</v>
      </c>
      <c r="I25" s="69"/>
      <c r="J25" s="184"/>
      <c r="L25" s="69"/>
      <c r="M25" s="184"/>
      <c r="O25" s="69"/>
      <c r="P25" s="184"/>
      <c r="R25" s="69"/>
      <c r="S25" s="184"/>
      <c r="T25" s="33"/>
      <c r="U25" s="69"/>
      <c r="V25" s="184"/>
      <c r="X25" s="69"/>
      <c r="Y25" s="184"/>
      <c r="Z25" s="33"/>
      <c r="AA25" s="69"/>
      <c r="AB25" s="184"/>
      <c r="AD25" s="69"/>
      <c r="AE25" s="184"/>
      <c r="AH25" s="666"/>
      <c r="AI25" s="34"/>
      <c r="AJ25" s="188"/>
    </row>
    <row r="26" spans="2:36" ht="14.4">
      <c r="B26" s="203">
        <f>IF(C26="","",COUNTIF($C$15:C26,"&lt;&gt;""")-COUNTBLANK($C$15:C26))</f>
        <v>10</v>
      </c>
      <c r="C26" s="57" t="s">
        <v>1004</v>
      </c>
      <c r="D26" s="995" t="s">
        <v>1005</v>
      </c>
      <c r="E26" s="61" t="s">
        <v>1003</v>
      </c>
      <c r="F26" s="61" t="s">
        <v>117</v>
      </c>
      <c r="H26" s="665">
        <f t="shared" si="0"/>
        <v>1</v>
      </c>
      <c r="I26" s="69"/>
      <c r="J26" s="184"/>
      <c r="L26" s="69"/>
      <c r="M26" s="184"/>
      <c r="O26" s="69"/>
      <c r="P26" s="184"/>
      <c r="R26" s="69"/>
      <c r="S26" s="184"/>
      <c r="T26" s="33"/>
      <c r="U26" s="69"/>
      <c r="V26" s="184"/>
      <c r="X26" s="69"/>
      <c r="Y26" s="184"/>
      <c r="Z26" s="33"/>
      <c r="AA26" s="69"/>
      <c r="AB26" s="184"/>
      <c r="AD26" s="69"/>
      <c r="AE26" s="184"/>
      <c r="AH26" s="666"/>
      <c r="AI26" s="34"/>
      <c r="AJ26" s="188"/>
    </row>
    <row r="27" spans="2:36" ht="14.4">
      <c r="B27" s="203">
        <f>IF(C27="","",COUNTIF($C$15:C27,"&lt;&gt;""")-COUNTBLANK($C$15:C27))</f>
        <v>11</v>
      </c>
      <c r="C27" s="57" t="s">
        <v>1006</v>
      </c>
      <c r="D27" s="995" t="s">
        <v>1007</v>
      </c>
      <c r="E27" s="61" t="s">
        <v>315</v>
      </c>
      <c r="F27" s="61" t="s">
        <v>117</v>
      </c>
      <c r="H27" s="665">
        <f t="shared" si="0"/>
        <v>1</v>
      </c>
      <c r="I27" s="69"/>
      <c r="J27" s="184"/>
      <c r="L27" s="69"/>
      <c r="M27" s="184"/>
      <c r="O27" s="69"/>
      <c r="P27" s="184"/>
      <c r="R27" s="69"/>
      <c r="S27" s="184"/>
      <c r="T27" s="33"/>
      <c r="U27" s="69"/>
      <c r="V27" s="184"/>
      <c r="X27" s="69"/>
      <c r="Y27" s="184"/>
      <c r="Z27" s="33"/>
      <c r="AA27" s="69"/>
      <c r="AB27" s="184"/>
      <c r="AD27" s="69"/>
      <c r="AE27" s="184"/>
      <c r="AH27" s="666"/>
      <c r="AI27" s="34"/>
      <c r="AJ27" s="188"/>
    </row>
    <row r="28" spans="2:36" ht="14.4">
      <c r="B28" s="203">
        <f>IF(C28="","",COUNTIF($C$15:C28,"&lt;&gt;""")-COUNTBLANK($C$15:C28))</f>
        <v>12</v>
      </c>
      <c r="C28" s="57" t="s">
        <v>1008</v>
      </c>
      <c r="D28" s="995" t="s">
        <v>1009</v>
      </c>
      <c r="E28" s="61" t="s">
        <v>315</v>
      </c>
      <c r="F28" s="61" t="s">
        <v>117</v>
      </c>
      <c r="H28" s="665">
        <f t="shared" si="0"/>
        <v>1</v>
      </c>
      <c r="I28" s="69"/>
      <c r="J28" s="184"/>
      <c r="L28" s="69"/>
      <c r="M28" s="184"/>
      <c r="O28" s="69"/>
      <c r="P28" s="184"/>
      <c r="R28" s="69"/>
      <c r="S28" s="184"/>
      <c r="T28" s="33"/>
      <c r="U28" s="69"/>
      <c r="V28" s="184"/>
      <c r="X28" s="69"/>
      <c r="Y28" s="184"/>
      <c r="Z28" s="33"/>
      <c r="AA28" s="69"/>
      <c r="AB28" s="184"/>
      <c r="AD28" s="69"/>
      <c r="AE28" s="184"/>
      <c r="AH28" s="666"/>
      <c r="AI28" s="34"/>
      <c r="AJ28" s="188"/>
    </row>
    <row r="29" spans="2:36" ht="14.4">
      <c r="B29" s="203">
        <f>IF(C29="","",COUNTIF($C$15:C29,"&lt;&gt;""")-COUNTBLANK($C$15:C29))</f>
        <v>13</v>
      </c>
      <c r="C29" s="57" t="s">
        <v>1010</v>
      </c>
      <c r="D29" s="995" t="s">
        <v>1011</v>
      </c>
      <c r="E29" s="61" t="s">
        <v>315</v>
      </c>
      <c r="F29" s="61" t="s">
        <v>117</v>
      </c>
      <c r="H29" s="665">
        <f t="shared" si="0"/>
        <v>1</v>
      </c>
      <c r="I29" s="69"/>
      <c r="J29" s="184"/>
      <c r="L29" s="69"/>
      <c r="M29" s="184"/>
      <c r="O29" s="69"/>
      <c r="P29" s="184"/>
      <c r="R29" s="69"/>
      <c r="S29" s="184"/>
      <c r="T29" s="33"/>
      <c r="U29" s="69"/>
      <c r="V29" s="184"/>
      <c r="X29" s="69"/>
      <c r="Y29" s="184"/>
      <c r="Z29" s="33"/>
      <c r="AA29" s="69"/>
      <c r="AB29" s="184"/>
      <c r="AD29" s="69"/>
      <c r="AE29" s="184"/>
      <c r="AH29" s="666"/>
      <c r="AI29" s="34"/>
      <c r="AJ29" s="188"/>
    </row>
    <row r="30" spans="2:36" ht="14.4">
      <c r="B30" s="203">
        <f>IF(C30="","",COUNTIF($C$15:C30,"&lt;&gt;""")-COUNTBLANK($C$15:C30))</f>
        <v>14</v>
      </c>
      <c r="C30" s="57" t="s">
        <v>1012</v>
      </c>
      <c r="D30" s="995" t="s">
        <v>1013</v>
      </c>
      <c r="E30" s="61" t="s">
        <v>315</v>
      </c>
      <c r="F30" s="61" t="s">
        <v>117</v>
      </c>
      <c r="H30" s="665">
        <f t="shared" si="0"/>
        <v>1</v>
      </c>
      <c r="I30" s="69"/>
      <c r="J30" s="184"/>
      <c r="L30" s="69"/>
      <c r="M30" s="184"/>
      <c r="O30" s="69"/>
      <c r="P30" s="184"/>
      <c r="R30" s="69"/>
      <c r="S30" s="184"/>
      <c r="T30" s="33"/>
      <c r="U30" s="69"/>
      <c r="V30" s="184"/>
      <c r="X30" s="69"/>
      <c r="Y30" s="184"/>
      <c r="Z30" s="33"/>
      <c r="AA30" s="69"/>
      <c r="AB30" s="184"/>
      <c r="AD30" s="69"/>
      <c r="AE30" s="184"/>
      <c r="AH30" s="666"/>
      <c r="AI30" s="34"/>
      <c r="AJ30" s="188"/>
    </row>
    <row r="31" spans="2:36" ht="14.4">
      <c r="B31" s="203">
        <f>IF(C31="","",COUNTIF($C$15:C31,"&lt;&gt;""")-COUNTBLANK($C$15:C31))</f>
        <v>15</v>
      </c>
      <c r="C31" s="57" t="s">
        <v>1014</v>
      </c>
      <c r="D31" s="995" t="s">
        <v>1015</v>
      </c>
      <c r="E31" s="61" t="s">
        <v>1016</v>
      </c>
      <c r="F31" s="61" t="s">
        <v>117</v>
      </c>
      <c r="H31" s="665">
        <f t="shared" si="0"/>
        <v>1</v>
      </c>
      <c r="I31" s="69"/>
      <c r="J31" s="184"/>
      <c r="L31" s="69"/>
      <c r="M31" s="184"/>
      <c r="O31" s="69"/>
      <c r="P31" s="184"/>
      <c r="R31" s="69"/>
      <c r="S31" s="184"/>
      <c r="T31" s="33"/>
      <c r="U31" s="69"/>
      <c r="V31" s="184"/>
      <c r="X31" s="69"/>
      <c r="Y31" s="184"/>
      <c r="Z31" s="33"/>
      <c r="AA31" s="69"/>
      <c r="AB31" s="184"/>
      <c r="AD31" s="69"/>
      <c r="AE31" s="184"/>
      <c r="AH31" s="666"/>
      <c r="AI31" s="34"/>
      <c r="AJ31" s="188"/>
    </row>
    <row r="32" spans="2:36" ht="14.4">
      <c r="B32" s="203" t="str">
        <f>IF(C32="","",COUNTIF($C$15:C32,"&lt;&gt;""")-COUNTBLANK($C$15:C32))</f>
        <v/>
      </c>
      <c r="C32" s="34"/>
      <c r="D32" s="986"/>
      <c r="E32" s="905"/>
      <c r="F32" s="34"/>
      <c r="H32" s="84"/>
      <c r="I32" s="34"/>
      <c r="L32" s="34"/>
      <c r="O32" s="34"/>
      <c r="R32" s="34"/>
      <c r="U32" s="34"/>
      <c r="X32" s="34"/>
      <c r="AA32" s="34"/>
      <c r="AH32" s="34"/>
      <c r="AI32" s="34"/>
      <c r="AJ32" s="34"/>
    </row>
    <row r="33" spans="2:36" ht="14.4">
      <c r="B33" s="203" t="str">
        <f>IF(C33="","",COUNTIF($C$15:C33,"&lt;&gt;""")-COUNTBLANK($C$15:C33))</f>
        <v/>
      </c>
      <c r="C33" s="60"/>
      <c r="D33" s="982" t="s">
        <v>1017</v>
      </c>
      <c r="E33" s="173"/>
      <c r="F33" s="60"/>
      <c r="H33" s="84"/>
      <c r="AH33" s="34"/>
      <c r="AI33" s="34"/>
      <c r="AJ33" s="34"/>
    </row>
    <row r="34" spans="2:36" ht="14.4">
      <c r="B34" s="203">
        <f>IF(C34="","",COUNTIF($C$15:C34,"&lt;&gt;""")-COUNTBLANK($C$15:C34))</f>
        <v>16</v>
      </c>
      <c r="C34" s="57" t="s">
        <v>1018</v>
      </c>
      <c r="D34" s="995" t="s">
        <v>1019</v>
      </c>
      <c r="E34" s="61" t="s">
        <v>240</v>
      </c>
      <c r="F34" s="61" t="s">
        <v>117</v>
      </c>
      <c r="H34" s="665">
        <f t="shared" ref="H34:H39" si="1">IF(AND(I34&lt;&gt;"",L34&lt;&gt;"",O34&lt;&gt;"",R34&lt;&gt;"",U34&lt;&gt;"",X34&lt;&gt;"",AA34&lt;&gt;"",AD34&lt;&gt;"",AJ34&lt;&gt;"",J34&lt;&gt;"",M34&lt;&gt;"",P34&lt;&gt;"",S34&lt;&gt;"",V34&lt;&gt;"",Y34&lt;&gt;"",AB34&lt;&gt;"",AE34&lt;&gt;""),0,1)</f>
        <v>1</v>
      </c>
      <c r="I34" s="82"/>
      <c r="J34" s="184"/>
      <c r="L34" s="82"/>
      <c r="M34" s="184"/>
      <c r="O34" s="82"/>
      <c r="P34" s="184"/>
      <c r="R34" s="82"/>
      <c r="S34" s="184"/>
      <c r="T34" s="33"/>
      <c r="U34" s="82"/>
      <c r="V34" s="184"/>
      <c r="X34" s="82"/>
      <c r="Y34" s="184"/>
      <c r="Z34" s="33"/>
      <c r="AA34" s="82"/>
      <c r="AB34" s="184"/>
      <c r="AD34" s="82"/>
      <c r="AE34" s="184"/>
      <c r="AH34" s="666"/>
      <c r="AI34" s="34"/>
      <c r="AJ34" s="188"/>
    </row>
    <row r="35" spans="2:36" ht="14.4">
      <c r="B35" s="203">
        <f>IF(C35="","",COUNTIF($C$15:C35,"&lt;&gt;""")-COUNTBLANK($C$15:C35))</f>
        <v>17</v>
      </c>
      <c r="C35" s="57" t="s">
        <v>1020</v>
      </c>
      <c r="D35" s="995" t="s">
        <v>1021</v>
      </c>
      <c r="E35" s="61" t="s">
        <v>240</v>
      </c>
      <c r="F35" s="61" t="s">
        <v>117</v>
      </c>
      <c r="H35" s="665">
        <f t="shared" si="1"/>
        <v>1</v>
      </c>
      <c r="I35" s="82"/>
      <c r="J35" s="184"/>
      <c r="L35" s="82"/>
      <c r="M35" s="184"/>
      <c r="O35" s="82"/>
      <c r="P35" s="184"/>
      <c r="R35" s="82"/>
      <c r="S35" s="184"/>
      <c r="T35" s="33"/>
      <c r="U35" s="82"/>
      <c r="V35" s="184"/>
      <c r="X35" s="82"/>
      <c r="Y35" s="184"/>
      <c r="Z35" s="33"/>
      <c r="AA35" s="82"/>
      <c r="AB35" s="184"/>
      <c r="AD35" s="82"/>
      <c r="AE35" s="184"/>
      <c r="AH35" s="666"/>
      <c r="AI35" s="34"/>
      <c r="AJ35" s="188"/>
    </row>
    <row r="36" spans="2:36" ht="14.4">
      <c r="B36" s="203">
        <f>IF(C36="","",COUNTIF($C$15:C36,"&lt;&gt;""")-COUNTBLANK($C$15:C36))</f>
        <v>18</v>
      </c>
      <c r="C36" s="57" t="s">
        <v>1022</v>
      </c>
      <c r="D36" s="995" t="s">
        <v>1023</v>
      </c>
      <c r="E36" s="61" t="s">
        <v>240</v>
      </c>
      <c r="F36" s="61" t="s">
        <v>117</v>
      </c>
      <c r="H36" s="665">
        <f t="shared" si="1"/>
        <v>1</v>
      </c>
      <c r="I36" s="82"/>
      <c r="J36" s="184"/>
      <c r="L36" s="82"/>
      <c r="M36" s="184"/>
      <c r="O36" s="82"/>
      <c r="P36" s="184"/>
      <c r="R36" s="82"/>
      <c r="S36" s="184"/>
      <c r="T36" s="33"/>
      <c r="U36" s="82"/>
      <c r="V36" s="184"/>
      <c r="X36" s="82"/>
      <c r="Y36" s="184"/>
      <c r="Z36" s="33"/>
      <c r="AA36" s="82"/>
      <c r="AB36" s="184"/>
      <c r="AD36" s="82"/>
      <c r="AE36" s="184"/>
      <c r="AH36" s="666"/>
      <c r="AI36" s="34"/>
      <c r="AJ36" s="188"/>
    </row>
    <row r="37" spans="2:36" ht="14.4">
      <c r="B37" s="203">
        <f>IF(C37="","",COUNTIF($C$15:C37,"&lt;&gt;""")-COUNTBLANK($C$15:C37))</f>
        <v>19</v>
      </c>
      <c r="C37" s="57" t="s">
        <v>1024</v>
      </c>
      <c r="D37" s="995" t="s">
        <v>1025</v>
      </c>
      <c r="E37" s="61" t="s">
        <v>240</v>
      </c>
      <c r="F37" s="61" t="s">
        <v>117</v>
      </c>
      <c r="H37" s="665">
        <f t="shared" si="1"/>
        <v>1</v>
      </c>
      <c r="I37" s="82"/>
      <c r="J37" s="184"/>
      <c r="L37" s="82"/>
      <c r="M37" s="184"/>
      <c r="O37" s="82"/>
      <c r="P37" s="184"/>
      <c r="R37" s="82"/>
      <c r="S37" s="184"/>
      <c r="T37" s="33"/>
      <c r="U37" s="82"/>
      <c r="V37" s="184"/>
      <c r="X37" s="82"/>
      <c r="Y37" s="184"/>
      <c r="Z37" s="33"/>
      <c r="AA37" s="82"/>
      <c r="AB37" s="184"/>
      <c r="AD37" s="82"/>
      <c r="AE37" s="184"/>
      <c r="AH37" s="666"/>
      <c r="AI37" s="34"/>
      <c r="AJ37" s="188"/>
    </row>
    <row r="38" spans="2:36" ht="14.4">
      <c r="B38" s="203">
        <f>IF(C38="","",COUNTIF($C$15:C38,"&lt;&gt;""")-COUNTBLANK($C$15:C38))</f>
        <v>20</v>
      </c>
      <c r="C38" s="57" t="s">
        <v>1026</v>
      </c>
      <c r="D38" s="995" t="s">
        <v>1027</v>
      </c>
      <c r="E38" s="61" t="s">
        <v>240</v>
      </c>
      <c r="F38" s="61" t="s">
        <v>117</v>
      </c>
      <c r="H38" s="665">
        <f t="shared" si="1"/>
        <v>1</v>
      </c>
      <c r="I38" s="82"/>
      <c r="J38" s="184"/>
      <c r="L38" s="82"/>
      <c r="M38" s="184"/>
      <c r="O38" s="82"/>
      <c r="P38" s="184"/>
      <c r="R38" s="82"/>
      <c r="S38" s="184"/>
      <c r="T38" s="33"/>
      <c r="U38" s="82"/>
      <c r="V38" s="184"/>
      <c r="X38" s="82"/>
      <c r="Y38" s="184"/>
      <c r="Z38" s="33"/>
      <c r="AA38" s="82"/>
      <c r="AB38" s="184"/>
      <c r="AD38" s="82"/>
      <c r="AE38" s="184"/>
      <c r="AH38" s="666"/>
      <c r="AI38" s="34"/>
      <c r="AJ38" s="188"/>
    </row>
    <row r="39" spans="2:36" ht="14.4">
      <c r="B39" s="203">
        <f>IF(C39="","",COUNTIF($C$15:C39,"&lt;&gt;""")-COUNTBLANK($C$15:C39))</f>
        <v>21</v>
      </c>
      <c r="C39" s="57" t="s">
        <v>1028</v>
      </c>
      <c r="D39" s="995" t="s">
        <v>2121</v>
      </c>
      <c r="E39" s="61" t="s">
        <v>240</v>
      </c>
      <c r="F39" s="61" t="s">
        <v>117</v>
      </c>
      <c r="H39" s="665">
        <f t="shared" si="1"/>
        <v>1</v>
      </c>
      <c r="I39" s="82"/>
      <c r="J39" s="184"/>
      <c r="L39" s="82"/>
      <c r="M39" s="184"/>
      <c r="O39" s="82"/>
      <c r="P39" s="184"/>
      <c r="R39" s="82"/>
      <c r="S39" s="184"/>
      <c r="T39" s="33"/>
      <c r="U39" s="82"/>
      <c r="V39" s="184"/>
      <c r="X39" s="82"/>
      <c r="Y39" s="184"/>
      <c r="Z39" s="33"/>
      <c r="AA39" s="82"/>
      <c r="AB39" s="184"/>
      <c r="AD39" s="82"/>
      <c r="AE39" s="184"/>
      <c r="AH39" s="666"/>
      <c r="AI39" s="34"/>
      <c r="AJ39" s="188"/>
    </row>
    <row r="40" spans="2:36" ht="14.4">
      <c r="B40" s="203" t="str">
        <f>IF(C40="","",COUNTIF($C$15:C40,"&lt;&gt;""")-COUNTBLANK($C$15:C40))</f>
        <v/>
      </c>
      <c r="C40" s="34"/>
      <c r="D40" s="986"/>
      <c r="E40" s="905"/>
      <c r="F40" s="34"/>
      <c r="H40" s="84"/>
      <c r="I40" s="34"/>
      <c r="L40" s="34"/>
      <c r="O40" s="34"/>
      <c r="R40" s="34"/>
      <c r="U40" s="34"/>
      <c r="X40" s="34"/>
      <c r="AA40" s="34"/>
      <c r="AD40" s="34"/>
      <c r="AH40" s="34"/>
      <c r="AI40" s="34"/>
      <c r="AJ40" s="34"/>
    </row>
    <row r="41" spans="2:36" ht="14.4">
      <c r="B41" s="203" t="str">
        <f>IF(C41="","",COUNTIF($C$15:C41,"&lt;&gt;""")-COUNTBLANK($C$15:C41))</f>
        <v/>
      </c>
      <c r="C41" s="60"/>
      <c r="D41" s="982" t="s">
        <v>1029</v>
      </c>
      <c r="E41" s="173"/>
      <c r="F41" s="60"/>
      <c r="H41" s="84"/>
      <c r="AH41" s="34"/>
      <c r="AI41" s="34"/>
      <c r="AJ41" s="34"/>
    </row>
    <row r="42" spans="2:36" ht="14.4">
      <c r="B42" s="203">
        <f>IF(C42="","",COUNTIF($C$15:C42,"&lt;&gt;""")-COUNTBLANK($C$15:C42))</f>
        <v>22</v>
      </c>
      <c r="C42" s="57" t="s">
        <v>1030</v>
      </c>
      <c r="D42" s="995" t="s">
        <v>1031</v>
      </c>
      <c r="E42" s="61" t="s">
        <v>1032</v>
      </c>
      <c r="F42" s="61" t="s">
        <v>117</v>
      </c>
      <c r="H42" s="665">
        <f>IF(AND(I42&lt;&gt;"",L42&lt;&gt;"",O42&lt;&gt;"",R42&lt;&gt;"",U42&lt;&gt;"",X42&lt;&gt;"",AA42&lt;&gt;"",AD42&lt;&gt;"",AJ42&lt;&gt;"",J42&lt;&gt;"",M42&lt;&gt;"",P42&lt;&gt;"",S42&lt;&gt;"",V42&lt;&gt;"",Y42&lt;&gt;"",AB42&lt;&gt;"",AE42&lt;&gt;""),0,1)</f>
        <v>1</v>
      </c>
      <c r="I42" s="69"/>
      <c r="J42" s="184"/>
      <c r="L42" s="69"/>
      <c r="M42" s="184"/>
      <c r="O42" s="69"/>
      <c r="P42" s="184"/>
      <c r="R42" s="69"/>
      <c r="S42" s="184"/>
      <c r="T42" s="33"/>
      <c r="U42" s="69"/>
      <c r="V42" s="184"/>
      <c r="X42" s="69"/>
      <c r="Y42" s="184"/>
      <c r="Z42" s="33"/>
      <c r="AA42" s="69"/>
      <c r="AB42" s="184"/>
      <c r="AD42" s="69"/>
      <c r="AE42" s="184"/>
      <c r="AH42" s="666"/>
      <c r="AI42" s="34"/>
      <c r="AJ42" s="188"/>
    </row>
    <row r="43" spans="2:36" ht="14.4">
      <c r="B43" s="203">
        <f>IF(C43="","",COUNTIF($C$15:C43,"&lt;&gt;""")-COUNTBLANK($C$15:C43))</f>
        <v>23</v>
      </c>
      <c r="C43" s="57" t="s">
        <v>1033</v>
      </c>
      <c r="D43" s="995" t="s">
        <v>1034</v>
      </c>
      <c r="E43" s="61" t="s">
        <v>1032</v>
      </c>
      <c r="F43" s="61" t="s">
        <v>117</v>
      </c>
      <c r="H43" s="665">
        <f>IF(AND(I43&lt;&gt;"",L43&lt;&gt;"",O43&lt;&gt;"",R43&lt;&gt;"",U43&lt;&gt;"",X43&lt;&gt;"",AA43&lt;&gt;"",AD43&lt;&gt;"",AJ43&lt;&gt;"",J43&lt;&gt;"",M43&lt;&gt;"",P43&lt;&gt;"",S43&lt;&gt;"",V43&lt;&gt;"",Y43&lt;&gt;"",AB43&lt;&gt;"",AE43&lt;&gt;""),0,1)</f>
        <v>1</v>
      </c>
      <c r="I43" s="69"/>
      <c r="J43" s="184"/>
      <c r="L43" s="69"/>
      <c r="M43" s="184"/>
      <c r="O43" s="69"/>
      <c r="P43" s="184"/>
      <c r="R43" s="69"/>
      <c r="S43" s="184"/>
      <c r="T43" s="33"/>
      <c r="U43" s="69"/>
      <c r="V43" s="184"/>
      <c r="X43" s="69"/>
      <c r="Y43" s="184"/>
      <c r="Z43" s="33"/>
      <c r="AA43" s="69"/>
      <c r="AB43" s="184"/>
      <c r="AD43" s="69"/>
      <c r="AE43" s="184"/>
      <c r="AH43" s="666"/>
      <c r="AI43" s="34"/>
      <c r="AJ43" s="188"/>
    </row>
    <row r="44" spans="2:36" ht="14.4">
      <c r="B44" s="203">
        <f>IF(C44="","",COUNTIF($C$15:C44,"&lt;&gt;""")-COUNTBLANK($C$15:C44))</f>
        <v>24</v>
      </c>
      <c r="C44" s="57" t="s">
        <v>1035</v>
      </c>
      <c r="D44" s="995" t="s">
        <v>1036</v>
      </c>
      <c r="E44" s="61" t="s">
        <v>1032</v>
      </c>
      <c r="F44" s="61" t="s">
        <v>117</v>
      </c>
      <c r="H44" s="665">
        <f>IF(AND(I44&lt;&gt;"",L44&lt;&gt;"",O44&lt;&gt;"",R44&lt;&gt;"",U44&lt;&gt;"",X44&lt;&gt;"",AA44&lt;&gt;"",AD44&lt;&gt;"",AJ44&lt;&gt;"",J44&lt;&gt;"",M44&lt;&gt;"",P44&lt;&gt;"",S44&lt;&gt;"",V44&lt;&gt;"",Y44&lt;&gt;"",AB44&lt;&gt;"",AE44&lt;&gt;""),0,1)</f>
        <v>1</v>
      </c>
      <c r="I44" s="69"/>
      <c r="J44" s="184"/>
      <c r="L44" s="69"/>
      <c r="M44" s="184"/>
      <c r="O44" s="69"/>
      <c r="P44" s="184"/>
      <c r="R44" s="69"/>
      <c r="S44" s="184"/>
      <c r="T44" s="33"/>
      <c r="U44" s="69"/>
      <c r="V44" s="184"/>
      <c r="X44" s="69"/>
      <c r="Y44" s="184"/>
      <c r="Z44" s="33"/>
      <c r="AA44" s="69"/>
      <c r="AB44" s="184"/>
      <c r="AD44" s="69"/>
      <c r="AE44" s="184"/>
      <c r="AH44" s="666"/>
      <c r="AI44" s="34"/>
      <c r="AJ44" s="188"/>
    </row>
    <row r="45" spans="2:36" ht="14.4">
      <c r="B45" s="203">
        <f>IF(C45="","",COUNTIF($C$15:C45,"&lt;&gt;""")-COUNTBLANK($C$15:C45))</f>
        <v>25</v>
      </c>
      <c r="C45" s="57" t="s">
        <v>1037</v>
      </c>
      <c r="D45" s="995" t="s">
        <v>1038</v>
      </c>
      <c r="E45" s="61" t="s">
        <v>1032</v>
      </c>
      <c r="F45" s="61" t="s">
        <v>117</v>
      </c>
      <c r="H45" s="665">
        <f>IF(AND(I45&lt;&gt;"",L45&lt;&gt;"",O45&lt;&gt;"",R45&lt;&gt;"",U45&lt;&gt;"",X45&lt;&gt;"",AA45&lt;&gt;"",AD45&lt;&gt;"",AJ45&lt;&gt;"",J45&lt;&gt;"",M45&lt;&gt;"",P45&lt;&gt;"",S45&lt;&gt;"",V45&lt;&gt;"",Y45&lt;&gt;"",AB45&lt;&gt;"",AE45&lt;&gt;""),0,1)</f>
        <v>1</v>
      </c>
      <c r="I45" s="69"/>
      <c r="J45" s="184"/>
      <c r="L45" s="69"/>
      <c r="M45" s="184"/>
      <c r="O45" s="69"/>
      <c r="P45" s="184"/>
      <c r="R45" s="69"/>
      <c r="S45" s="184"/>
      <c r="T45" s="33"/>
      <c r="U45" s="69"/>
      <c r="V45" s="184"/>
      <c r="X45" s="69"/>
      <c r="Y45" s="184"/>
      <c r="Z45" s="33"/>
      <c r="AA45" s="69"/>
      <c r="AB45" s="184"/>
      <c r="AD45" s="69"/>
      <c r="AE45" s="184"/>
      <c r="AH45" s="666"/>
      <c r="AI45" s="34"/>
      <c r="AJ45" s="188"/>
    </row>
    <row r="46" spans="2:36" ht="14.4">
      <c r="B46" s="203">
        <f>IF(C46="","",COUNTIF($C$15:C46,"&lt;&gt;""")-COUNTBLANK($C$15:C46))</f>
        <v>26</v>
      </c>
      <c r="C46" s="57" t="s">
        <v>1039</v>
      </c>
      <c r="D46" s="995" t="s">
        <v>1040</v>
      </c>
      <c r="E46" s="61" t="s">
        <v>1032</v>
      </c>
      <c r="F46" s="61" t="s">
        <v>117</v>
      </c>
      <c r="H46" s="665">
        <f>IF(AND(I46&lt;&gt;"",L46&lt;&gt;"",O46&lt;&gt;"",R46&lt;&gt;"",U46&lt;&gt;"",X46&lt;&gt;"",AA46&lt;&gt;"",AD46&lt;&gt;"",AJ46&lt;&gt;"",J46&lt;&gt;"",M46&lt;&gt;"",P46&lt;&gt;"",S46&lt;&gt;"",V46&lt;&gt;"",Y46&lt;&gt;"",AB46&lt;&gt;"",AE46&lt;&gt;""),0,1)</f>
        <v>1</v>
      </c>
      <c r="I46" s="69"/>
      <c r="J46" s="184"/>
      <c r="L46" s="69"/>
      <c r="M46" s="184"/>
      <c r="O46" s="69"/>
      <c r="P46" s="184"/>
      <c r="R46" s="69"/>
      <c r="S46" s="184"/>
      <c r="T46" s="33"/>
      <c r="U46" s="69"/>
      <c r="V46" s="184"/>
      <c r="X46" s="69"/>
      <c r="Y46" s="184"/>
      <c r="Z46" s="33"/>
      <c r="AA46" s="69"/>
      <c r="AB46" s="184"/>
      <c r="AD46" s="69"/>
      <c r="AE46" s="184"/>
      <c r="AH46" s="666"/>
      <c r="AI46" s="34"/>
      <c r="AJ46" s="188"/>
    </row>
    <row r="47" spans="2:36" ht="14.4">
      <c r="B47" s="203" t="str">
        <f>IF(C47="","",COUNTIF($C$15:C47,"&lt;&gt;""")-COUNTBLANK($C$15:C47))</f>
        <v/>
      </c>
      <c r="C47" s="34"/>
      <c r="D47" s="986"/>
      <c r="E47" s="905"/>
      <c r="F47" s="34"/>
      <c r="H47" s="84"/>
      <c r="I47" s="34"/>
      <c r="L47" s="34"/>
      <c r="O47" s="34"/>
      <c r="R47" s="34"/>
      <c r="U47" s="34"/>
      <c r="X47" s="34"/>
      <c r="AA47" s="34"/>
      <c r="AD47" s="34"/>
      <c r="AH47" s="34"/>
      <c r="AI47" s="34"/>
      <c r="AJ47" s="34"/>
    </row>
    <row r="48" spans="2:36" ht="14.4">
      <c r="B48" s="203" t="str">
        <f>IF(C48="","",COUNTIF($C$15:C48,"&lt;&gt;""")-COUNTBLANK($C$15:C48))</f>
        <v/>
      </c>
      <c r="C48" s="60"/>
      <c r="D48" s="982" t="s">
        <v>1041</v>
      </c>
      <c r="E48" s="173"/>
      <c r="F48" s="60"/>
      <c r="H48" s="84"/>
      <c r="AH48" s="34"/>
      <c r="AI48" s="34"/>
      <c r="AJ48" s="34"/>
    </row>
    <row r="49" spans="2:36" ht="14.4">
      <c r="B49" s="203">
        <f>IF(C49="","",COUNTIF($C$15:C49,"&lt;&gt;""")-COUNTBLANK($C$15:C49))</f>
        <v>27</v>
      </c>
      <c r="C49" s="57" t="s">
        <v>1042</v>
      </c>
      <c r="D49" s="995" t="s">
        <v>2178</v>
      </c>
      <c r="E49" s="61" t="s">
        <v>1032</v>
      </c>
      <c r="F49" s="61" t="s">
        <v>117</v>
      </c>
      <c r="H49" s="665">
        <f>IF(AND(I49&lt;&gt;"",L49&lt;&gt;"",O49&lt;&gt;"",R49&lt;&gt;"",U49&lt;&gt;"",X49&lt;&gt;"",AA49&lt;&gt;"",AD49&lt;&gt;"",AJ49&lt;&gt;"",J49&lt;&gt;"",M49&lt;&gt;"",P49&lt;&gt;"",S49&lt;&gt;"",V49&lt;&gt;"",Y49&lt;&gt;"",AB49&lt;&gt;"",AE49&lt;&gt;""),0,1)</f>
        <v>1</v>
      </c>
      <c r="I49" s="69"/>
      <c r="J49" s="184"/>
      <c r="L49" s="69"/>
      <c r="M49" s="184"/>
      <c r="O49" s="69"/>
      <c r="P49" s="184"/>
      <c r="R49" s="69"/>
      <c r="S49" s="184"/>
      <c r="T49" s="33"/>
      <c r="U49" s="69"/>
      <c r="V49" s="184"/>
      <c r="X49" s="69"/>
      <c r="Y49" s="184"/>
      <c r="Z49" s="33"/>
      <c r="AA49" s="69"/>
      <c r="AB49" s="184"/>
      <c r="AD49" s="69"/>
      <c r="AE49" s="184"/>
      <c r="AH49" s="666"/>
      <c r="AI49" s="34"/>
      <c r="AJ49" s="188"/>
    </row>
    <row r="50" spans="2:36" ht="14.4">
      <c r="B50" s="203">
        <f>IF(C50="","",COUNTIF($C$15:C50,"&lt;&gt;""")-COUNTBLANK($C$15:C50))</f>
        <v>28</v>
      </c>
      <c r="C50" s="57" t="s">
        <v>1043</v>
      </c>
      <c r="D50" s="995" t="s">
        <v>2179</v>
      </c>
      <c r="E50" s="61" t="s">
        <v>1032</v>
      </c>
      <c r="F50" s="61" t="s">
        <v>117</v>
      </c>
      <c r="H50" s="665">
        <f>IF(AND(I50&lt;&gt;"",L50&lt;&gt;"",O50&lt;&gt;"",R50&lt;&gt;"",U50&lt;&gt;"",X50&lt;&gt;"",AA50&lt;&gt;"",AD50&lt;&gt;"",AJ50&lt;&gt;"",J50&lt;&gt;"",M50&lt;&gt;"",P50&lt;&gt;"",S50&lt;&gt;"",V50&lt;&gt;"",Y50&lt;&gt;"",AB50&lt;&gt;"",AE50&lt;&gt;""),0,1)</f>
        <v>1</v>
      </c>
      <c r="I50" s="69"/>
      <c r="J50" s="184"/>
      <c r="L50" s="69"/>
      <c r="M50" s="184"/>
      <c r="O50" s="69"/>
      <c r="P50" s="184"/>
      <c r="R50" s="69"/>
      <c r="S50" s="184"/>
      <c r="T50" s="33"/>
      <c r="U50" s="69"/>
      <c r="V50" s="184"/>
      <c r="X50" s="69"/>
      <c r="Y50" s="184"/>
      <c r="Z50" s="33"/>
      <c r="AA50" s="69"/>
      <c r="AB50" s="184"/>
      <c r="AD50" s="69"/>
      <c r="AE50" s="184"/>
      <c r="AH50" s="666"/>
      <c r="AI50" s="34"/>
      <c r="AJ50" s="188"/>
    </row>
    <row r="51" spans="2:36" ht="14.4">
      <c r="B51" s="203">
        <f>IF(C51="","",COUNTIF($C$15:C51,"&lt;&gt;""")-COUNTBLANK($C$15:C51))</f>
        <v>29</v>
      </c>
      <c r="C51" s="57" t="s">
        <v>1044</v>
      </c>
      <c r="D51" s="995" t="s">
        <v>2180</v>
      </c>
      <c r="E51" s="61" t="s">
        <v>1032</v>
      </c>
      <c r="F51" s="61" t="s">
        <v>117</v>
      </c>
      <c r="H51" s="665">
        <f>IF(AND(I51&lt;&gt;"",L51&lt;&gt;"",O51&lt;&gt;"",R51&lt;&gt;"",U51&lt;&gt;"",X51&lt;&gt;"",AA51&lt;&gt;"",AD51&lt;&gt;"",AJ51&lt;&gt;"",J51&lt;&gt;"",M51&lt;&gt;"",P51&lt;&gt;"",S51&lt;&gt;"",V51&lt;&gt;"",Y51&lt;&gt;"",AB51&lt;&gt;"",AE51&lt;&gt;""),0,1)</f>
        <v>1</v>
      </c>
      <c r="I51" s="69"/>
      <c r="J51" s="184"/>
      <c r="L51" s="69"/>
      <c r="M51" s="184"/>
      <c r="O51" s="69"/>
      <c r="P51" s="184"/>
      <c r="R51" s="69"/>
      <c r="S51" s="184"/>
      <c r="T51" s="33"/>
      <c r="U51" s="69"/>
      <c r="V51" s="184"/>
      <c r="X51" s="69"/>
      <c r="Y51" s="184"/>
      <c r="Z51" s="33"/>
      <c r="AA51" s="69"/>
      <c r="AB51" s="184"/>
      <c r="AD51" s="69"/>
      <c r="AE51" s="184"/>
      <c r="AH51" s="666"/>
      <c r="AI51" s="34"/>
      <c r="AJ51" s="188"/>
    </row>
    <row r="52" spans="2:36" ht="14.4">
      <c r="B52" s="203">
        <f>IF(C52="","",COUNTIF($C$15:C52,"&lt;&gt;""")-COUNTBLANK($C$15:C52))</f>
        <v>30</v>
      </c>
      <c r="C52" s="57" t="s">
        <v>1045</v>
      </c>
      <c r="D52" s="995" t="s">
        <v>2181</v>
      </c>
      <c r="E52" s="61" t="s">
        <v>1032</v>
      </c>
      <c r="F52" s="61" t="s">
        <v>117</v>
      </c>
      <c r="H52" s="665">
        <f>IF(AND(I52&lt;&gt;"",L52&lt;&gt;"",O52&lt;&gt;"",R52&lt;&gt;"",U52&lt;&gt;"",X52&lt;&gt;"",AA52&lt;&gt;"",AD52&lt;&gt;"",AJ52&lt;&gt;"",J52&lt;&gt;"",M52&lt;&gt;"",P52&lt;&gt;"",S52&lt;&gt;"",V52&lt;&gt;"",Y52&lt;&gt;"",AB52&lt;&gt;"",AE52&lt;&gt;""),0,1)</f>
        <v>1</v>
      </c>
      <c r="I52" s="69"/>
      <c r="J52" s="184"/>
      <c r="L52" s="69"/>
      <c r="M52" s="184"/>
      <c r="O52" s="69"/>
      <c r="P52" s="184"/>
      <c r="R52" s="69"/>
      <c r="S52" s="184"/>
      <c r="T52" s="33"/>
      <c r="U52" s="69"/>
      <c r="V52" s="184"/>
      <c r="X52" s="69"/>
      <c r="Y52" s="184"/>
      <c r="Z52" s="33"/>
      <c r="AA52" s="69"/>
      <c r="AB52" s="184"/>
      <c r="AD52" s="69"/>
      <c r="AE52" s="184"/>
      <c r="AH52" s="666"/>
      <c r="AI52" s="34"/>
      <c r="AJ52" s="188"/>
    </row>
    <row r="53" spans="2:36" ht="14.4">
      <c r="B53" s="203">
        <f>IF(C53="","",COUNTIF($C$15:C53,"&lt;&gt;""")-COUNTBLANK($C$15:C53))</f>
        <v>31</v>
      </c>
      <c r="C53" s="57" t="s">
        <v>1046</v>
      </c>
      <c r="D53" s="995" t="s">
        <v>2182</v>
      </c>
      <c r="E53" s="61" t="s">
        <v>1032</v>
      </c>
      <c r="F53" s="61" t="s">
        <v>117</v>
      </c>
      <c r="H53" s="665">
        <f>IF(AND(I53&lt;&gt;"",L53&lt;&gt;"",O53&lt;&gt;"",R53&lt;&gt;"",U53&lt;&gt;"",X53&lt;&gt;"",AA53&lt;&gt;"",AD53&lt;&gt;"",AJ53&lt;&gt;"",J53&lt;&gt;"",M53&lt;&gt;"",P53&lt;&gt;"",S53&lt;&gt;"",V53&lt;&gt;"",Y53&lt;&gt;"",AB53&lt;&gt;"",AE53&lt;&gt;""),0,1)</f>
        <v>1</v>
      </c>
      <c r="I53" s="69"/>
      <c r="J53" s="184"/>
      <c r="L53" s="69"/>
      <c r="M53" s="184"/>
      <c r="O53" s="69"/>
      <c r="P53" s="184"/>
      <c r="R53" s="69"/>
      <c r="S53" s="184"/>
      <c r="T53" s="33"/>
      <c r="U53" s="69"/>
      <c r="V53" s="184"/>
      <c r="X53" s="69"/>
      <c r="Y53" s="184"/>
      <c r="Z53" s="33"/>
      <c r="AA53" s="69"/>
      <c r="AB53" s="184"/>
      <c r="AD53" s="69"/>
      <c r="AE53" s="184"/>
      <c r="AH53" s="666"/>
      <c r="AI53" s="34"/>
      <c r="AJ53" s="188"/>
    </row>
    <row r="54" spans="2:36" ht="14.4">
      <c r="B54" s="203" t="str">
        <f>IF(C54="","",COUNTIF($C$15:C54,"&lt;&gt;""")-COUNTBLANK($C$15:C54))</f>
        <v/>
      </c>
      <c r="C54" s="34"/>
      <c r="D54" s="986"/>
      <c r="E54" s="905"/>
      <c r="F54" s="34"/>
      <c r="H54" s="84"/>
      <c r="I54" s="34"/>
      <c r="L54" s="34"/>
      <c r="O54" s="34"/>
      <c r="R54" s="34"/>
      <c r="U54" s="34"/>
      <c r="X54" s="34"/>
      <c r="AA54" s="34"/>
      <c r="AD54" s="34"/>
      <c r="AH54" s="34"/>
      <c r="AI54" s="34"/>
      <c r="AJ54" s="34"/>
    </row>
    <row r="55" spans="2:36" ht="14.4">
      <c r="B55" s="203" t="str">
        <f>IF(C55="","",COUNTIF($C$15:C55,"&lt;&gt;""")-COUNTBLANK($C$15:C55))</f>
        <v/>
      </c>
      <c r="C55" s="60"/>
      <c r="D55" s="982" t="s">
        <v>2528</v>
      </c>
      <c r="E55" s="173"/>
      <c r="F55" s="60"/>
      <c r="H55" s="84"/>
      <c r="R55" s="75"/>
      <c r="X55" s="75"/>
      <c r="AA55" s="75"/>
      <c r="AH55" s="34"/>
      <c r="AI55" s="34"/>
      <c r="AJ55" s="34"/>
    </row>
    <row r="56" spans="2:36" ht="14.4">
      <c r="B56" s="203">
        <f>IF(C56="","",COUNTIF($C$15:C56,"&lt;&gt;""")-COUNTBLANK($C$15:C56))</f>
        <v>32</v>
      </c>
      <c r="C56" s="57" t="s">
        <v>1047</v>
      </c>
      <c r="D56" s="995" t="s">
        <v>1048</v>
      </c>
      <c r="E56" s="61" t="s">
        <v>750</v>
      </c>
      <c r="F56" s="61" t="s">
        <v>117</v>
      </c>
      <c r="H56" s="665">
        <f t="shared" ref="H56:H64" si="2">IF(AND(I56&lt;&gt;"",L56&lt;&gt;"",O56&lt;&gt;"",R56&lt;&gt;"",U56&lt;&gt;"",X56&lt;&gt;"",AA56&lt;&gt;"",AD56&lt;&gt;"",AJ56&lt;&gt;"",J56&lt;&gt;"",M56&lt;&gt;"",P56&lt;&gt;"",S56&lt;&gt;"",V56&lt;&gt;"",Y56&lt;&gt;"",AB56&lt;&gt;"",AE56&lt;&gt;""),0,1)</f>
        <v>1</v>
      </c>
      <c r="I56" s="78"/>
      <c r="J56" s="184"/>
      <c r="L56" s="78"/>
      <c r="M56" s="184"/>
      <c r="O56" s="78"/>
      <c r="P56" s="184"/>
      <c r="R56" s="78"/>
      <c r="S56" s="184"/>
      <c r="T56" s="33"/>
      <c r="U56" s="78"/>
      <c r="V56" s="184"/>
      <c r="X56" s="78"/>
      <c r="Y56" s="184"/>
      <c r="Z56" s="33"/>
      <c r="AA56" s="78"/>
      <c r="AB56" s="184"/>
      <c r="AD56" s="78"/>
      <c r="AE56" s="184"/>
      <c r="AH56" s="666"/>
      <c r="AI56" s="34"/>
      <c r="AJ56" s="188"/>
    </row>
    <row r="57" spans="2:36" ht="14.4">
      <c r="B57" s="203">
        <f>IF(C57="","",COUNTIF($C$15:C57,"&lt;&gt;""")-COUNTBLANK($C$15:C57))</f>
        <v>33</v>
      </c>
      <c r="C57" s="57" t="s">
        <v>1049</v>
      </c>
      <c r="D57" s="60" t="s">
        <v>1050</v>
      </c>
      <c r="E57" s="61" t="s">
        <v>750</v>
      </c>
      <c r="F57" s="61" t="s">
        <v>117</v>
      </c>
      <c r="H57" s="665">
        <f t="shared" si="2"/>
        <v>1</v>
      </c>
      <c r="I57" s="78"/>
      <c r="J57" s="184"/>
      <c r="L57" s="78"/>
      <c r="M57" s="184"/>
      <c r="O57" s="78"/>
      <c r="P57" s="184"/>
      <c r="R57" s="78"/>
      <c r="S57" s="184"/>
      <c r="T57" s="33"/>
      <c r="U57" s="78"/>
      <c r="V57" s="184"/>
      <c r="X57" s="78"/>
      <c r="Y57" s="184"/>
      <c r="Z57" s="33"/>
      <c r="AA57" s="78"/>
      <c r="AB57" s="184"/>
      <c r="AD57" s="78"/>
      <c r="AE57" s="184"/>
      <c r="AH57" s="666"/>
      <c r="AI57" s="34"/>
      <c r="AJ57" s="188"/>
    </row>
    <row r="58" spans="2:36" ht="14.4">
      <c r="B58" s="203">
        <f>IF(C58="","",COUNTIF($C$15:C58,"&lt;&gt;""")-COUNTBLANK($C$15:C58))</f>
        <v>34</v>
      </c>
      <c r="C58" s="57" t="s">
        <v>1051</v>
      </c>
      <c r="D58" s="60" t="s">
        <v>1052</v>
      </c>
      <c r="E58" s="61" t="s">
        <v>750</v>
      </c>
      <c r="F58" s="61" t="s">
        <v>117</v>
      </c>
      <c r="H58" s="665">
        <f t="shared" si="2"/>
        <v>1</v>
      </c>
      <c r="I58" s="78"/>
      <c r="J58" s="184"/>
      <c r="L58" s="78"/>
      <c r="M58" s="184"/>
      <c r="O58" s="78"/>
      <c r="P58" s="184"/>
      <c r="R58" s="78"/>
      <c r="S58" s="184"/>
      <c r="T58" s="33"/>
      <c r="U58" s="78"/>
      <c r="V58" s="184"/>
      <c r="X58" s="78"/>
      <c r="Y58" s="184"/>
      <c r="Z58" s="33"/>
      <c r="AA58" s="78"/>
      <c r="AB58" s="184"/>
      <c r="AD58" s="78"/>
      <c r="AE58" s="184"/>
      <c r="AH58" s="666"/>
      <c r="AI58" s="34"/>
      <c r="AJ58" s="188"/>
    </row>
    <row r="59" spans="2:36" ht="14.4">
      <c r="B59" s="203">
        <f>IF(C59="","",COUNTIF($C$15:C59,"&lt;&gt;""")-COUNTBLANK($C$15:C59))</f>
        <v>35</v>
      </c>
      <c r="C59" s="57" t="s">
        <v>1053</v>
      </c>
      <c r="D59" s="60" t="s">
        <v>1054</v>
      </c>
      <c r="E59" s="61" t="s">
        <v>750</v>
      </c>
      <c r="F59" s="61" t="s">
        <v>117</v>
      </c>
      <c r="H59" s="665">
        <f t="shared" si="2"/>
        <v>1</v>
      </c>
      <c r="I59" s="78"/>
      <c r="J59" s="184"/>
      <c r="L59" s="78"/>
      <c r="M59" s="184"/>
      <c r="O59" s="78"/>
      <c r="P59" s="184"/>
      <c r="R59" s="78"/>
      <c r="S59" s="184"/>
      <c r="T59" s="33"/>
      <c r="U59" s="78"/>
      <c r="V59" s="184"/>
      <c r="X59" s="78"/>
      <c r="Y59" s="184"/>
      <c r="Z59" s="33"/>
      <c r="AA59" s="78"/>
      <c r="AB59" s="184"/>
      <c r="AD59" s="78"/>
      <c r="AE59" s="184"/>
      <c r="AH59" s="666"/>
      <c r="AI59" s="34"/>
      <c r="AJ59" s="188"/>
    </row>
    <row r="60" spans="2:36" ht="14.4">
      <c r="B60" s="203">
        <f>IF(C60="","",COUNTIF($C$15:C60,"&lt;&gt;""")-COUNTBLANK($C$15:C60))</f>
        <v>36</v>
      </c>
      <c r="C60" s="57" t="s">
        <v>1055</v>
      </c>
      <c r="D60" s="60" t="s">
        <v>1056</v>
      </c>
      <c r="E60" s="61" t="s">
        <v>750</v>
      </c>
      <c r="F60" s="61" t="s">
        <v>117</v>
      </c>
      <c r="H60" s="665">
        <f t="shared" si="2"/>
        <v>1</v>
      </c>
      <c r="I60" s="78"/>
      <c r="J60" s="184"/>
      <c r="L60" s="78"/>
      <c r="M60" s="184"/>
      <c r="O60" s="78"/>
      <c r="P60" s="184"/>
      <c r="R60" s="78"/>
      <c r="S60" s="184"/>
      <c r="T60" s="33"/>
      <c r="U60" s="78"/>
      <c r="V60" s="184"/>
      <c r="X60" s="78"/>
      <c r="Y60" s="184"/>
      <c r="Z60" s="33"/>
      <c r="AA60" s="78"/>
      <c r="AB60" s="184"/>
      <c r="AD60" s="78"/>
      <c r="AE60" s="184"/>
      <c r="AH60" s="666"/>
      <c r="AI60" s="34"/>
      <c r="AJ60" s="188"/>
    </row>
    <row r="61" spans="2:36" ht="14.4">
      <c r="B61" s="203">
        <f>IF(C61="","",COUNTIF($C$15:C61,"&lt;&gt;""")-COUNTBLANK($C$15:C61))</f>
        <v>37</v>
      </c>
      <c r="C61" s="57" t="s">
        <v>1057</v>
      </c>
      <c r="D61" s="60" t="s">
        <v>763</v>
      </c>
      <c r="E61" s="61" t="s">
        <v>750</v>
      </c>
      <c r="F61" s="61" t="s">
        <v>117</v>
      </c>
      <c r="H61" s="665">
        <f t="shared" si="2"/>
        <v>1</v>
      </c>
      <c r="I61" s="78"/>
      <c r="J61" s="184"/>
      <c r="L61" s="78"/>
      <c r="M61" s="184"/>
      <c r="O61" s="78"/>
      <c r="P61" s="184"/>
      <c r="R61" s="78"/>
      <c r="S61" s="184"/>
      <c r="T61" s="33"/>
      <c r="U61" s="78"/>
      <c r="V61" s="184"/>
      <c r="X61" s="78"/>
      <c r="Y61" s="184"/>
      <c r="Z61" s="33"/>
      <c r="AA61" s="78"/>
      <c r="AB61" s="184"/>
      <c r="AD61" s="78"/>
      <c r="AE61" s="184"/>
      <c r="AH61" s="666"/>
      <c r="AI61" s="34"/>
      <c r="AJ61" s="188"/>
    </row>
    <row r="62" spans="2:36" ht="14.4">
      <c r="B62" s="203">
        <f>IF(C62="","",COUNTIF($C$15:C62,"&lt;&gt;""")-COUNTBLANK($C$15:C62))</f>
        <v>38</v>
      </c>
      <c r="C62" s="57" t="s">
        <v>1058</v>
      </c>
      <c r="D62" s="60" t="s">
        <v>765</v>
      </c>
      <c r="E62" s="61" t="s">
        <v>750</v>
      </c>
      <c r="F62" s="61" t="s">
        <v>164</v>
      </c>
      <c r="H62" s="665">
        <f t="shared" si="2"/>
        <v>1</v>
      </c>
      <c r="I62" s="744">
        <f>SUM(I56:I61)</f>
        <v>0</v>
      </c>
      <c r="J62" s="184"/>
      <c r="K62" s="107"/>
      <c r="L62" s="744">
        <f>SUM(L56:L61)</f>
        <v>0</v>
      </c>
      <c r="M62" s="184"/>
      <c r="N62" s="107"/>
      <c r="O62" s="744">
        <f>SUM(O56:O61)</f>
        <v>0</v>
      </c>
      <c r="P62" s="184"/>
      <c r="Q62" s="107"/>
      <c r="R62" s="744">
        <f>SUM(R56:R61)</f>
        <v>0</v>
      </c>
      <c r="S62" s="184"/>
      <c r="T62" s="370"/>
      <c r="U62" s="744">
        <f>SUM(U56:U61)</f>
        <v>0</v>
      </c>
      <c r="V62" s="184"/>
      <c r="W62" s="107"/>
      <c r="X62" s="744">
        <f>SUM(X56:X61)</f>
        <v>0</v>
      </c>
      <c r="Y62" s="184"/>
      <c r="Z62" s="370"/>
      <c r="AA62" s="744">
        <f>SUM(AA56:AA61)</f>
        <v>0</v>
      </c>
      <c r="AB62" s="184"/>
      <c r="AC62" s="107"/>
      <c r="AD62" s="744">
        <f>SUM(AD56:AD61)</f>
        <v>0</v>
      </c>
      <c r="AE62" s="184"/>
      <c r="AF62" s="107"/>
      <c r="AG62" s="108"/>
      <c r="AH62" s="666"/>
      <c r="AI62" s="34"/>
      <c r="AJ62" s="188"/>
    </row>
    <row r="63" spans="2:36" ht="14.4">
      <c r="B63" s="203">
        <f>IF(C63="","",COUNTIF($C$15:C63,"&lt;&gt;""")-COUNTBLANK($C$15:C63))</f>
        <v>39</v>
      </c>
      <c r="C63" s="57" t="s">
        <v>1059</v>
      </c>
      <c r="D63" s="60" t="s">
        <v>1060</v>
      </c>
      <c r="E63" s="61" t="s">
        <v>750</v>
      </c>
      <c r="F63" s="61" t="s">
        <v>117</v>
      </c>
      <c r="H63" s="665">
        <f t="shared" si="2"/>
        <v>1</v>
      </c>
      <c r="I63" s="106"/>
      <c r="J63" s="184"/>
      <c r="K63" s="107"/>
      <c r="L63" s="106"/>
      <c r="M63" s="184"/>
      <c r="N63" s="107"/>
      <c r="O63" s="106"/>
      <c r="P63" s="184"/>
      <c r="Q63" s="107"/>
      <c r="R63" s="106"/>
      <c r="S63" s="184"/>
      <c r="T63" s="370"/>
      <c r="U63" s="106"/>
      <c r="V63" s="184"/>
      <c r="W63" s="107"/>
      <c r="X63" s="106"/>
      <c r="Y63" s="184"/>
      <c r="Z63" s="370"/>
      <c r="AA63" s="106"/>
      <c r="AB63" s="184"/>
      <c r="AC63" s="107"/>
      <c r="AD63" s="106"/>
      <c r="AE63" s="184"/>
      <c r="AF63" s="107"/>
      <c r="AG63" s="108"/>
      <c r="AH63" s="666"/>
      <c r="AI63" s="34"/>
      <c r="AJ63" s="188"/>
    </row>
    <row r="64" spans="2:36" ht="14.4">
      <c r="B64" s="203">
        <f>IF(C64="","",COUNTIF($C$15:C64,"&lt;&gt;""")-COUNTBLANK($C$15:C64))</f>
        <v>40</v>
      </c>
      <c r="C64" s="57" t="s">
        <v>1061</v>
      </c>
      <c r="D64" s="60" t="s">
        <v>1062</v>
      </c>
      <c r="E64" s="61" t="s">
        <v>750</v>
      </c>
      <c r="F64" s="61" t="s">
        <v>164</v>
      </c>
      <c r="H64" s="665">
        <f t="shared" si="2"/>
        <v>1</v>
      </c>
      <c r="I64" s="745">
        <f>I62+I63</f>
        <v>0</v>
      </c>
      <c r="J64" s="184"/>
      <c r="K64" s="107"/>
      <c r="L64" s="745">
        <f>L62+L63</f>
        <v>0</v>
      </c>
      <c r="M64" s="184"/>
      <c r="N64" s="107"/>
      <c r="O64" s="745">
        <f>O62+O63</f>
        <v>0</v>
      </c>
      <c r="P64" s="184"/>
      <c r="Q64" s="107"/>
      <c r="R64" s="745">
        <f>R62+R63</f>
        <v>0</v>
      </c>
      <c r="S64" s="184"/>
      <c r="T64" s="370"/>
      <c r="U64" s="745">
        <f>U62+U63</f>
        <v>0</v>
      </c>
      <c r="V64" s="184"/>
      <c r="W64" s="107"/>
      <c r="X64" s="745">
        <f>X62+X63</f>
        <v>0</v>
      </c>
      <c r="Y64" s="184"/>
      <c r="Z64" s="370"/>
      <c r="AA64" s="745">
        <f>AA62+AA63</f>
        <v>0</v>
      </c>
      <c r="AB64" s="184"/>
      <c r="AC64" s="107"/>
      <c r="AD64" s="745">
        <f>AD62+AD63</f>
        <v>0</v>
      </c>
      <c r="AE64" s="184"/>
      <c r="AF64" s="107"/>
      <c r="AG64" s="108"/>
      <c r="AH64" s="666"/>
      <c r="AI64" s="34"/>
      <c r="AJ64" s="188"/>
    </row>
    <row r="65" spans="2:36" ht="14.4">
      <c r="B65" s="203" t="str">
        <f>IF(C65="","",COUNTIF($C$15:C65,"&lt;&gt;""")-COUNTBLANK($C$15:C65))</f>
        <v/>
      </c>
      <c r="C65" s="34"/>
      <c r="D65" s="34"/>
      <c r="E65" s="905"/>
      <c r="F65" s="34"/>
      <c r="H65" s="84"/>
      <c r="I65" s="77"/>
      <c r="L65" s="77"/>
      <c r="O65" s="77"/>
      <c r="R65" s="77"/>
      <c r="U65" s="77"/>
      <c r="X65" s="77"/>
      <c r="AA65" s="77"/>
      <c r="AD65" s="77"/>
      <c r="AH65" s="34"/>
      <c r="AI65" s="34"/>
      <c r="AJ65" s="34"/>
    </row>
    <row r="66" spans="2:36" ht="14.4">
      <c r="B66" s="203">
        <f>IF(C66="","",COUNTIF($C$15:C66,"&lt;&gt;""")-COUNTBLANK($C$15:C66))</f>
        <v>41</v>
      </c>
      <c r="C66" s="57" t="s">
        <v>1063</v>
      </c>
      <c r="D66" s="60" t="s">
        <v>1064</v>
      </c>
      <c r="E66" s="61" t="s">
        <v>750</v>
      </c>
      <c r="F66" s="61" t="s">
        <v>117</v>
      </c>
      <c r="H66" s="665">
        <f>IF(AND(I66&lt;&gt;"",L66&lt;&gt;"",O66&lt;&gt;"",R66&lt;&gt;"",U66&lt;&gt;"",X66&lt;&gt;"",AA66&lt;&gt;"",AD66&lt;&gt;"",AJ66&lt;&gt;"",J66&lt;&gt;"",M66&lt;&gt;"",P66&lt;&gt;"",S66&lt;&gt;"",V66&lt;&gt;"",Y66&lt;&gt;"",AB66&lt;&gt;"",AE66&lt;&gt;""),0,1)</f>
        <v>1</v>
      </c>
      <c r="I66" s="78"/>
      <c r="J66" s="184"/>
      <c r="L66" s="78"/>
      <c r="M66" s="184"/>
      <c r="O66" s="78"/>
      <c r="P66" s="184"/>
      <c r="R66" s="78"/>
      <c r="S66" s="184"/>
      <c r="T66" s="33"/>
      <c r="U66" s="78"/>
      <c r="V66" s="184"/>
      <c r="X66" s="78"/>
      <c r="Y66" s="184"/>
      <c r="Z66" s="33"/>
      <c r="AA66" s="78"/>
      <c r="AB66" s="184"/>
      <c r="AD66" s="78"/>
      <c r="AE66" s="184"/>
      <c r="AH66" s="666"/>
      <c r="AI66" s="34"/>
      <c r="AJ66" s="188"/>
    </row>
    <row r="67" spans="2:36" ht="14.4">
      <c r="B67" s="203">
        <f>IF(C67="","",COUNTIF($C$15:C67,"&lt;&gt;""")-COUNTBLANK($C$15:C67))</f>
        <v>42</v>
      </c>
      <c r="C67" s="57" t="s">
        <v>1065</v>
      </c>
      <c r="D67" s="60" t="s">
        <v>1066</v>
      </c>
      <c r="E67" s="61" t="s">
        <v>750</v>
      </c>
      <c r="F67" s="61" t="s">
        <v>117</v>
      </c>
      <c r="H67" s="665">
        <f>IF(AND(I67&lt;&gt;"",L67&lt;&gt;"",O67&lt;&gt;"",R67&lt;&gt;"",U67&lt;&gt;"",X67&lt;&gt;"",AA67&lt;&gt;"",AD67&lt;&gt;"",AJ67&lt;&gt;"",J67&lt;&gt;"",M67&lt;&gt;"",P67&lt;&gt;"",S67&lt;&gt;"",V67&lt;&gt;"",Y67&lt;&gt;"",AB67&lt;&gt;"",AE67&lt;&gt;""),0,1)</f>
        <v>1</v>
      </c>
      <c r="I67" s="78"/>
      <c r="J67" s="184"/>
      <c r="L67" s="78"/>
      <c r="M67" s="184"/>
      <c r="O67" s="78"/>
      <c r="P67" s="184"/>
      <c r="R67" s="78"/>
      <c r="S67" s="184"/>
      <c r="T67" s="33"/>
      <c r="U67" s="78"/>
      <c r="V67" s="184"/>
      <c r="X67" s="78"/>
      <c r="Y67" s="184"/>
      <c r="Z67" s="33"/>
      <c r="AA67" s="78"/>
      <c r="AB67" s="184"/>
      <c r="AD67" s="78"/>
      <c r="AE67" s="184"/>
      <c r="AH67" s="666"/>
      <c r="AI67" s="34"/>
      <c r="AJ67" s="188"/>
    </row>
    <row r="68" spans="2:36" ht="14.4">
      <c r="B68" s="203">
        <f>IF(C68="","",COUNTIF($C$15:C68,"&lt;&gt;""")-COUNTBLANK($C$15:C68))</f>
        <v>43</v>
      </c>
      <c r="C68" s="57" t="s">
        <v>1067</v>
      </c>
      <c r="D68" s="995" t="s">
        <v>2183</v>
      </c>
      <c r="E68" s="61" t="s">
        <v>750</v>
      </c>
      <c r="F68" s="61" t="s">
        <v>117</v>
      </c>
      <c r="H68" s="665">
        <f>IF(AND(I68&lt;&gt;"",L68&lt;&gt;"",O68&lt;&gt;"",R68&lt;&gt;"",U68&lt;&gt;"",X68&lt;&gt;"",AA68&lt;&gt;"",AD68&lt;&gt;"",AJ68&lt;&gt;"",J68&lt;&gt;"",M68&lt;&gt;"",P68&lt;&gt;"",S68&lt;&gt;"",V68&lt;&gt;"",Y68&lt;&gt;"",AB68&lt;&gt;"",AE68&lt;&gt;""),0,1)</f>
        <v>1</v>
      </c>
      <c r="I68" s="78"/>
      <c r="J68" s="184"/>
      <c r="L68" s="78"/>
      <c r="M68" s="184"/>
      <c r="O68" s="78"/>
      <c r="P68" s="184"/>
      <c r="R68" s="78"/>
      <c r="S68" s="184"/>
      <c r="T68" s="33"/>
      <c r="U68" s="78"/>
      <c r="V68" s="184"/>
      <c r="X68" s="78"/>
      <c r="Y68" s="184"/>
      <c r="Z68" s="33"/>
      <c r="AA68" s="78"/>
      <c r="AB68" s="184"/>
      <c r="AD68" s="78"/>
      <c r="AE68" s="184"/>
      <c r="AH68" s="666"/>
      <c r="AI68" s="34"/>
      <c r="AJ68" s="188"/>
    </row>
    <row r="69" spans="2:36" ht="14.4">
      <c r="B69" s="52"/>
      <c r="C69" s="34"/>
      <c r="D69" s="34"/>
      <c r="E69" s="905"/>
      <c r="F69" s="34"/>
      <c r="H69" s="84"/>
      <c r="I69" s="34"/>
      <c r="L69" s="34"/>
      <c r="O69" s="34"/>
      <c r="R69" s="77"/>
      <c r="U69" s="34"/>
      <c r="X69" s="34"/>
      <c r="AA69" s="34"/>
      <c r="AD69" s="34"/>
      <c r="AH69" s="34"/>
      <c r="AI69" s="34"/>
      <c r="AJ69" s="88"/>
    </row>
    <row r="70" spans="2:36" ht="14.4">
      <c r="B70" s="52"/>
      <c r="C70" s="32" t="s">
        <v>129</v>
      </c>
      <c r="H70" s="84"/>
      <c r="AH70" s="34"/>
      <c r="AI70" s="34"/>
      <c r="AJ70" s="88"/>
    </row>
    <row r="71" spans="2:36" ht="14.4">
      <c r="B71" s="52"/>
      <c r="C71" s="1378"/>
      <c r="D71" s="1379"/>
      <c r="E71" s="1379"/>
      <c r="F71" s="1380"/>
      <c r="H71" s="84"/>
      <c r="AH71" s="34"/>
      <c r="AI71" s="34"/>
      <c r="AJ71" s="88"/>
    </row>
    <row r="72" spans="2:36" ht="14.4">
      <c r="B72" s="52"/>
      <c r="C72" s="1381"/>
      <c r="D72" s="1405"/>
      <c r="E72" s="1405"/>
      <c r="F72" s="1382"/>
      <c r="H72" s="84"/>
      <c r="AH72" s="34"/>
      <c r="AI72" s="34"/>
      <c r="AJ72" s="88"/>
    </row>
    <row r="73" spans="2:36" ht="14.4">
      <c r="B73" s="52"/>
      <c r="C73" s="1381"/>
      <c r="D73" s="1405"/>
      <c r="E73" s="1405"/>
      <c r="F73" s="1382"/>
      <c r="H73" s="84"/>
      <c r="AH73" s="34"/>
      <c r="AI73" s="34"/>
      <c r="AJ73" s="88"/>
    </row>
    <row r="74" spans="2:36" ht="14.4">
      <c r="B74" s="52"/>
      <c r="C74" s="1381"/>
      <c r="D74" s="1405"/>
      <c r="E74" s="1405"/>
      <c r="F74" s="1382"/>
      <c r="H74" s="84"/>
      <c r="AH74" s="34"/>
      <c r="AI74" s="34"/>
      <c r="AJ74" s="88"/>
    </row>
    <row r="75" spans="2:36" ht="14.4">
      <c r="B75" s="52"/>
      <c r="C75" s="1383"/>
      <c r="D75" s="1384"/>
      <c r="E75" s="1384"/>
      <c r="F75" s="1385"/>
      <c r="H75" s="84"/>
      <c r="AH75" s="34"/>
      <c r="AI75" s="34"/>
      <c r="AJ75" s="88"/>
    </row>
    <row r="76" spans="2:36" ht="14.4">
      <c r="B76" s="52"/>
      <c r="H76" s="84"/>
      <c r="AH76" s="34"/>
      <c r="AI76" s="34"/>
      <c r="AJ76" s="88"/>
    </row>
    <row r="77" spans="2:36" ht="14.4">
      <c r="B77" s="52"/>
      <c r="D77" s="33"/>
      <c r="E77" s="174"/>
      <c r="F77" s="33"/>
      <c r="H77" s="84"/>
      <c r="AJ77" s="86"/>
    </row>
    <row r="78" spans="2:36" ht="14.4">
      <c r="B78" s="335" t="s">
        <v>130</v>
      </c>
      <c r="C78" s="56"/>
      <c r="D78" s="56"/>
      <c r="E78" s="175"/>
      <c r="F78" s="56"/>
      <c r="G78" s="56"/>
      <c r="H78" s="312"/>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87"/>
    </row>
    <row r="79" spans="2:36" ht="0" hidden="1" customHeight="1">
      <c r="G79" s="32"/>
      <c r="AG79" s="32"/>
    </row>
    <row r="80" spans="2:36" ht="0" hidden="1" customHeight="1">
      <c r="G80" s="32"/>
      <c r="AG80" s="32"/>
    </row>
    <row r="81" spans="7:33" ht="0" hidden="1" customHeight="1">
      <c r="G81" s="32"/>
      <c r="AG81" s="32"/>
    </row>
    <row r="82" spans="7:33" ht="0" hidden="1" customHeight="1">
      <c r="G82" s="32"/>
      <c r="AG82" s="32"/>
    </row>
    <row r="83" spans="7:33" ht="0" hidden="1" customHeight="1">
      <c r="G83" s="32"/>
      <c r="AG83" s="32"/>
    </row>
    <row r="84" spans="7:33" ht="0" hidden="1" customHeight="1"/>
    <row r="85" spans="7:33" ht="0" hidden="1" customHeight="1"/>
    <row r="86" spans="7:33" ht="0" hidden="1" customHeight="1"/>
    <row r="87" spans="7:33" ht="0" hidden="1" customHeight="1"/>
    <row r="88" spans="7:33" ht="0" hidden="1" customHeight="1"/>
    <row r="89" spans="7:33" ht="0" hidden="1" customHeight="1"/>
    <row r="90" spans="7:33" ht="0" hidden="1" customHeight="1"/>
    <row r="91" spans="7:33" ht="0" hidden="1" customHeight="1"/>
    <row r="92" spans="7:33" ht="0" hidden="1" customHeight="1"/>
    <row r="93" spans="7:33" ht="0" hidden="1" customHeight="1"/>
    <row r="94" spans="7:33" ht="0" hidden="1" customHeight="1"/>
    <row r="95" spans="7:33" ht="0" hidden="1" customHeight="1"/>
    <row r="96" spans="7:33"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sheetData>
  <mergeCells count="4">
    <mergeCell ref="C71:F75"/>
    <mergeCell ref="AH10:AH12"/>
    <mergeCell ref="AJ10:AJ12"/>
    <mergeCell ref="H10:H12"/>
  </mergeCells>
  <conditionalFormatting sqref="H3">
    <cfRule type="cellIs" dxfId="475" priority="69" stopIfTrue="1" operator="greaterThan">
      <formula>0</formula>
    </cfRule>
    <cfRule type="cellIs" dxfId="474" priority="70" stopIfTrue="1" operator="lessThan">
      <formula>1</formula>
    </cfRule>
  </conditionalFormatting>
  <conditionalFormatting sqref="H15:H19">
    <cfRule type="cellIs" dxfId="473" priority="61" stopIfTrue="1" operator="greaterThan">
      <formula>0</formula>
    </cfRule>
    <cfRule type="cellIs" dxfId="472" priority="62" stopIfTrue="1" operator="lessThan">
      <formula>1</formula>
    </cfRule>
  </conditionalFormatting>
  <conditionalFormatting sqref="H22:H31">
    <cfRule type="cellIs" dxfId="471" priority="11" stopIfTrue="1" operator="greaterThan">
      <formula>0</formula>
    </cfRule>
    <cfRule type="cellIs" dxfId="470" priority="12" stopIfTrue="1" operator="lessThan">
      <formula>1</formula>
    </cfRule>
  </conditionalFormatting>
  <conditionalFormatting sqref="H34:H39">
    <cfRule type="cellIs" dxfId="469" priority="9" stopIfTrue="1" operator="greaterThan">
      <formula>0</formula>
    </cfRule>
    <cfRule type="cellIs" dxfId="468" priority="10" stopIfTrue="1" operator="lessThan">
      <formula>1</formula>
    </cfRule>
  </conditionalFormatting>
  <conditionalFormatting sqref="H42:H46">
    <cfRule type="cellIs" dxfId="467" priority="7" stopIfTrue="1" operator="greaterThan">
      <formula>0</formula>
    </cfRule>
    <cfRule type="cellIs" dxfId="466" priority="8" stopIfTrue="1" operator="lessThan">
      <formula>1</formula>
    </cfRule>
  </conditionalFormatting>
  <conditionalFormatting sqref="H49:H53">
    <cfRule type="cellIs" dxfId="465" priority="5" stopIfTrue="1" operator="greaterThan">
      <formula>0</formula>
    </cfRule>
    <cfRule type="cellIs" dxfId="464" priority="6" stopIfTrue="1" operator="lessThan">
      <formula>1</formula>
    </cfRule>
  </conditionalFormatting>
  <conditionalFormatting sqref="H56:H64">
    <cfRule type="cellIs" dxfId="463" priority="3" stopIfTrue="1" operator="greaterThan">
      <formula>0</formula>
    </cfRule>
    <cfRule type="cellIs" dxfId="462" priority="4" stopIfTrue="1" operator="lessThan">
      <formula>1</formula>
    </cfRule>
  </conditionalFormatting>
  <conditionalFormatting sqref="H66:H68">
    <cfRule type="cellIs" dxfId="461" priority="1" stopIfTrue="1" operator="greaterThan">
      <formula>0</formula>
    </cfRule>
    <cfRule type="cellIs" dxfId="460" priority="2" stopIfTrue="1" operator="lessThan">
      <formula>1</formula>
    </cfRule>
  </conditionalFormatting>
  <dataValidations count="1">
    <dataValidation type="list" allowBlank="1" showInputMessage="1" showErrorMessage="1" sqref="J15:J19 J34:J39 J22:J31 J42:J46 AE66:AE68 J49:J53 J66:J68 M15:M19 M34:M39 M22:M31 M42:M46 M49:M53 M66:M68 P15:P19 P34:P39 P22:P31 P42:P46 P49:P53 P66:P68 S15:S19 S34:S39 S22:S31 S42:S46 S49:S53 S66:S68 V15:V19 V34:V39 V22:V31 V42:V46 V49:V53 V66:V68 Y15:Y19 Y34:Y39 Y22:Y31 Y42:Y46 Y49:Y53 Y66:Y68 AB15:AB19 AB34:AB39 AB22:AB31 AB42:AB46 AB49:AB53 AB66:AB68 AE15:AE19 AE34:AE39 AE22:AE31 AE42:AE46 AE49:AE53 J56:J64 M56:M64 P56:P64 S56:S64 V56:V64 Y56:Y64 AB56:AB64 AE56:AE64" xr:uid="{08BC52ED-93C5-4424-9785-7F32B7AD3D92}">
      <formula1>Confidence_grade</formula1>
    </dataValidation>
  </dataValidations>
  <pageMargins left="0.23622047244094491" right="0.23622047244094491" top="0.74803149606299213" bottom="0.74803149606299213" header="0.31496062992125984" footer="0.31496062992125984"/>
  <pageSetup paperSize="9" scale="36" fitToHeight="0" orientation="landscape" r:id="rId1"/>
  <headerFooter>
    <oddHeader>&amp;LDepartment of Internal Affairs - Three Waters Reform Programme - Request for Information Template Workbook I</oddHeader>
    <oddFooter>&amp;LPage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C5B07-8D50-4CCB-BE20-645F66FB7E7C}">
  <sheetPr>
    <tabColor rgb="FF55EBF7"/>
    <pageSetUpPr fitToPage="1"/>
  </sheetPr>
  <dimension ref="A1:AR90"/>
  <sheetViews>
    <sheetView showGridLines="0" zoomScale="80" zoomScaleNormal="80" workbookViewId="0">
      <pane xSplit="8" ySplit="12" topLeftCell="I16"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8.5546875" style="32" customWidth="1"/>
    <col min="4" max="4" width="45.44140625" style="32" bestFit="1" customWidth="1"/>
    <col min="5" max="5" width="9.44140625" style="32" customWidth="1"/>
    <col min="6" max="6" width="8.5546875" style="32" customWidth="1"/>
    <col min="7" max="7" width="8.5546875" style="34" customWidth="1"/>
    <col min="8" max="8" width="17.44140625" style="89" bestFit="1" customWidth="1"/>
    <col min="9" max="9" width="13.5546875" style="32" customWidth="1"/>
    <col min="10" max="10" width="5.5546875" style="32" customWidth="1"/>
    <col min="11" max="11" width="13.5546875" style="32" customWidth="1"/>
    <col min="12" max="12" width="5.5546875" style="32" customWidth="1"/>
    <col min="13" max="13" width="13.5546875" style="32" customWidth="1"/>
    <col min="14" max="14" width="5.5546875" style="32" customWidth="1"/>
    <col min="15" max="15" width="13.5546875" style="32" customWidth="1"/>
    <col min="16" max="16" width="5.5546875" style="32" customWidth="1"/>
    <col min="17" max="17" width="13.5546875" style="32" customWidth="1"/>
    <col min="18" max="18" width="5.5546875" style="32" customWidth="1"/>
    <col min="19" max="19" width="13.5546875" style="32" customWidth="1"/>
    <col min="20" max="20" width="5.5546875" style="32" customWidth="1"/>
    <col min="21" max="21" width="13.5546875" style="32" customWidth="1"/>
    <col min="22" max="22" width="5.5546875" style="32" customWidth="1"/>
    <col min="23" max="24" width="13.5546875" style="32" customWidth="1"/>
    <col min="25" max="25" width="5.5546875" style="32" customWidth="1"/>
    <col min="26" max="26" width="13.5546875" style="32" customWidth="1"/>
    <col min="27" max="27" width="5.5546875" style="32" customWidth="1"/>
    <col min="28" max="28" width="13.5546875" style="32" customWidth="1"/>
    <col min="29" max="29" width="5.5546875" style="32" customWidth="1"/>
    <col min="30" max="30" width="13.5546875" style="32" customWidth="1"/>
    <col min="31" max="31" width="5.5546875" style="32" customWidth="1"/>
    <col min="32" max="32" width="13.5546875" style="32" customWidth="1"/>
    <col min="33" max="33" width="5.5546875" style="32" customWidth="1"/>
    <col min="34" max="34" width="13.5546875" style="32" customWidth="1"/>
    <col min="35" max="35" width="5.5546875" style="32" customWidth="1"/>
    <col min="36" max="36" width="13.5546875" style="32" customWidth="1"/>
    <col min="37" max="37" width="5.5546875" style="32" customWidth="1"/>
    <col min="38" max="38" width="1.5546875" style="32" customWidth="1"/>
    <col min="39" max="39" width="5.5546875" style="34" customWidth="1"/>
    <col min="40" max="40" width="15.44140625" style="32" customWidth="1"/>
    <col min="41" max="41" width="4.5546875" style="32" customWidth="1"/>
    <col min="42" max="42" width="49.44140625" style="32" customWidth="1"/>
    <col min="43" max="43" width="3.5546875" hidden="1" customWidth="1"/>
    <col min="44" max="44" width="4.44140625" hidden="1" customWidth="1"/>
    <col min="45" max="16384" width="9.44140625" hidden="1"/>
  </cols>
  <sheetData>
    <row r="1" spans="1:42" ht="28.35" customHeight="1">
      <c r="A1" s="35"/>
      <c r="B1" s="115" t="str">
        <f>'Key information'!$B$6</f>
        <v>Three Waters Reform Programme: Request for Information Workbook I</v>
      </c>
      <c r="C1" s="116"/>
      <c r="D1" s="116"/>
      <c r="E1" s="116"/>
      <c r="F1" s="116"/>
      <c r="G1" s="116"/>
      <c r="H1" s="117"/>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8"/>
    </row>
    <row r="2" spans="1:42" ht="20.399999999999999">
      <c r="B2" s="39"/>
      <c r="C2" s="40"/>
      <c r="D2" s="987"/>
      <c r="E2" s="35"/>
      <c r="F2" s="35"/>
      <c r="G2" s="38"/>
      <c r="H2" s="91"/>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P2" s="34"/>
    </row>
    <row r="3" spans="1:42" ht="14.4">
      <c r="A3" s="41"/>
      <c r="B3" s="756" t="s">
        <v>1971</v>
      </c>
      <c r="C3" s="44"/>
      <c r="D3" s="663">
        <f>'Key information'!$E$8</f>
        <v>0</v>
      </c>
      <c r="E3" s="44"/>
      <c r="F3" s="41"/>
      <c r="G3" s="757" t="s">
        <v>100</v>
      </c>
      <c r="H3" s="758">
        <f>SUM(H15:H45)</f>
        <v>21</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N3" s="757"/>
      <c r="AP3" s="757"/>
    </row>
    <row r="4" spans="1:42" ht="14.4">
      <c r="B4" s="45"/>
      <c r="C4" s="759"/>
      <c r="D4" s="328"/>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46"/>
      <c r="AN4" s="47"/>
      <c r="AO4" s="47"/>
      <c r="AP4" s="367"/>
    </row>
    <row r="5" spans="1:42" ht="14.4">
      <c r="H5" s="83"/>
    </row>
    <row r="6" spans="1:42" ht="15" thickBot="1">
      <c r="B6" s="48"/>
      <c r="C6" s="20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1"/>
      <c r="AN6" s="50"/>
      <c r="AO6" s="50"/>
      <c r="AP6" s="85"/>
    </row>
    <row r="7" spans="1:42" ht="14.4">
      <c r="B7" s="52"/>
      <c r="C7" s="746" t="s">
        <v>723</v>
      </c>
      <c r="D7" s="126"/>
      <c r="H7" s="84"/>
      <c r="AP7" s="86"/>
    </row>
    <row r="8" spans="1:42" ht="21" customHeight="1" thickBot="1">
      <c r="B8" s="52"/>
      <c r="C8" s="747" t="s">
        <v>2393</v>
      </c>
      <c r="D8" s="127"/>
      <c r="H8" s="84"/>
      <c r="AP8" s="86"/>
    </row>
    <row r="9" spans="1:42" ht="15" thickBot="1">
      <c r="B9" s="52"/>
      <c r="H9" s="84"/>
      <c r="AP9" s="86"/>
    </row>
    <row r="10" spans="1:42" ht="21" customHeight="1">
      <c r="B10" s="52"/>
      <c r="C10" s="748" t="s">
        <v>103</v>
      </c>
      <c r="D10" s="749" t="s">
        <v>32</v>
      </c>
      <c r="E10" s="749" t="s">
        <v>104</v>
      </c>
      <c r="F10" s="750" t="s">
        <v>105</v>
      </c>
      <c r="H10" s="1543" t="s">
        <v>106</v>
      </c>
      <c r="I10" s="1546">
        <v>43646</v>
      </c>
      <c r="J10" s="1547"/>
      <c r="K10" s="1547"/>
      <c r="L10" s="1547"/>
      <c r="M10" s="1547"/>
      <c r="N10" s="1547"/>
      <c r="O10" s="1547"/>
      <c r="P10" s="1547"/>
      <c r="Q10" s="1547"/>
      <c r="R10" s="1547"/>
      <c r="S10" s="1547"/>
      <c r="T10" s="1548"/>
      <c r="U10" s="760" t="s">
        <v>99</v>
      </c>
      <c r="V10" s="761"/>
      <c r="W10" s="34"/>
      <c r="X10" s="1546">
        <v>44012</v>
      </c>
      <c r="Y10" s="1547"/>
      <c r="Z10" s="1547"/>
      <c r="AA10" s="1547"/>
      <c r="AB10" s="1547"/>
      <c r="AC10" s="1547"/>
      <c r="AD10" s="1547"/>
      <c r="AE10" s="1547"/>
      <c r="AF10" s="1547"/>
      <c r="AG10" s="1547"/>
      <c r="AH10" s="1547"/>
      <c r="AI10" s="1548"/>
      <c r="AJ10" s="760" t="s">
        <v>99</v>
      </c>
      <c r="AK10" s="761"/>
      <c r="AN10" s="1537" t="s">
        <v>108</v>
      </c>
      <c r="AO10" s="751"/>
      <c r="AP10" s="1540" t="s">
        <v>109</v>
      </c>
    </row>
    <row r="11" spans="1:42" ht="18" customHeight="1">
      <c r="B11" s="52"/>
      <c r="C11" s="752" t="s">
        <v>110</v>
      </c>
      <c r="D11" s="753"/>
      <c r="E11" s="753"/>
      <c r="F11" s="754" t="s">
        <v>111</v>
      </c>
      <c r="H11" s="1544"/>
      <c r="I11" s="1549" t="s">
        <v>737</v>
      </c>
      <c r="J11" s="1550"/>
      <c r="K11" s="1551" t="s">
        <v>738</v>
      </c>
      <c r="L11" s="1550"/>
      <c r="M11" s="1551" t="s">
        <v>739</v>
      </c>
      <c r="N11" s="1534"/>
      <c r="O11" s="1552" t="s">
        <v>740</v>
      </c>
      <c r="P11" s="1553"/>
      <c r="Q11" s="1533" t="s">
        <v>741</v>
      </c>
      <c r="R11" s="1550"/>
      <c r="S11" s="1554" t="s">
        <v>742</v>
      </c>
      <c r="T11" s="1550"/>
      <c r="U11" s="1551" t="s">
        <v>163</v>
      </c>
      <c r="V11" s="1555"/>
      <c r="W11" s="34"/>
      <c r="X11" s="1549" t="s">
        <v>737</v>
      </c>
      <c r="Y11" s="1534"/>
      <c r="Z11" s="1533" t="s">
        <v>738</v>
      </c>
      <c r="AA11" s="1534"/>
      <c r="AB11" s="1533" t="s">
        <v>739</v>
      </c>
      <c r="AC11" s="1534"/>
      <c r="AD11" s="1535" t="s">
        <v>740</v>
      </c>
      <c r="AE11" s="1536"/>
      <c r="AF11" s="1533" t="s">
        <v>741</v>
      </c>
      <c r="AG11" s="1534"/>
      <c r="AH11" s="1533" t="s">
        <v>742</v>
      </c>
      <c r="AI11" s="1534"/>
      <c r="AJ11" s="1533" t="s">
        <v>163</v>
      </c>
      <c r="AK11" s="1555"/>
      <c r="AN11" s="1538"/>
      <c r="AO11" s="751"/>
      <c r="AP11" s="1541"/>
    </row>
    <row r="12" spans="1:42" ht="24.6" customHeight="1" thickBot="1">
      <c r="B12" s="52"/>
      <c r="C12" s="747"/>
      <c r="D12" s="315"/>
      <c r="E12" s="315"/>
      <c r="F12" s="755"/>
      <c r="H12" s="1545"/>
      <c r="I12" s="762"/>
      <c r="J12" s="763" t="s">
        <v>147</v>
      </c>
      <c r="K12" s="239"/>
      <c r="L12" s="763" t="s">
        <v>147</v>
      </c>
      <c r="M12" s="239"/>
      <c r="N12" s="763" t="s">
        <v>147</v>
      </c>
      <c r="O12" s="764"/>
      <c r="P12" s="763" t="s">
        <v>147</v>
      </c>
      <c r="Q12" s="765"/>
      <c r="R12" s="763" t="s">
        <v>147</v>
      </c>
      <c r="S12" s="239"/>
      <c r="T12" s="763" t="s">
        <v>147</v>
      </c>
      <c r="U12" s="239" t="s">
        <v>99</v>
      </c>
      <c r="V12" s="238" t="s">
        <v>147</v>
      </c>
      <c r="W12" s="34"/>
      <c r="X12" s="762"/>
      <c r="Y12" s="763" t="s">
        <v>147</v>
      </c>
      <c r="Z12" s="765"/>
      <c r="AA12" s="763" t="s">
        <v>147</v>
      </c>
      <c r="AB12" s="765"/>
      <c r="AC12" s="763" t="s">
        <v>147</v>
      </c>
      <c r="AD12" s="764"/>
      <c r="AE12" s="763" t="s">
        <v>147</v>
      </c>
      <c r="AF12" s="765"/>
      <c r="AG12" s="763" t="s">
        <v>147</v>
      </c>
      <c r="AH12" s="765"/>
      <c r="AI12" s="763" t="s">
        <v>147</v>
      </c>
      <c r="AJ12" s="765" t="s">
        <v>99</v>
      </c>
      <c r="AK12" s="238" t="s">
        <v>147</v>
      </c>
      <c r="AN12" s="1539"/>
      <c r="AO12" s="904"/>
      <c r="AP12" s="1542"/>
    </row>
    <row r="13" spans="1:42" ht="14.4">
      <c r="B13" s="52"/>
      <c r="H13" s="84"/>
      <c r="AP13" s="86"/>
    </row>
    <row r="14" spans="1:42" ht="14.4">
      <c r="B14" s="52"/>
      <c r="C14" s="60"/>
      <c r="D14" s="63" t="s">
        <v>1068</v>
      </c>
      <c r="E14" s="164"/>
      <c r="F14" s="61"/>
      <c r="H14" s="84"/>
      <c r="I14" s="34"/>
      <c r="K14" s="34"/>
      <c r="M14" s="34"/>
      <c r="O14" s="34"/>
      <c r="Q14" s="34"/>
      <c r="S14" s="34"/>
      <c r="U14" s="34"/>
      <c r="W14" s="34"/>
      <c r="X14" s="34"/>
      <c r="AA14" s="34"/>
      <c r="AC14" s="34"/>
      <c r="AE14" s="34"/>
      <c r="AG14" s="34"/>
      <c r="AI14" s="34"/>
      <c r="AK14" s="34"/>
      <c r="AL14" s="34"/>
      <c r="AN14" s="34"/>
      <c r="AO14" s="34"/>
      <c r="AP14" s="88"/>
    </row>
    <row r="15" spans="1:42" ht="14.4">
      <c r="B15" s="203">
        <f>IF(C15="","",COUNTIF($C$14:C15,"&lt;&gt;""")-COUNTBLANK($C$14:C15))</f>
        <v>1</v>
      </c>
      <c r="C15" s="57" t="s">
        <v>1069</v>
      </c>
      <c r="D15" s="60" t="s">
        <v>746</v>
      </c>
      <c r="E15" s="164"/>
      <c r="F15" s="61" t="s">
        <v>117</v>
      </c>
      <c r="H15" s="758">
        <f>IF(AND(I15&lt;&gt;"",K15&lt;&gt;"",M15&lt;&gt;"",O15&lt;&gt;"",Q15&lt;&gt;"",S15&lt;&gt;"",X15&lt;&gt;"",Z15&lt;&gt;"",AB15&lt;&gt;"",AD15&lt;&gt;"",AF15&lt;&gt;"",AH15&lt;&gt;"",AP15&lt;&gt;""),0,1)</f>
        <v>1</v>
      </c>
      <c r="I15" s="64"/>
      <c r="J15" s="34"/>
      <c r="K15" s="64"/>
      <c r="L15" s="34"/>
      <c r="M15" s="64"/>
      <c r="N15" s="34"/>
      <c r="O15" s="64"/>
      <c r="P15" s="34"/>
      <c r="Q15" s="64"/>
      <c r="R15" s="34"/>
      <c r="S15" s="64"/>
      <c r="T15" s="34"/>
      <c r="X15" s="64"/>
      <c r="Y15" s="34"/>
      <c r="Z15" s="64"/>
      <c r="AA15" s="34"/>
      <c r="AB15" s="64"/>
      <c r="AC15" s="34"/>
      <c r="AD15" s="64"/>
      <c r="AE15" s="34"/>
      <c r="AF15" s="64"/>
      <c r="AG15" s="34"/>
      <c r="AH15" s="64"/>
      <c r="AI15" s="34"/>
      <c r="AN15" s="666"/>
      <c r="AO15" s="34"/>
      <c r="AP15" s="188"/>
    </row>
    <row r="16" spans="1:42" ht="14.4">
      <c r="B16" s="203">
        <f>IF(C16="","",COUNTIF($C$14:C16,"&lt;&gt;""")-COUNTBLANK($C$14:C16))</f>
        <v>2</v>
      </c>
      <c r="C16" s="57" t="s">
        <v>1070</v>
      </c>
      <c r="D16" s="60" t="s">
        <v>1071</v>
      </c>
      <c r="E16" s="164" t="s">
        <v>182</v>
      </c>
      <c r="F16" s="61" t="s">
        <v>751</v>
      </c>
      <c r="H16" s="758">
        <f t="shared" ref="H16:H21" si="0">IF(AND(I16&lt;&gt;"",J16&lt;&gt;"",K16&lt;&gt;"",L16&lt;&gt;"",M16&lt;&gt;"",N16&lt;&gt;"",O16&lt;&gt;"",P16&lt;&gt;"",Q16&lt;&gt;"",R16&lt;&gt;"",S16&lt;&gt;"",T16&lt;&gt;"",U16&lt;&gt;"",V16&lt;&gt;"",X16&lt;&gt;"",Y16&lt;&gt;"",Z16&lt;&gt;"",AA16&lt;&gt;"",AB16&lt;&gt;"",AC16&lt;&gt;"",AD16&lt;&gt;"",AE16&lt;&gt;"",AF16&lt;&gt;"",AG16&lt;&gt;"",AH16&lt;&gt;"",AI16&lt;&gt;"",AJ16&lt;&gt;"",AK16&lt;&gt;"",AP16&lt;&gt;""),0,1)</f>
        <v>1</v>
      </c>
      <c r="I16" s="64"/>
      <c r="J16" s="184"/>
      <c r="K16" s="64"/>
      <c r="L16" s="184"/>
      <c r="M16" s="64"/>
      <c r="N16" s="184"/>
      <c r="O16" s="64"/>
      <c r="P16" s="184"/>
      <c r="Q16" s="64"/>
      <c r="R16" s="184"/>
      <c r="S16" s="64"/>
      <c r="T16" s="375"/>
      <c r="U16" s="766">
        <f t="shared" ref="U16:U21" si="1">I16+K16+M16+O16+Q16+S16</f>
        <v>0</v>
      </c>
      <c r="V16" s="376"/>
      <c r="X16" s="64"/>
      <c r="Y16" s="184"/>
      <c r="Z16" s="64"/>
      <c r="AA16" s="184"/>
      <c r="AB16" s="64"/>
      <c r="AC16" s="184"/>
      <c r="AD16" s="64"/>
      <c r="AE16" s="184"/>
      <c r="AF16" s="64"/>
      <c r="AG16" s="184"/>
      <c r="AH16" s="64"/>
      <c r="AI16" s="184"/>
      <c r="AJ16" s="767">
        <f t="shared" ref="AJ16:AJ21" si="2">X16+Z16+AB16+AD16+AF16+AH16</f>
        <v>0</v>
      </c>
      <c r="AK16" s="184"/>
      <c r="AN16" s="666"/>
      <c r="AO16" s="34"/>
      <c r="AP16" s="188"/>
    </row>
    <row r="17" spans="2:42" ht="14.4">
      <c r="B17" s="203">
        <f>IF(C17="","",COUNTIF($C$14:C17,"&lt;&gt;""")-COUNTBLANK($C$14:C17))</f>
        <v>3</v>
      </c>
      <c r="C17" s="57" t="s">
        <v>1072</v>
      </c>
      <c r="D17" s="60" t="s">
        <v>171</v>
      </c>
      <c r="E17" s="164" t="s">
        <v>182</v>
      </c>
      <c r="F17" s="61" t="s">
        <v>751</v>
      </c>
      <c r="H17" s="758">
        <f>IF(AND(I17&lt;&gt;"",J17&lt;&gt;"",K17&lt;&gt;"",L17&lt;&gt;"",M17&lt;&gt;"",N17&lt;&gt;"",O17&lt;&gt;"",P17&lt;&gt;"",Q17&lt;&gt;"",R17&lt;&gt;"",S17&lt;&gt;"",T17&lt;&gt;"",U17&lt;&gt;"",V17&lt;&gt;"",X17&lt;&gt;"",Y17&lt;&gt;"",Z17&lt;&gt;"",AA17&lt;&gt;"",AB17&lt;&gt;"",AC17&lt;&gt;"",AD17&lt;&gt;"",AE17&lt;&gt;"",AF17&lt;&gt;"",AG17&lt;&gt;"",AH17&lt;&gt;"",AI17&lt;&gt;"",AJ17&lt;&gt;"",AK17&lt;&gt;"",AP17&lt;&gt;""),0,1)</f>
        <v>1</v>
      </c>
      <c r="I17" s="64"/>
      <c r="J17" s="184"/>
      <c r="K17" s="64"/>
      <c r="L17" s="184"/>
      <c r="M17" s="64"/>
      <c r="N17" s="184"/>
      <c r="O17" s="64"/>
      <c r="P17" s="184"/>
      <c r="Q17" s="64"/>
      <c r="R17" s="184"/>
      <c r="S17" s="64"/>
      <c r="T17" s="375"/>
      <c r="U17" s="766">
        <f t="shared" si="1"/>
        <v>0</v>
      </c>
      <c r="V17" s="376"/>
      <c r="X17" s="64"/>
      <c r="Y17" s="184"/>
      <c r="Z17" s="64"/>
      <c r="AA17" s="184"/>
      <c r="AB17" s="64"/>
      <c r="AC17" s="184"/>
      <c r="AD17" s="64"/>
      <c r="AE17" s="184"/>
      <c r="AF17" s="64"/>
      <c r="AG17" s="184"/>
      <c r="AH17" s="64"/>
      <c r="AI17" s="184"/>
      <c r="AJ17" s="767">
        <f t="shared" si="2"/>
        <v>0</v>
      </c>
      <c r="AK17" s="184"/>
      <c r="AN17" s="666"/>
      <c r="AO17" s="34"/>
      <c r="AP17" s="188"/>
    </row>
    <row r="18" spans="2:42" ht="14.4">
      <c r="B18" s="203">
        <f>IF(C18="","",COUNTIF($C$14:C18,"&lt;&gt;""")-COUNTBLANK($C$14:C18))</f>
        <v>4</v>
      </c>
      <c r="C18" s="57" t="s">
        <v>1073</v>
      </c>
      <c r="D18" s="60" t="s">
        <v>1074</v>
      </c>
      <c r="E18" s="164" t="s">
        <v>572</v>
      </c>
      <c r="F18" s="61" t="s">
        <v>751</v>
      </c>
      <c r="H18" s="758">
        <f t="shared" si="0"/>
        <v>1</v>
      </c>
      <c r="I18" s="64"/>
      <c r="J18" s="184"/>
      <c r="K18" s="64"/>
      <c r="L18" s="184"/>
      <c r="M18" s="64"/>
      <c r="N18" s="184"/>
      <c r="O18" s="64"/>
      <c r="P18" s="184"/>
      <c r="Q18" s="64"/>
      <c r="R18" s="184"/>
      <c r="S18" s="64"/>
      <c r="T18" s="375"/>
      <c r="U18" s="766">
        <f t="shared" si="1"/>
        <v>0</v>
      </c>
      <c r="V18" s="376"/>
      <c r="X18" s="64"/>
      <c r="Y18" s="184"/>
      <c r="Z18" s="64"/>
      <c r="AA18" s="184"/>
      <c r="AB18" s="64"/>
      <c r="AC18" s="184"/>
      <c r="AD18" s="64"/>
      <c r="AE18" s="184"/>
      <c r="AF18" s="64"/>
      <c r="AG18" s="184"/>
      <c r="AH18" s="64"/>
      <c r="AI18" s="184"/>
      <c r="AJ18" s="767">
        <f t="shared" si="2"/>
        <v>0</v>
      </c>
      <c r="AK18" s="184"/>
      <c r="AN18" s="666"/>
      <c r="AO18" s="34"/>
      <c r="AP18" s="188"/>
    </row>
    <row r="19" spans="2:42" ht="14.4">
      <c r="B19" s="203">
        <f>IF(C19="","",COUNTIF($C$14:C19,"&lt;&gt;""")-COUNTBLANK($C$14:C19))</f>
        <v>5</v>
      </c>
      <c r="C19" s="57" t="s">
        <v>1075</v>
      </c>
      <c r="D19" s="60" t="s">
        <v>1076</v>
      </c>
      <c r="E19" s="164" t="s">
        <v>572</v>
      </c>
      <c r="F19" s="61" t="s">
        <v>751</v>
      </c>
      <c r="H19" s="758">
        <f t="shared" si="0"/>
        <v>1</v>
      </c>
      <c r="I19" s="64"/>
      <c r="J19" s="184"/>
      <c r="K19" s="64"/>
      <c r="L19" s="184"/>
      <c r="M19" s="64"/>
      <c r="N19" s="184"/>
      <c r="O19" s="64"/>
      <c r="P19" s="184"/>
      <c r="Q19" s="64"/>
      <c r="R19" s="184"/>
      <c r="S19" s="64"/>
      <c r="T19" s="375"/>
      <c r="U19" s="766">
        <f t="shared" si="1"/>
        <v>0</v>
      </c>
      <c r="V19" s="376"/>
      <c r="X19" s="64"/>
      <c r="Y19" s="184"/>
      <c r="Z19" s="64"/>
      <c r="AA19" s="184"/>
      <c r="AB19" s="64"/>
      <c r="AC19" s="184"/>
      <c r="AD19" s="64"/>
      <c r="AE19" s="184"/>
      <c r="AF19" s="64"/>
      <c r="AG19" s="184"/>
      <c r="AH19" s="64"/>
      <c r="AI19" s="184"/>
      <c r="AJ19" s="767">
        <f t="shared" si="2"/>
        <v>0</v>
      </c>
      <c r="AK19" s="184"/>
      <c r="AN19" s="666"/>
      <c r="AO19" s="34"/>
      <c r="AP19" s="188"/>
    </row>
    <row r="20" spans="2:42" ht="14.4">
      <c r="B20" s="203">
        <f>IF(C20="","",COUNTIF($C$14:C20,"&lt;&gt;""")-COUNTBLANK($C$14:C20))</f>
        <v>6</v>
      </c>
      <c r="C20" s="57" t="s">
        <v>1077</v>
      </c>
      <c r="D20" s="972" t="s">
        <v>2144</v>
      </c>
      <c r="E20" s="164" t="s">
        <v>1078</v>
      </c>
      <c r="F20" s="61" t="s">
        <v>751</v>
      </c>
      <c r="H20" s="758">
        <f t="shared" si="0"/>
        <v>1</v>
      </c>
      <c r="I20" s="64"/>
      <c r="J20" s="184"/>
      <c r="K20" s="64"/>
      <c r="L20" s="184"/>
      <c r="M20" s="64"/>
      <c r="N20" s="184"/>
      <c r="O20" s="64"/>
      <c r="P20" s="184"/>
      <c r="Q20" s="64"/>
      <c r="R20" s="184"/>
      <c r="S20" s="64"/>
      <c r="T20" s="375"/>
      <c r="U20" s="766">
        <f t="shared" si="1"/>
        <v>0</v>
      </c>
      <c r="V20" s="376"/>
      <c r="X20" s="64"/>
      <c r="Y20" s="184"/>
      <c r="Z20" s="64"/>
      <c r="AA20" s="184"/>
      <c r="AB20" s="64"/>
      <c r="AC20" s="184"/>
      <c r="AD20" s="64"/>
      <c r="AE20" s="184"/>
      <c r="AF20" s="64"/>
      <c r="AG20" s="184"/>
      <c r="AH20" s="64"/>
      <c r="AI20" s="184"/>
      <c r="AJ20" s="767">
        <f t="shared" si="2"/>
        <v>0</v>
      </c>
      <c r="AK20" s="184"/>
      <c r="AN20" s="666"/>
      <c r="AO20" s="34"/>
      <c r="AP20" s="188"/>
    </row>
    <row r="21" spans="2:42" ht="14.4">
      <c r="B21" s="203">
        <f>IF(C21="","",COUNTIF($C$14:C21,"&lt;&gt;""")-COUNTBLANK($C$14:C21))</f>
        <v>7</v>
      </c>
      <c r="C21" s="57" t="s">
        <v>1079</v>
      </c>
      <c r="D21" s="60" t="s">
        <v>1080</v>
      </c>
      <c r="E21" s="164" t="s">
        <v>635</v>
      </c>
      <c r="F21" s="61" t="s">
        <v>751</v>
      </c>
      <c r="H21" s="758">
        <f t="shared" si="0"/>
        <v>1</v>
      </c>
      <c r="I21" s="64"/>
      <c r="J21" s="184"/>
      <c r="K21" s="64"/>
      <c r="L21" s="184"/>
      <c r="M21" s="64"/>
      <c r="N21" s="184"/>
      <c r="O21" s="64"/>
      <c r="P21" s="184"/>
      <c r="Q21" s="64"/>
      <c r="R21" s="184"/>
      <c r="S21" s="64"/>
      <c r="T21" s="375"/>
      <c r="U21" s="768">
        <f t="shared" si="1"/>
        <v>0</v>
      </c>
      <c r="V21" s="376"/>
      <c r="X21" s="64"/>
      <c r="Y21" s="184"/>
      <c r="Z21" s="64"/>
      <c r="AA21" s="184"/>
      <c r="AB21" s="64"/>
      <c r="AC21" s="184"/>
      <c r="AD21" s="64"/>
      <c r="AE21" s="184"/>
      <c r="AF21" s="64"/>
      <c r="AG21" s="184"/>
      <c r="AH21" s="64"/>
      <c r="AI21" s="184"/>
      <c r="AJ21" s="767">
        <f t="shared" si="2"/>
        <v>0</v>
      </c>
      <c r="AK21" s="184"/>
      <c r="AN21" s="666"/>
      <c r="AO21" s="34"/>
      <c r="AP21" s="188"/>
    </row>
    <row r="22" spans="2:42" ht="15" customHeight="1">
      <c r="B22" s="203" t="str">
        <f>IF(C22="","",COUNTIF($C$14:C22,"&lt;&gt;""")-COUNTBLANK($C$14:C22))</f>
        <v/>
      </c>
      <c r="E22" s="33"/>
      <c r="G22" s="32"/>
      <c r="H22" s="84"/>
      <c r="AM22" s="32"/>
      <c r="AP22" s="86"/>
    </row>
    <row r="23" spans="2:42" ht="14.4">
      <c r="B23" s="203" t="str">
        <f>IF(C23="","",COUNTIF($C$14:C23,"&lt;&gt;""")-COUNTBLANK($C$14:C23))</f>
        <v/>
      </c>
      <c r="C23" s="60"/>
      <c r="D23" s="63" t="s">
        <v>1081</v>
      </c>
      <c r="E23" s="164"/>
      <c r="F23" s="61"/>
      <c r="H23" s="84"/>
      <c r="I23" s="34"/>
      <c r="K23" s="34"/>
      <c r="M23" s="34"/>
      <c r="O23" s="34"/>
      <c r="Q23" s="34"/>
      <c r="S23" s="34"/>
      <c r="U23" s="34"/>
      <c r="W23" s="34"/>
      <c r="X23" s="34"/>
      <c r="AJ23" s="34"/>
      <c r="AL23" s="34"/>
      <c r="AN23" s="34"/>
      <c r="AO23" s="34"/>
      <c r="AP23" s="88"/>
    </row>
    <row r="24" spans="2:42" ht="14.4">
      <c r="B24" s="203">
        <f>IF(C24="","",COUNTIF($C$14:C24,"&lt;&gt;""")-COUNTBLANK($C$14:C24))</f>
        <v>8</v>
      </c>
      <c r="C24" s="57" t="s">
        <v>1082</v>
      </c>
      <c r="D24" s="159" t="s">
        <v>2031</v>
      </c>
      <c r="E24" s="164" t="s">
        <v>676</v>
      </c>
      <c r="F24" s="61" t="s">
        <v>751</v>
      </c>
      <c r="H24" s="758">
        <f t="shared" ref="H24:H29" si="3">IF(AND(I24&lt;&gt;"",J24&lt;&gt;"",K24&lt;&gt;"",L24&lt;&gt;"",M24&lt;&gt;"",N24&lt;&gt;"",O24&lt;&gt;"",P24&lt;&gt;"",Q24&lt;&gt;"",R24&lt;&gt;"",S24&lt;&gt;"",T24&lt;&gt;"",U24&lt;&gt;"",V24&lt;&gt;"",X24&lt;&gt;"",Y24&lt;&gt;"",Z24&lt;&gt;"",AA24&lt;&gt;"",AB24&lt;&gt;"",AC24&lt;&gt;"",AD24&lt;&gt;"",AE24&lt;&gt;"",AF24&lt;&gt;"",AG24&lt;&gt;"",AH24&lt;&gt;"",AI24&lt;&gt;"",AJ24&lt;&gt;"",AK24&lt;&gt;"",AP24&lt;&gt;""),0,1)</f>
        <v>1</v>
      </c>
      <c r="I24" s="64"/>
      <c r="J24" s="184"/>
      <c r="K24" s="64"/>
      <c r="L24" s="184"/>
      <c r="M24" s="64"/>
      <c r="N24" s="184"/>
      <c r="O24" s="64"/>
      <c r="P24" s="184"/>
      <c r="Q24" s="64"/>
      <c r="R24" s="184"/>
      <c r="S24" s="64"/>
      <c r="T24" s="184"/>
      <c r="U24" s="767">
        <f t="shared" ref="U24:U29" si="4">I24+K24+M24+O24+Q24+S24</f>
        <v>0</v>
      </c>
      <c r="V24" s="184"/>
      <c r="X24" s="64"/>
      <c r="Y24" s="184"/>
      <c r="Z24" s="64"/>
      <c r="AA24" s="184"/>
      <c r="AB24" s="64"/>
      <c r="AC24" s="184"/>
      <c r="AD24" s="64"/>
      <c r="AE24" s="184"/>
      <c r="AF24" s="64"/>
      <c r="AG24" s="184"/>
      <c r="AH24" s="64"/>
      <c r="AI24" s="184"/>
      <c r="AJ24" s="767">
        <f t="shared" ref="AJ24:AJ29" si="5">X24+Z24+AB24+AD24+AF24+AH24</f>
        <v>0</v>
      </c>
      <c r="AK24" s="184"/>
      <c r="AN24" s="666"/>
      <c r="AO24" s="34"/>
      <c r="AP24" s="188"/>
    </row>
    <row r="25" spans="2:42" ht="14.4">
      <c r="B25" s="203">
        <f>IF(C25="","",COUNTIF($C$14:C25,"&lt;&gt;""")-COUNTBLANK($C$14:C25))</f>
        <v>9</v>
      </c>
      <c r="C25" s="57" t="s">
        <v>1083</v>
      </c>
      <c r="D25" s="60" t="s">
        <v>1084</v>
      </c>
      <c r="E25" s="164" t="s">
        <v>676</v>
      </c>
      <c r="F25" s="61" t="s">
        <v>751</v>
      </c>
      <c r="H25" s="758">
        <f t="shared" si="3"/>
        <v>1</v>
      </c>
      <c r="I25" s="64"/>
      <c r="J25" s="184"/>
      <c r="K25" s="64"/>
      <c r="L25" s="184"/>
      <c r="M25" s="64"/>
      <c r="N25" s="184"/>
      <c r="O25" s="64"/>
      <c r="P25" s="184"/>
      <c r="Q25" s="64"/>
      <c r="R25" s="184"/>
      <c r="S25" s="64"/>
      <c r="T25" s="184"/>
      <c r="U25" s="767">
        <f t="shared" si="4"/>
        <v>0</v>
      </c>
      <c r="V25" s="184"/>
      <c r="X25" s="64"/>
      <c r="Y25" s="184"/>
      <c r="Z25" s="64"/>
      <c r="AA25" s="184"/>
      <c r="AB25" s="64"/>
      <c r="AC25" s="184"/>
      <c r="AD25" s="64"/>
      <c r="AE25" s="184"/>
      <c r="AF25" s="64"/>
      <c r="AG25" s="184"/>
      <c r="AH25" s="64"/>
      <c r="AI25" s="184"/>
      <c r="AJ25" s="767">
        <f t="shared" si="5"/>
        <v>0</v>
      </c>
      <c r="AK25" s="184"/>
      <c r="AN25" s="666"/>
      <c r="AO25" s="34"/>
      <c r="AP25" s="188"/>
    </row>
    <row r="26" spans="2:42" ht="14.4">
      <c r="B26" s="203">
        <f>IF(C26="","",COUNTIF($C$14:C26,"&lt;&gt;""")-COUNTBLANK($C$14:C26))</f>
        <v>10</v>
      </c>
      <c r="C26" s="57" t="s">
        <v>1085</v>
      </c>
      <c r="D26" s="60" t="s">
        <v>1086</v>
      </c>
      <c r="E26" s="164" t="s">
        <v>676</v>
      </c>
      <c r="F26" s="61" t="s">
        <v>751</v>
      </c>
      <c r="H26" s="758">
        <f t="shared" si="3"/>
        <v>1</v>
      </c>
      <c r="I26" s="64"/>
      <c r="J26" s="184"/>
      <c r="K26" s="64"/>
      <c r="L26" s="184"/>
      <c r="M26" s="64"/>
      <c r="N26" s="184"/>
      <c r="O26" s="64"/>
      <c r="P26" s="184"/>
      <c r="Q26" s="64"/>
      <c r="R26" s="184"/>
      <c r="S26" s="64"/>
      <c r="T26" s="184"/>
      <c r="U26" s="770">
        <f t="shared" si="4"/>
        <v>0</v>
      </c>
      <c r="V26" s="184"/>
      <c r="X26" s="64"/>
      <c r="Y26" s="184"/>
      <c r="Z26" s="64"/>
      <c r="AA26" s="184"/>
      <c r="AB26" s="64"/>
      <c r="AC26" s="184"/>
      <c r="AD26" s="64"/>
      <c r="AE26" s="184"/>
      <c r="AF26" s="64"/>
      <c r="AG26" s="184"/>
      <c r="AH26" s="64"/>
      <c r="AI26" s="184"/>
      <c r="AJ26" s="770">
        <f t="shared" si="5"/>
        <v>0</v>
      </c>
      <c r="AK26" s="184"/>
      <c r="AN26" s="666"/>
      <c r="AO26" s="34"/>
      <c r="AP26" s="188"/>
    </row>
    <row r="27" spans="2:42" ht="14.4">
      <c r="B27" s="203">
        <f>IF(C27="","",COUNTIF($C$14:C27,"&lt;&gt;""")-COUNTBLANK($C$14:C27))</f>
        <v>11</v>
      </c>
      <c r="C27" s="57" t="s">
        <v>1087</v>
      </c>
      <c r="D27" s="60" t="s">
        <v>1088</v>
      </c>
      <c r="E27" s="164" t="s">
        <v>635</v>
      </c>
      <c r="F27" s="61" t="s">
        <v>751</v>
      </c>
      <c r="H27" s="758">
        <f t="shared" si="3"/>
        <v>1</v>
      </c>
      <c r="I27" s="64"/>
      <c r="J27" s="184"/>
      <c r="K27" s="64"/>
      <c r="L27" s="184"/>
      <c r="M27" s="64"/>
      <c r="N27" s="184"/>
      <c r="O27" s="64"/>
      <c r="P27" s="184"/>
      <c r="Q27" s="64"/>
      <c r="R27" s="184"/>
      <c r="S27" s="64"/>
      <c r="T27" s="184"/>
      <c r="U27" s="770">
        <f t="shared" si="4"/>
        <v>0</v>
      </c>
      <c r="V27" s="184"/>
      <c r="X27" s="64"/>
      <c r="Y27" s="184"/>
      <c r="Z27" s="64"/>
      <c r="AA27" s="184"/>
      <c r="AB27" s="64"/>
      <c r="AC27" s="184"/>
      <c r="AD27" s="64"/>
      <c r="AE27" s="184"/>
      <c r="AF27" s="64"/>
      <c r="AG27" s="184"/>
      <c r="AH27" s="64"/>
      <c r="AI27" s="184"/>
      <c r="AJ27" s="770">
        <f t="shared" si="5"/>
        <v>0</v>
      </c>
      <c r="AK27" s="184"/>
      <c r="AN27" s="666"/>
      <c r="AO27" s="34"/>
      <c r="AP27" s="188"/>
    </row>
    <row r="28" spans="2:42" ht="14.4">
      <c r="B28" s="203">
        <f>IF(C28="","",COUNTIF($C$14:C28,"&lt;&gt;""")-COUNTBLANK($C$14:C28))</f>
        <v>12</v>
      </c>
      <c r="C28" s="57" t="s">
        <v>1089</v>
      </c>
      <c r="D28" s="60" t="s">
        <v>1090</v>
      </c>
      <c r="E28" s="164" t="s">
        <v>572</v>
      </c>
      <c r="F28" s="61" t="s">
        <v>751</v>
      </c>
      <c r="H28" s="758">
        <f t="shared" si="3"/>
        <v>1</v>
      </c>
      <c r="I28" s="64"/>
      <c r="J28" s="184"/>
      <c r="K28" s="64"/>
      <c r="L28" s="184"/>
      <c r="M28" s="64"/>
      <c r="N28" s="184"/>
      <c r="O28" s="64"/>
      <c r="P28" s="184"/>
      <c r="Q28" s="64"/>
      <c r="R28" s="184"/>
      <c r="S28" s="64"/>
      <c r="T28" s="184"/>
      <c r="U28" s="770">
        <f t="shared" si="4"/>
        <v>0</v>
      </c>
      <c r="V28" s="184"/>
      <c r="X28" s="64"/>
      <c r="Y28" s="184"/>
      <c r="Z28" s="64"/>
      <c r="AA28" s="184"/>
      <c r="AB28" s="64"/>
      <c r="AC28" s="184"/>
      <c r="AD28" s="64"/>
      <c r="AE28" s="184"/>
      <c r="AF28" s="64"/>
      <c r="AG28" s="184"/>
      <c r="AH28" s="64"/>
      <c r="AI28" s="184"/>
      <c r="AJ28" s="770">
        <f t="shared" si="5"/>
        <v>0</v>
      </c>
      <c r="AK28" s="184"/>
      <c r="AN28" s="666"/>
      <c r="AO28" s="34"/>
      <c r="AP28" s="188"/>
    </row>
    <row r="29" spans="2:42" ht="14.4">
      <c r="B29" s="203">
        <f>IF(C29="","",COUNTIF($C$14:C29,"&lt;&gt;""")-COUNTBLANK($C$14:C29))</f>
        <v>13</v>
      </c>
      <c r="C29" s="57" t="s">
        <v>1091</v>
      </c>
      <c r="D29" s="60" t="s">
        <v>1092</v>
      </c>
      <c r="E29" s="164" t="s">
        <v>635</v>
      </c>
      <c r="F29" s="61" t="s">
        <v>751</v>
      </c>
      <c r="H29" s="758">
        <f t="shared" si="3"/>
        <v>1</v>
      </c>
      <c r="I29" s="64"/>
      <c r="J29" s="184"/>
      <c r="K29" s="64"/>
      <c r="L29" s="184"/>
      <c r="M29" s="64"/>
      <c r="N29" s="184"/>
      <c r="O29" s="64"/>
      <c r="P29" s="184"/>
      <c r="Q29" s="64"/>
      <c r="R29" s="184"/>
      <c r="S29" s="64"/>
      <c r="T29" s="184"/>
      <c r="U29" s="769">
        <f t="shared" si="4"/>
        <v>0</v>
      </c>
      <c r="V29" s="184"/>
      <c r="X29" s="64"/>
      <c r="Y29" s="184"/>
      <c r="Z29" s="64"/>
      <c r="AA29" s="184"/>
      <c r="AB29" s="64"/>
      <c r="AC29" s="184"/>
      <c r="AD29" s="64"/>
      <c r="AE29" s="184"/>
      <c r="AF29" s="64"/>
      <c r="AG29" s="184"/>
      <c r="AH29" s="64"/>
      <c r="AI29" s="184"/>
      <c r="AJ29" s="769">
        <f t="shared" si="5"/>
        <v>0</v>
      </c>
      <c r="AK29" s="184"/>
      <c r="AN29" s="666"/>
      <c r="AO29" s="34"/>
      <c r="AP29" s="188"/>
    </row>
    <row r="30" spans="2:42" ht="15" customHeight="1">
      <c r="B30" s="203" t="str">
        <f>IF(C30="","",COUNTIF($C$14:C30,"&lt;&gt;""")-COUNTBLANK($C$14:C30))</f>
        <v/>
      </c>
      <c r="E30" s="33"/>
      <c r="G30" s="32"/>
      <c r="H30" s="84"/>
      <c r="AM30" s="32"/>
      <c r="AP30" s="86"/>
    </row>
    <row r="31" spans="2:42" ht="14.4">
      <c r="B31" s="203" t="str">
        <f>IF(C31="","",COUNTIF($C$14:C31,"&lt;&gt;""")-COUNTBLANK($C$14:C31))</f>
        <v/>
      </c>
      <c r="C31" s="60"/>
      <c r="D31" s="63" t="s">
        <v>1093</v>
      </c>
      <c r="E31" s="164"/>
      <c r="F31" s="61"/>
      <c r="H31" s="84"/>
      <c r="I31" s="34"/>
      <c r="K31" s="34"/>
      <c r="M31" s="34"/>
      <c r="O31" s="34"/>
      <c r="Q31" s="34"/>
      <c r="S31" s="34"/>
      <c r="U31" s="34"/>
      <c r="W31" s="34"/>
      <c r="X31" s="34"/>
      <c r="Z31" s="34"/>
      <c r="AB31" s="34"/>
      <c r="AD31" s="34"/>
      <c r="AF31" s="34"/>
      <c r="AH31" s="34"/>
      <c r="AJ31" s="34"/>
      <c r="AL31" s="34"/>
      <c r="AN31" s="34"/>
      <c r="AO31" s="34"/>
      <c r="AP31" s="88"/>
    </row>
    <row r="32" spans="2:42" ht="14.4">
      <c r="B32" s="203">
        <f>IF(C32="","",COUNTIF($C$14:C32,"&lt;&gt;""")-COUNTBLANK($C$14:C32))</f>
        <v>14</v>
      </c>
      <c r="C32" s="57" t="s">
        <v>1094</v>
      </c>
      <c r="D32" s="60" t="s">
        <v>1095</v>
      </c>
      <c r="E32" s="164" t="s">
        <v>635</v>
      </c>
      <c r="F32" s="61" t="s">
        <v>751</v>
      </c>
      <c r="H32" s="758">
        <f>IF(AND(I32&lt;&gt;"",J32&lt;&gt;"",K32&lt;&gt;"",L32&lt;&gt;"",M32&lt;&gt;"",N32&lt;&gt;"",O32&lt;&gt;"",P32&lt;&gt;"",Q32&lt;&gt;"",R32&lt;&gt;"",S32&lt;&gt;"",T32&lt;&gt;"",U32&lt;&gt;"",V32&lt;&gt;"",X32&lt;&gt;"",Y32&lt;&gt;"",Z32&lt;&gt;"",AA32&lt;&gt;"",AB32&lt;&gt;"",AC32&lt;&gt;"",AD32&lt;&gt;"",AE32&lt;&gt;"",AF32&lt;&gt;"",AG32&lt;&gt;"",AH32&lt;&gt;"",AI32&lt;&gt;"",AJ32&lt;&gt;"",AK32&lt;&gt;"",AP32&lt;&gt;""),0,1)</f>
        <v>1</v>
      </c>
      <c r="I32" s="64"/>
      <c r="J32" s="184"/>
      <c r="K32" s="64"/>
      <c r="L32" s="184"/>
      <c r="M32" s="64"/>
      <c r="N32" s="184"/>
      <c r="O32" s="64"/>
      <c r="P32" s="184"/>
      <c r="Q32" s="64"/>
      <c r="R32" s="184"/>
      <c r="S32" s="64"/>
      <c r="T32" s="184"/>
      <c r="U32" s="767">
        <f>I32+K32+M32+O32+Q32+S32</f>
        <v>0</v>
      </c>
      <c r="V32" s="184"/>
      <c r="X32" s="64"/>
      <c r="Y32" s="184"/>
      <c r="Z32" s="64"/>
      <c r="AA32" s="184"/>
      <c r="AB32" s="64"/>
      <c r="AC32" s="184"/>
      <c r="AD32" s="64"/>
      <c r="AE32" s="184"/>
      <c r="AF32" s="64"/>
      <c r="AG32" s="184"/>
      <c r="AH32" s="64"/>
      <c r="AI32" s="184"/>
      <c r="AJ32" s="767">
        <f>X32+Z32+AB32+AD32+AF32+AH32</f>
        <v>0</v>
      </c>
      <c r="AK32" s="184"/>
      <c r="AN32" s="666"/>
      <c r="AO32" s="34"/>
      <c r="AP32" s="188"/>
    </row>
    <row r="33" spans="1:42" ht="15" customHeight="1">
      <c r="B33" s="203" t="str">
        <f>IF(C33="","",COUNTIF($C$14:C33,"&lt;&gt;""")-COUNTBLANK($C$14:C33))</f>
        <v/>
      </c>
      <c r="E33" s="33"/>
      <c r="G33" s="32"/>
      <c r="H33" s="84"/>
      <c r="AM33" s="32"/>
      <c r="AP33" s="86"/>
    </row>
    <row r="34" spans="1:42" ht="14.4">
      <c r="B34" s="203" t="str">
        <f>IF(C34="","",COUNTIF($C$14:C34,"&lt;&gt;""")-COUNTBLANK($C$14:C34))</f>
        <v/>
      </c>
      <c r="C34" s="60"/>
      <c r="D34" s="63" t="s">
        <v>1093</v>
      </c>
      <c r="E34" s="163"/>
      <c r="F34" s="60"/>
      <c r="H34" s="84"/>
      <c r="AN34" s="34"/>
      <c r="AO34" s="34"/>
      <c r="AP34" s="88"/>
    </row>
    <row r="35" spans="1:42" ht="14.4">
      <c r="B35" s="203">
        <f>IF(C35="","",COUNTIF($C$14:C35,"&lt;&gt;""")-COUNTBLANK($C$14:C35))</f>
        <v>15</v>
      </c>
      <c r="C35" s="57" t="s">
        <v>1101</v>
      </c>
      <c r="D35" s="932" t="s">
        <v>2122</v>
      </c>
      <c r="E35" s="164" t="s">
        <v>1102</v>
      </c>
      <c r="F35" s="61" t="s">
        <v>751</v>
      </c>
      <c r="H35" s="758">
        <f>IF(AND(I35&lt;&gt;"",J35&lt;&gt;"",K35&lt;&gt;"",L35&lt;&gt;"",M35&lt;&gt;"",N35&lt;&gt;"",O35&lt;&gt;"",P35&lt;&gt;"",Q35&lt;&gt;"",R35&lt;&gt;"",S35&lt;&gt;"",T35&lt;&gt;"",U35&lt;&gt;"",V35&lt;&gt;"",X35&lt;&gt;"",Y35&lt;&gt;"",Z35&lt;&gt;"",AA35&lt;&gt;"",AB35&lt;&gt;"",AC35&lt;&gt;"",AD35&lt;&gt;"",AE35&lt;&gt;"",AF35&lt;&gt;"",AG35&lt;&gt;"",AH35&lt;&gt;"",AI35&lt;&gt;"",AJ35&lt;&gt;"",AK35&lt;&gt;"",AP35&lt;&gt;""),0,1)</f>
        <v>1</v>
      </c>
      <c r="I35" s="64"/>
      <c r="J35" s="184"/>
      <c r="K35" s="64"/>
      <c r="L35" s="184"/>
      <c r="M35" s="64"/>
      <c r="N35" s="184"/>
      <c r="O35" s="64"/>
      <c r="P35" s="184"/>
      <c r="Q35" s="64"/>
      <c r="R35" s="184"/>
      <c r="S35" s="64"/>
      <c r="T35" s="184"/>
      <c r="U35" s="767">
        <f>I35+K35+M35+O35+Q35+S35</f>
        <v>0</v>
      </c>
      <c r="V35" s="184"/>
      <c r="X35" s="64"/>
      <c r="Y35" s="184"/>
      <c r="Z35" s="64"/>
      <c r="AA35" s="184"/>
      <c r="AB35" s="64"/>
      <c r="AC35" s="184"/>
      <c r="AD35" s="64"/>
      <c r="AE35" s="184"/>
      <c r="AF35" s="64"/>
      <c r="AG35" s="184"/>
      <c r="AH35" s="64"/>
      <c r="AI35" s="184"/>
      <c r="AJ35" s="767">
        <f>X35+Z35+AB35+AD35+AF35+AH35</f>
        <v>0</v>
      </c>
      <c r="AK35" s="184"/>
      <c r="AN35" s="666"/>
      <c r="AO35" s="34"/>
      <c r="AP35" s="188"/>
    </row>
    <row r="36" spans="1:42" ht="14.4">
      <c r="B36" s="203">
        <f>IF(C36="","",COUNTIF($C$14:C36,"&lt;&gt;""")-COUNTBLANK($C$14:C36))</f>
        <v>16</v>
      </c>
      <c r="C36" s="57" t="s">
        <v>1103</v>
      </c>
      <c r="D36" s="60" t="s">
        <v>1104</v>
      </c>
      <c r="E36" s="164" t="s">
        <v>1105</v>
      </c>
      <c r="F36" s="61" t="s">
        <v>751</v>
      </c>
      <c r="H36" s="758">
        <f>IF(AND(I36&lt;&gt;"",J36&lt;&gt;"",K36&lt;&gt;"",L36&lt;&gt;"",M36&lt;&gt;"",N36&lt;&gt;"",O36&lt;&gt;"",P36&lt;&gt;"",Q36&lt;&gt;"",R36&lt;&gt;"",S36&lt;&gt;"",T36&lt;&gt;"",U36&lt;&gt;"",V36&lt;&gt;"",X36&lt;&gt;"",Y36&lt;&gt;"",Z36&lt;&gt;"",AA36&lt;&gt;"",AB36&lt;&gt;"",AC36&lt;&gt;"",AD36&lt;&gt;"",AE36&lt;&gt;"",AF36&lt;&gt;"",AG36&lt;&gt;"",AH36&lt;&gt;"",AI36&lt;&gt;"",AJ36&lt;&gt;"",AK36&lt;&gt;"",AP36&lt;&gt;""),0,1)</f>
        <v>1</v>
      </c>
      <c r="I36" s="64"/>
      <c r="J36" s="184"/>
      <c r="K36" s="64"/>
      <c r="L36" s="184"/>
      <c r="M36" s="64"/>
      <c r="N36" s="184"/>
      <c r="O36" s="64"/>
      <c r="P36" s="184"/>
      <c r="Q36" s="64"/>
      <c r="R36" s="184"/>
      <c r="S36" s="64"/>
      <c r="T36" s="184"/>
      <c r="U36" s="767">
        <f>I36+K36+M36+O36+Q36+S36</f>
        <v>0</v>
      </c>
      <c r="V36" s="184"/>
      <c r="X36" s="64"/>
      <c r="Y36" s="184"/>
      <c r="Z36" s="64"/>
      <c r="AA36" s="184"/>
      <c r="AB36" s="64"/>
      <c r="AC36" s="184"/>
      <c r="AD36" s="64"/>
      <c r="AE36" s="184"/>
      <c r="AF36" s="64"/>
      <c r="AG36" s="184"/>
      <c r="AH36" s="64"/>
      <c r="AI36" s="184"/>
      <c r="AJ36" s="767">
        <f>X36+Z36+AB36+AD36+AF36+AH36</f>
        <v>0</v>
      </c>
      <c r="AK36" s="184"/>
      <c r="AN36" s="666"/>
      <c r="AO36" s="34"/>
      <c r="AP36" s="188"/>
    </row>
    <row r="37" spans="1:42" ht="14.4">
      <c r="B37" s="1004">
        <f>IF(C37="","",COUNTIF($C$14:C37,"&lt;&gt;""")-COUNTBLANK($C$14:C37))</f>
        <v>17</v>
      </c>
      <c r="C37" s="57" t="s">
        <v>1106</v>
      </c>
      <c r="D37" s="60" t="s">
        <v>1107</v>
      </c>
      <c r="E37" s="164" t="s">
        <v>938</v>
      </c>
      <c r="F37" s="61" t="s">
        <v>117</v>
      </c>
      <c r="H37" s="758">
        <f>IF(AND(I37&lt;&gt;"",J37&lt;&gt;"",K37&lt;&gt;"",L37&lt;&gt;"",M37&lt;&gt;"",N37&lt;&gt;"",O37&lt;&gt;"",P37&lt;&gt;"",Q37&lt;&gt;"",R37&lt;&gt;"",S37&lt;&gt;"",T37&lt;&gt;"",U37&lt;&gt;"",V37&lt;&gt;"",X37&lt;&gt;"",Y37&lt;&gt;"",Z37&lt;&gt;"",AA37&lt;&gt;"",AB37&lt;&gt;"",AC37&lt;&gt;"",AD37&lt;&gt;"",AE37&lt;&gt;"",AF37&lt;&gt;"",AG37&lt;&gt;"",AH37&lt;&gt;"",AI37&lt;&gt;"",AJ37&lt;&gt;"",AK37&lt;&gt;"",AP37&lt;&gt;""),0,1)</f>
        <v>1</v>
      </c>
      <c r="I37" s="64"/>
      <c r="J37" s="184"/>
      <c r="K37" s="64"/>
      <c r="L37" s="184"/>
      <c r="M37" s="64"/>
      <c r="N37" s="184"/>
      <c r="O37" s="64"/>
      <c r="P37" s="184"/>
      <c r="Q37" s="64"/>
      <c r="R37" s="184"/>
      <c r="S37" s="64"/>
      <c r="T37" s="184"/>
      <c r="U37" s="767">
        <f>IFERROR((I37*(I18+I19)+K37*(K18+K19)+M37*(M18+M19)+O37*(O18+O19)+Q37*(Q18+Q19)+S37*(S18+S19))/(U18+U19),0)</f>
        <v>0</v>
      </c>
      <c r="V37" s="184"/>
      <c r="X37" s="64"/>
      <c r="Y37" s="184"/>
      <c r="Z37" s="64"/>
      <c r="AA37" s="184"/>
      <c r="AB37" s="64"/>
      <c r="AC37" s="184"/>
      <c r="AD37" s="64"/>
      <c r="AE37" s="184"/>
      <c r="AF37" s="64"/>
      <c r="AG37" s="184"/>
      <c r="AH37" s="64"/>
      <c r="AI37" s="184"/>
      <c r="AJ37" s="767">
        <f>IFERROR((X37*(X18+X19)+Z37*(Z18+Z19)+AB37*(AB18+AB19)+AD37*(AD18+AD19)+AF37*(AF18+AF19)+AH37*(AH18+AH19))/(AJ18+AJ19),0)</f>
        <v>0</v>
      </c>
      <c r="AK37" s="184"/>
      <c r="AN37" s="666"/>
      <c r="AO37" s="34"/>
      <c r="AP37" s="188"/>
    </row>
    <row r="38" spans="1:42" s="984" customFormat="1" ht="15" customHeight="1">
      <c r="A38" s="985"/>
      <c r="B38" s="1004"/>
      <c r="C38" s="985"/>
      <c r="D38" s="985"/>
      <c r="E38" s="33"/>
      <c r="F38" s="985"/>
      <c r="G38" s="985"/>
      <c r="H38" s="998"/>
      <c r="I38" s="985"/>
      <c r="J38" s="985"/>
      <c r="K38" s="985"/>
      <c r="L38" s="985"/>
      <c r="M38" s="985"/>
      <c r="N38" s="985"/>
      <c r="O38" s="985"/>
      <c r="P38" s="985"/>
      <c r="Q38" s="985"/>
      <c r="R38" s="985"/>
      <c r="S38" s="985"/>
      <c r="T38" s="985"/>
      <c r="U38" s="985"/>
      <c r="V38" s="985"/>
      <c r="W38" s="985"/>
      <c r="X38" s="985"/>
      <c r="Y38" s="985"/>
      <c r="Z38" s="985"/>
      <c r="AA38" s="985"/>
      <c r="AB38" s="985"/>
      <c r="AC38" s="985"/>
      <c r="AD38" s="985"/>
      <c r="AE38" s="985"/>
      <c r="AF38" s="985"/>
      <c r="AG38" s="985"/>
      <c r="AH38" s="985"/>
      <c r="AI38" s="985"/>
      <c r="AJ38" s="985"/>
      <c r="AK38" s="985"/>
      <c r="AL38" s="985"/>
      <c r="AM38" s="985"/>
      <c r="AN38" s="985"/>
      <c r="AO38" s="985"/>
      <c r="AP38" s="999"/>
    </row>
    <row r="39" spans="1:42" ht="14.4">
      <c r="B39" s="203" t="str">
        <f>IF(C39="","",COUNTIF($C$14:C39,"&lt;&gt;""")-COUNTBLANK($C$14:C39))</f>
        <v/>
      </c>
      <c r="C39" s="60"/>
      <c r="D39" s="63" t="s">
        <v>1096</v>
      </c>
      <c r="E39" s="164"/>
      <c r="F39" s="61"/>
      <c r="H39" s="84"/>
      <c r="I39" s="34"/>
      <c r="K39" s="34"/>
      <c r="M39" s="34"/>
      <c r="O39" s="34"/>
      <c r="Q39" s="34"/>
      <c r="S39" s="34"/>
      <c r="U39" s="34"/>
      <c r="W39" s="34"/>
      <c r="X39" s="34"/>
      <c r="Z39" s="34"/>
      <c r="AB39" s="34"/>
      <c r="AD39" s="34"/>
      <c r="AF39" s="34"/>
      <c r="AH39" s="34"/>
      <c r="AJ39" s="34"/>
      <c r="AL39" s="34"/>
      <c r="AN39" s="34"/>
      <c r="AO39" s="34"/>
      <c r="AP39" s="88"/>
    </row>
    <row r="40" spans="1:42" ht="14.4">
      <c r="B40" s="203">
        <f>IF(C40="","",COUNTIF($C$14:C40,"&lt;&gt;""")-COUNTBLANK($C$14:C40))</f>
        <v>18</v>
      </c>
      <c r="C40" s="57" t="s">
        <v>1097</v>
      </c>
      <c r="D40" s="60" t="s">
        <v>1098</v>
      </c>
      <c r="E40" s="164" t="s">
        <v>635</v>
      </c>
      <c r="F40" s="61" t="s">
        <v>751</v>
      </c>
      <c r="H40" s="758">
        <f>IF(AND(I40&lt;&gt;"",J40&lt;&gt;"",K40&lt;&gt;"",L40&lt;&gt;"",M40&lt;&gt;"",N40&lt;&gt;"",O40&lt;&gt;"",P40&lt;&gt;"",Q40&lt;&gt;"",R40&lt;&gt;"",S40&lt;&gt;"",T40&lt;&gt;"",U40&lt;&gt;"",V40&lt;&gt;"",X40&lt;&gt;"",Y40&lt;&gt;"",Z40&lt;&gt;"",AA40&lt;&gt;"",AB40&lt;&gt;"",AC40&lt;&gt;"",AD40&lt;&gt;"",AE40&lt;&gt;"",AF40&lt;&gt;"",AG40&lt;&gt;"",AH40&lt;&gt;"",AI40&lt;&gt;"",AJ40&lt;&gt;"",AK40&lt;&gt;"",AP40&lt;&gt;""),0,1)</f>
        <v>1</v>
      </c>
      <c r="I40" s="64"/>
      <c r="J40" s="184"/>
      <c r="K40" s="64"/>
      <c r="L40" s="184"/>
      <c r="M40" s="64"/>
      <c r="N40" s="184"/>
      <c r="O40" s="64"/>
      <c r="P40" s="184"/>
      <c r="Q40" s="64"/>
      <c r="R40" s="184"/>
      <c r="S40" s="64"/>
      <c r="T40" s="184"/>
      <c r="U40" s="767">
        <f>I40+K40+M40+O40+Q40+S40</f>
        <v>0</v>
      </c>
      <c r="V40" s="184"/>
      <c r="X40" s="64"/>
      <c r="Y40" s="184"/>
      <c r="Z40" s="64"/>
      <c r="AA40" s="184"/>
      <c r="AB40" s="64"/>
      <c r="AC40" s="184"/>
      <c r="AD40" s="64"/>
      <c r="AE40" s="184"/>
      <c r="AF40" s="64"/>
      <c r="AG40" s="184"/>
      <c r="AH40" s="64"/>
      <c r="AI40" s="184"/>
      <c r="AJ40" s="767">
        <f>X40+Z40+AB40+AD40+AF40+AH40</f>
        <v>0</v>
      </c>
      <c r="AK40" s="184"/>
      <c r="AN40" s="666"/>
      <c r="AO40" s="34"/>
      <c r="AP40" s="188"/>
    </row>
    <row r="41" spans="1:42" ht="14.4">
      <c r="B41" s="203">
        <f>IF(C41="","",COUNTIF($C$14:C41,"&lt;&gt;""")-COUNTBLANK($C$14:C41))</f>
        <v>19</v>
      </c>
      <c r="C41" s="57" t="s">
        <v>1099</v>
      </c>
      <c r="D41" s="60" t="s">
        <v>1100</v>
      </c>
      <c r="E41" s="164" t="s">
        <v>2642</v>
      </c>
      <c r="F41" s="61" t="s">
        <v>751</v>
      </c>
      <c r="H41" s="758">
        <f>IF(AND(I41&lt;&gt;"",J41&lt;&gt;"",K41&lt;&gt;"",L41&lt;&gt;"",M41&lt;&gt;"",N41&lt;&gt;"",O41&lt;&gt;"",P41&lt;&gt;"",Q41&lt;&gt;"",R41&lt;&gt;"",S41&lt;&gt;"",T41&lt;&gt;"",U41&lt;&gt;"",V41&lt;&gt;"",X41&lt;&gt;"",Y41&lt;&gt;"",Z41&lt;&gt;"",AA41&lt;&gt;"",AB41&lt;&gt;"",AC41&lt;&gt;"",AD41&lt;&gt;"",AE41&lt;&gt;"",AF41&lt;&gt;"",AG41&lt;&gt;"",AH41&lt;&gt;"",AI41&lt;&gt;"",AJ41&lt;&gt;"",AK41&lt;&gt;"",AP41&lt;&gt;""),0,1)</f>
        <v>1</v>
      </c>
      <c r="I41" s="64"/>
      <c r="J41" s="184"/>
      <c r="K41" s="64"/>
      <c r="L41" s="184"/>
      <c r="M41" s="64"/>
      <c r="N41" s="184"/>
      <c r="O41" s="64"/>
      <c r="P41" s="184"/>
      <c r="Q41" s="64"/>
      <c r="R41" s="184"/>
      <c r="S41" s="64"/>
      <c r="T41" s="184"/>
      <c r="U41" s="769">
        <f>I41+K41+M41+O41+Q41+S41</f>
        <v>0</v>
      </c>
      <c r="V41" s="184"/>
      <c r="X41" s="64"/>
      <c r="Y41" s="184"/>
      <c r="Z41" s="64"/>
      <c r="AA41" s="184"/>
      <c r="AB41" s="64"/>
      <c r="AC41" s="184"/>
      <c r="AD41" s="64"/>
      <c r="AE41" s="184"/>
      <c r="AF41" s="64"/>
      <c r="AG41" s="184"/>
      <c r="AH41" s="64"/>
      <c r="AI41" s="184"/>
      <c r="AJ41" s="767">
        <f>X41+Z41+AB41+AD41+AF41+AH41</f>
        <v>0</v>
      </c>
      <c r="AK41" s="184"/>
      <c r="AN41" s="666"/>
      <c r="AO41" s="34"/>
      <c r="AP41" s="188"/>
    </row>
    <row r="42" spans="1:42" ht="14.4">
      <c r="B42" s="203" t="str">
        <f>IF(C42="","",COUNTIF($C$14:C42,"&lt;&gt;""")-COUNTBLANK($C$14:C42))</f>
        <v/>
      </c>
      <c r="C42" s="34"/>
      <c r="D42" s="34"/>
      <c r="E42" s="420"/>
      <c r="F42" s="34"/>
      <c r="H42" s="84"/>
      <c r="I42" s="34"/>
      <c r="K42" s="34"/>
      <c r="M42" s="34"/>
      <c r="O42" s="34"/>
      <c r="Q42" s="34"/>
      <c r="S42" s="34"/>
      <c r="U42" s="34"/>
      <c r="X42" s="34"/>
      <c r="AA42" s="34"/>
      <c r="AC42" s="34"/>
      <c r="AE42" s="34"/>
      <c r="AG42" s="34"/>
      <c r="AI42" s="34"/>
      <c r="AJ42" s="34"/>
      <c r="AK42" s="34"/>
      <c r="AN42" s="34"/>
      <c r="AO42" s="34"/>
      <c r="AP42" s="88"/>
    </row>
    <row r="43" spans="1:42" ht="14.4">
      <c r="B43" s="203" t="str">
        <f>IF(C43="","",COUNTIF($C$14:C43,"&lt;&gt;""")-COUNTBLANK($C$14:C43))</f>
        <v/>
      </c>
      <c r="C43" s="60"/>
      <c r="D43" s="63" t="s">
        <v>1108</v>
      </c>
      <c r="E43" s="163"/>
      <c r="F43" s="60"/>
      <c r="H43" s="84"/>
      <c r="AN43" s="34"/>
      <c r="AO43" s="34"/>
      <c r="AP43" s="88"/>
    </row>
    <row r="44" spans="1:42" ht="14.4">
      <c r="B44" s="203">
        <f>IF(C44="","",COUNTIF($C$14:C44,"&lt;&gt;""")-COUNTBLANK($C$14:C44))</f>
        <v>20</v>
      </c>
      <c r="C44" s="57" t="s">
        <v>1109</v>
      </c>
      <c r="D44" s="60" t="s">
        <v>1110</v>
      </c>
      <c r="E44" s="164" t="s">
        <v>635</v>
      </c>
      <c r="F44" s="61" t="s">
        <v>751</v>
      </c>
      <c r="H44" s="758">
        <f>IF(AND(I44&lt;&gt;"",J44&lt;&gt;"",K44&lt;&gt;"",L44&lt;&gt;"",M44&lt;&gt;"",N44&lt;&gt;"",O44&lt;&gt;"",P44&lt;&gt;"",Q44&lt;&gt;"",R44&lt;&gt;"",S44&lt;&gt;"",T44&lt;&gt;"",U44&lt;&gt;"",V44&lt;&gt;"",X44&lt;&gt;"",Y44&lt;&gt;"",Z44&lt;&gt;"",AA44&lt;&gt;"",AB44&lt;&gt;"",AC44&lt;&gt;"",AD44&lt;&gt;"",AE44&lt;&gt;"",AF44&lt;&gt;"",AG44&lt;&gt;"",AH44&lt;&gt;"",AI44&lt;&gt;"",AJ44&lt;&gt;"",AK44&lt;&gt;"",AP44&lt;&gt;""),0,1)</f>
        <v>1</v>
      </c>
      <c r="I44" s="64"/>
      <c r="J44" s="184"/>
      <c r="K44" s="64"/>
      <c r="L44" s="184"/>
      <c r="M44" s="64"/>
      <c r="N44" s="184"/>
      <c r="O44" s="64"/>
      <c r="P44" s="184"/>
      <c r="Q44" s="64"/>
      <c r="R44" s="184"/>
      <c r="S44" s="64"/>
      <c r="T44" s="184"/>
      <c r="U44" s="767">
        <f>I44+K44+M44+O44+Q44+S44</f>
        <v>0</v>
      </c>
      <c r="V44" s="184"/>
      <c r="X44" s="64"/>
      <c r="Y44" s="184"/>
      <c r="Z44" s="64"/>
      <c r="AA44" s="184"/>
      <c r="AB44" s="64"/>
      <c r="AC44" s="184"/>
      <c r="AD44" s="64"/>
      <c r="AE44" s="184"/>
      <c r="AF44" s="64"/>
      <c r="AG44" s="184"/>
      <c r="AH44" s="64"/>
      <c r="AI44" s="184"/>
      <c r="AJ44" s="767">
        <f>X44+Z44+AB44+AD44+AF44+AH44</f>
        <v>0</v>
      </c>
      <c r="AK44" s="184"/>
      <c r="AN44" s="666"/>
      <c r="AO44" s="34"/>
      <c r="AP44" s="188"/>
    </row>
    <row r="45" spans="1:42" ht="14.4">
      <c r="B45" s="203">
        <f>IF(C45="","",COUNTIF($C$14:C45,"&lt;&gt;""")-COUNTBLANK($C$14:C45))</f>
        <v>21</v>
      </c>
      <c r="C45" s="57" t="s">
        <v>1111</v>
      </c>
      <c r="D45" s="60" t="s">
        <v>1112</v>
      </c>
      <c r="E45" s="164" t="s">
        <v>2642</v>
      </c>
      <c r="F45" s="61" t="s">
        <v>751</v>
      </c>
      <c r="H45" s="758">
        <f>IF(AND(I45&lt;&gt;"",J45&lt;&gt;"",K45&lt;&gt;"",L45&lt;&gt;"",M45&lt;&gt;"",N45&lt;&gt;"",O45&lt;&gt;"",P45&lt;&gt;"",Q45&lt;&gt;"",R45&lt;&gt;"",S45&lt;&gt;"",T45&lt;&gt;"",U45&lt;&gt;"",V45&lt;&gt;"",X45&lt;&gt;"",Y45&lt;&gt;"",Z45&lt;&gt;"",AA45&lt;&gt;"",AB45&lt;&gt;"",AC45&lt;&gt;"",AD45&lt;&gt;"",AE45&lt;&gt;"",AF45&lt;&gt;"",AG45&lt;&gt;"",AH45&lt;&gt;"",AI45&lt;&gt;"",AJ45&lt;&gt;"",AK45&lt;&gt;"",AP45&lt;&gt;""),0,1)</f>
        <v>1</v>
      </c>
      <c r="I45" s="64"/>
      <c r="J45" s="184"/>
      <c r="K45" s="64"/>
      <c r="L45" s="184"/>
      <c r="M45" s="64"/>
      <c r="N45" s="184"/>
      <c r="O45" s="64"/>
      <c r="P45" s="184"/>
      <c r="Q45" s="64"/>
      <c r="R45" s="184"/>
      <c r="S45" s="64"/>
      <c r="T45" s="184"/>
      <c r="U45" s="769">
        <f>I45+K45+M45+O45+Q45+S45</f>
        <v>0</v>
      </c>
      <c r="V45" s="184"/>
      <c r="X45" s="64"/>
      <c r="Y45" s="184"/>
      <c r="Z45" s="64"/>
      <c r="AA45" s="184"/>
      <c r="AB45" s="64"/>
      <c r="AC45" s="184"/>
      <c r="AD45" s="64"/>
      <c r="AE45" s="184"/>
      <c r="AF45" s="64"/>
      <c r="AG45" s="184"/>
      <c r="AH45" s="64"/>
      <c r="AI45" s="184"/>
      <c r="AJ45" s="769">
        <f>X45+Z45+AB45+AD45+AF45+AH45</f>
        <v>0</v>
      </c>
      <c r="AK45" s="184"/>
      <c r="AN45" s="666"/>
      <c r="AO45" s="34"/>
      <c r="AP45" s="188"/>
    </row>
    <row r="46" spans="1:42" ht="14.4">
      <c r="B46" s="52"/>
      <c r="H46" s="84"/>
      <c r="AN46" s="34"/>
      <c r="AO46" s="34"/>
      <c r="AP46" s="88"/>
    </row>
    <row r="47" spans="1:42" ht="14.4">
      <c r="B47" s="52"/>
      <c r="C47" s="32" t="s">
        <v>129</v>
      </c>
      <c r="H47" s="84"/>
      <c r="AN47" s="34"/>
      <c r="AO47" s="34"/>
      <c r="AP47" s="88"/>
    </row>
    <row r="48" spans="1:42" ht="14.4">
      <c r="B48" s="52"/>
      <c r="C48" s="1378"/>
      <c r="D48" s="1379"/>
      <c r="E48" s="1379"/>
      <c r="F48" s="1380"/>
      <c r="H48" s="84"/>
      <c r="AN48" s="34"/>
      <c r="AO48" s="34"/>
      <c r="AP48" s="88"/>
    </row>
    <row r="49" spans="2:42" ht="14.4">
      <c r="B49" s="52"/>
      <c r="C49" s="1381"/>
      <c r="D49" s="1405"/>
      <c r="E49" s="1405"/>
      <c r="F49" s="1382"/>
      <c r="H49" s="84"/>
      <c r="AN49" s="34"/>
      <c r="AO49" s="34"/>
      <c r="AP49" s="88"/>
    </row>
    <row r="50" spans="2:42" ht="14.4">
      <c r="B50" s="52"/>
      <c r="C50" s="1381"/>
      <c r="D50" s="1405"/>
      <c r="E50" s="1405"/>
      <c r="F50" s="1382"/>
      <c r="H50" s="84"/>
      <c r="AN50" s="34"/>
      <c r="AO50" s="34"/>
      <c r="AP50" s="88"/>
    </row>
    <row r="51" spans="2:42" ht="14.4">
      <c r="B51" s="52"/>
      <c r="C51" s="1381"/>
      <c r="D51" s="1405"/>
      <c r="E51" s="1405"/>
      <c r="F51" s="1382"/>
      <c r="H51" s="84"/>
      <c r="AN51" s="34"/>
      <c r="AO51" s="34"/>
      <c r="AP51" s="88"/>
    </row>
    <row r="52" spans="2:42" ht="14.4">
      <c r="B52" s="52"/>
      <c r="C52" s="1383"/>
      <c r="D52" s="1384"/>
      <c r="E52" s="1384"/>
      <c r="F52" s="1385"/>
      <c r="H52" s="84"/>
      <c r="AN52" s="34"/>
      <c r="AO52" s="34"/>
      <c r="AP52" s="88"/>
    </row>
    <row r="53" spans="2:42" ht="14.4">
      <c r="B53" s="52"/>
      <c r="H53" s="84"/>
      <c r="AN53" s="34"/>
      <c r="AO53" s="34"/>
      <c r="AP53" s="88"/>
    </row>
    <row r="54" spans="2:42" ht="14.4">
      <c r="B54" s="52"/>
      <c r="H54" s="84"/>
      <c r="AP54" s="86"/>
    </row>
    <row r="55" spans="2:42" ht="14.4">
      <c r="B55" s="335" t="s">
        <v>130</v>
      </c>
      <c r="C55" s="56"/>
      <c r="D55" s="56"/>
      <c r="E55" s="56"/>
      <c r="F55" s="56"/>
      <c r="G55" s="56"/>
      <c r="H55" s="312"/>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87"/>
    </row>
    <row r="56" spans="2:42" ht="0" hidden="1" customHeight="1">
      <c r="G56" s="32"/>
      <c r="AM56" s="32"/>
    </row>
    <row r="57" spans="2:42" ht="0" hidden="1" customHeight="1">
      <c r="G57" s="32"/>
      <c r="AM57" s="32"/>
    </row>
    <row r="58" spans="2:42" ht="0" hidden="1" customHeight="1">
      <c r="G58" s="32"/>
      <c r="AM58" s="32"/>
    </row>
    <row r="59" spans="2:42" ht="0" hidden="1" customHeight="1">
      <c r="G59" s="32"/>
      <c r="AM59" s="32"/>
    </row>
    <row r="60" spans="2:42" ht="0" hidden="1" customHeight="1">
      <c r="G60" s="32"/>
      <c r="AM60" s="32"/>
    </row>
    <row r="61" spans="2:42" ht="0" hidden="1" customHeight="1"/>
    <row r="62" spans="2:42" ht="0" hidden="1" customHeight="1"/>
    <row r="63" spans="2:42" ht="0" hidden="1" customHeight="1"/>
    <row r="64" spans="2:42"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row r="81" ht="0" hidden="1" customHeight="1"/>
    <row r="82" ht="0" hidden="1" customHeight="1"/>
    <row r="83" ht="0" hidden="1" customHeight="1"/>
    <row r="84" ht="0" hidden="1" customHeight="1"/>
    <row r="85" ht="0" hidden="1" customHeight="1"/>
    <row r="86" ht="0" hidden="1" customHeight="1"/>
    <row r="87" ht="0" hidden="1" customHeight="1"/>
    <row r="88" ht="0" hidden="1" customHeight="1"/>
    <row r="89" ht="0" hidden="1" customHeight="1"/>
    <row r="90" ht="0" hidden="1" customHeight="1"/>
  </sheetData>
  <mergeCells count="20">
    <mergeCell ref="AN10:AN12"/>
    <mergeCell ref="AP10:AP12"/>
    <mergeCell ref="H10:H12"/>
    <mergeCell ref="I10:T10"/>
    <mergeCell ref="I11:J11"/>
    <mergeCell ref="K11:L11"/>
    <mergeCell ref="M11:N11"/>
    <mergeCell ref="O11:P11"/>
    <mergeCell ref="Q11:R11"/>
    <mergeCell ref="S11:T11"/>
    <mergeCell ref="U11:V11"/>
    <mergeCell ref="X10:AI10"/>
    <mergeCell ref="X11:Y11"/>
    <mergeCell ref="Z11:AA11"/>
    <mergeCell ref="AJ11:AK11"/>
    <mergeCell ref="C48:F52"/>
    <mergeCell ref="AB11:AC11"/>
    <mergeCell ref="AD11:AE11"/>
    <mergeCell ref="AF11:AG11"/>
    <mergeCell ref="AH11:AI11"/>
  </mergeCells>
  <conditionalFormatting sqref="H3 H20:H21 H15">
    <cfRule type="cellIs" dxfId="459" priority="113" stopIfTrue="1" operator="greaterThan">
      <formula>0</formula>
    </cfRule>
    <cfRule type="cellIs" dxfId="458" priority="114" stopIfTrue="1" operator="lessThan">
      <formula>1</formula>
    </cfRule>
  </conditionalFormatting>
  <conditionalFormatting sqref="H16:H21">
    <cfRule type="cellIs" dxfId="457" priority="103" stopIfTrue="1" operator="greaterThan">
      <formula>0</formula>
    </cfRule>
    <cfRule type="cellIs" dxfId="456" priority="104" stopIfTrue="1" operator="lessThan">
      <formula>1</formula>
    </cfRule>
  </conditionalFormatting>
  <conditionalFormatting sqref="H17:H21">
    <cfRule type="cellIs" dxfId="455" priority="101" stopIfTrue="1" operator="greaterThan">
      <formula>0</formula>
    </cfRule>
    <cfRule type="cellIs" dxfId="454" priority="102" stopIfTrue="1" operator="lessThan">
      <formula>1</formula>
    </cfRule>
  </conditionalFormatting>
  <conditionalFormatting sqref="H24:H29">
    <cfRule type="cellIs" dxfId="453" priority="29" stopIfTrue="1" operator="greaterThan">
      <formula>0</formula>
    </cfRule>
    <cfRule type="cellIs" dxfId="452" priority="30" stopIfTrue="1" operator="lessThan">
      <formula>1</formula>
    </cfRule>
  </conditionalFormatting>
  <conditionalFormatting sqref="H24:H29">
    <cfRule type="cellIs" dxfId="451" priority="27" stopIfTrue="1" operator="greaterThan">
      <formula>0</formula>
    </cfRule>
    <cfRule type="cellIs" dxfId="450" priority="28" stopIfTrue="1" operator="lessThan">
      <formula>1</formula>
    </cfRule>
  </conditionalFormatting>
  <conditionalFormatting sqref="H24:H29">
    <cfRule type="cellIs" dxfId="449" priority="25" stopIfTrue="1" operator="greaterThan">
      <formula>0</formula>
    </cfRule>
    <cfRule type="cellIs" dxfId="448" priority="26" stopIfTrue="1" operator="lessThan">
      <formula>1</formula>
    </cfRule>
  </conditionalFormatting>
  <conditionalFormatting sqref="H32">
    <cfRule type="cellIs" dxfId="447" priority="23" stopIfTrue="1" operator="greaterThan">
      <formula>0</formula>
    </cfRule>
    <cfRule type="cellIs" dxfId="446" priority="24" stopIfTrue="1" operator="lessThan">
      <formula>1</formula>
    </cfRule>
  </conditionalFormatting>
  <conditionalFormatting sqref="H32">
    <cfRule type="cellIs" dxfId="445" priority="21" stopIfTrue="1" operator="greaterThan">
      <formula>0</formula>
    </cfRule>
    <cfRule type="cellIs" dxfId="444" priority="22" stopIfTrue="1" operator="lessThan">
      <formula>1</formula>
    </cfRule>
  </conditionalFormatting>
  <conditionalFormatting sqref="H32">
    <cfRule type="cellIs" dxfId="443" priority="19" stopIfTrue="1" operator="greaterThan">
      <formula>0</formula>
    </cfRule>
    <cfRule type="cellIs" dxfId="442" priority="20" stopIfTrue="1" operator="lessThan">
      <formula>1</formula>
    </cfRule>
  </conditionalFormatting>
  <conditionalFormatting sqref="H40:H41">
    <cfRule type="cellIs" dxfId="441" priority="17" stopIfTrue="1" operator="greaterThan">
      <formula>0</formula>
    </cfRule>
    <cfRule type="cellIs" dxfId="440" priority="18" stopIfTrue="1" operator="lessThan">
      <formula>1</formula>
    </cfRule>
  </conditionalFormatting>
  <conditionalFormatting sqref="H40:H41">
    <cfRule type="cellIs" dxfId="439" priority="15" stopIfTrue="1" operator="greaterThan">
      <formula>0</formula>
    </cfRule>
    <cfRule type="cellIs" dxfId="438" priority="16" stopIfTrue="1" operator="lessThan">
      <formula>1</formula>
    </cfRule>
  </conditionalFormatting>
  <conditionalFormatting sqref="H40:H41">
    <cfRule type="cellIs" dxfId="437" priority="13" stopIfTrue="1" operator="greaterThan">
      <formula>0</formula>
    </cfRule>
    <cfRule type="cellIs" dxfId="436" priority="14" stopIfTrue="1" operator="lessThan">
      <formula>1</formula>
    </cfRule>
  </conditionalFormatting>
  <conditionalFormatting sqref="H35:H37">
    <cfRule type="cellIs" dxfId="435" priority="11" stopIfTrue="1" operator="greaterThan">
      <formula>0</formula>
    </cfRule>
    <cfRule type="cellIs" dxfId="434" priority="12" stopIfTrue="1" operator="lessThan">
      <formula>1</formula>
    </cfRule>
  </conditionalFormatting>
  <conditionalFormatting sqref="H35:H37">
    <cfRule type="cellIs" dxfId="433" priority="9" stopIfTrue="1" operator="greaterThan">
      <formula>0</formula>
    </cfRule>
    <cfRule type="cellIs" dxfId="432" priority="10" stopIfTrue="1" operator="lessThan">
      <formula>1</formula>
    </cfRule>
  </conditionalFormatting>
  <conditionalFormatting sqref="H35:H37">
    <cfRule type="cellIs" dxfId="431" priority="7" stopIfTrue="1" operator="greaterThan">
      <formula>0</formula>
    </cfRule>
    <cfRule type="cellIs" dxfId="430" priority="8" stopIfTrue="1" operator="lessThan">
      <formula>1</formula>
    </cfRule>
  </conditionalFormatting>
  <conditionalFormatting sqref="H44:H45">
    <cfRule type="cellIs" dxfId="429" priority="5" stopIfTrue="1" operator="greaterThan">
      <formula>0</formula>
    </cfRule>
    <cfRule type="cellIs" dxfId="428" priority="6" stopIfTrue="1" operator="lessThan">
      <formula>1</formula>
    </cfRule>
  </conditionalFormatting>
  <conditionalFormatting sqref="H44:H45">
    <cfRule type="cellIs" dxfId="427" priority="3" stopIfTrue="1" operator="greaterThan">
      <formula>0</formula>
    </cfRule>
    <cfRule type="cellIs" dxfId="426" priority="4" stopIfTrue="1" operator="lessThan">
      <formula>1</formula>
    </cfRule>
  </conditionalFormatting>
  <conditionalFormatting sqref="H44:H45">
    <cfRule type="cellIs" dxfId="425" priority="1" stopIfTrue="1" operator="greaterThan">
      <formula>0</formula>
    </cfRule>
    <cfRule type="cellIs" dxfId="424" priority="2" stopIfTrue="1" operator="lessThan">
      <formula>1</formula>
    </cfRule>
  </conditionalFormatting>
  <dataValidations disablePrompts="1" count="1">
    <dataValidation type="list" allowBlank="1" showInputMessage="1" showErrorMessage="1" sqref="J32 J40:J41 V16:V21 AI24:AI29 AI35:AI37 AI44:AI45 AI16:AI21 AI32 AI40:AI41 Y44:Y45 Y35:Y37 Y24:Y29 Y16:Y21 Y40:Y41 Y32 AK24:AK29 AA40:AA41 AA32 AA24:AA29 AA16:AA21 AC40:AC41 AC32 AC24:AC29 AC16:AC21 AE40:AE41 AE32 AE24:AE29 AE16:AE21 AG40:AG41 AG32 AG24:AG29 AG16:AG21 J16:J21 AK40:AK41 AK32 AA44:AA45 AA35:AA37 AC44:AC45 AC35:AC37 AE44:AE45 AE35:AE37 AG44:AG45 AG35:AG37 AK44:AK45 AK35:AK37 J44:J45 J35:J37 J24:J29 L16:L21 L44:L45 L35:L37 L24:L29 N16:N21 N44:N45 N35:N37 N24:N29 P16:P21 P44:P45 P35:P37 P24:P29 R16:R21 R44:R45 R35:R37 R24:R29 T16:T21 T44:T45 T35:T37 T24:T29 V44:V45 V35:V37 V24:V29 V40:V41 V32 T40:T41 T32 R40:R41 R32 P40:P41 P32 N40:N41 N32 L40:L41 L32 AK16:AK21" xr:uid="{1A5A442E-ECC1-4C6D-8CF2-7FB34303447E}">
      <formula1>Confidence_grade</formula1>
    </dataValidation>
  </dataValidations>
  <pageMargins left="0.23622047244094491" right="0.23622047244094491" top="0.74803149606299213" bottom="0.74803149606299213" header="0.31496062992125984" footer="0.31496062992125984"/>
  <pageSetup paperSize="9" scale="58" fitToWidth="0" orientation="landscape" r:id="rId1"/>
  <headerFooter>
    <oddHeader>&amp;LDepartment of Internal Affairs - Three Waters Reform Programme - Request for Information Template Workbook I</oddHeader>
    <oddFooter>&amp;LPage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DDBDD-428D-408E-BA0F-DB3831FBCEF3}">
  <sheetPr>
    <tabColor rgb="FF55EBF7"/>
    <pageSetUpPr fitToPage="1"/>
  </sheetPr>
  <dimension ref="A1:AR85"/>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8" style="32" customWidth="1"/>
    <col min="4" max="4" width="50.44140625" style="32" bestFit="1" customWidth="1"/>
    <col min="5" max="5" width="9.44140625" style="32" customWidth="1"/>
    <col min="6" max="6" width="8.5546875" style="32" customWidth="1"/>
    <col min="7" max="7" width="8.5546875" style="34" customWidth="1"/>
    <col min="8" max="8" width="17.44140625" style="89" bestFit="1" customWidth="1"/>
    <col min="9" max="9" width="13.5546875" style="32" customWidth="1"/>
    <col min="10" max="10" width="5.5546875" style="32" customWidth="1"/>
    <col min="11" max="11" width="13.5546875" style="32" customWidth="1"/>
    <col min="12" max="12" width="5.5546875" style="32" customWidth="1"/>
    <col min="13" max="13" width="13.5546875" style="32" customWidth="1"/>
    <col min="14" max="14" width="5.5546875" style="32" customWidth="1"/>
    <col min="15" max="15" width="13.5546875" style="32" customWidth="1"/>
    <col min="16" max="16" width="5.5546875" style="32" customWidth="1"/>
    <col min="17" max="17" width="13.5546875" style="32" customWidth="1"/>
    <col min="18" max="18" width="5.5546875" style="32" customWidth="1"/>
    <col min="19" max="19" width="13.5546875" style="32" customWidth="1"/>
    <col min="20" max="20" width="5.5546875" style="32" customWidth="1"/>
    <col min="21" max="21" width="13.5546875" style="32" customWidth="1"/>
    <col min="22" max="22" width="5.5546875" style="32" customWidth="1"/>
    <col min="23" max="23" width="1.5546875" style="32" customWidth="1"/>
    <col min="24" max="24" width="5.5546875" style="34" customWidth="1"/>
    <col min="25" max="25" width="15.44140625" style="32" customWidth="1"/>
    <col min="26" max="26" width="4.5546875" style="32" customWidth="1"/>
    <col min="27" max="27" width="49.44140625" style="32" customWidth="1"/>
    <col min="28" max="28" width="3.5546875" hidden="1" customWidth="1"/>
    <col min="29" max="29" width="4.44140625" hidden="1" customWidth="1"/>
    <col min="30" max="32" width="9.44140625" hidden="1" customWidth="1"/>
    <col min="33" max="33" width="4.44140625" hidden="1" customWidth="1"/>
    <col min="34" max="36" width="9.44140625" hidden="1" customWidth="1"/>
    <col min="37" max="37" width="4.44140625" hidden="1" customWidth="1"/>
    <col min="38" max="40" width="9.44140625" hidden="1" customWidth="1"/>
    <col min="41" max="41" width="4.44140625" hidden="1" customWidth="1"/>
    <col min="42" max="44" width="9.44140625" hidden="1" customWidth="1"/>
    <col min="45" max="16384" width="8.88671875" hidden="1"/>
  </cols>
  <sheetData>
    <row r="1" spans="1:27" ht="28.35" customHeight="1">
      <c r="A1" s="35"/>
      <c r="B1" s="115" t="str">
        <f>'Key information'!$B$6</f>
        <v>Three Waters Reform Programme: Request for Information Workbook I</v>
      </c>
      <c r="C1" s="116"/>
      <c r="D1" s="116"/>
      <c r="E1" s="116"/>
      <c r="F1" s="116"/>
      <c r="G1" s="116"/>
      <c r="H1" s="117"/>
      <c r="I1" s="116"/>
      <c r="J1" s="116"/>
      <c r="K1" s="116"/>
      <c r="L1" s="116"/>
      <c r="M1" s="116"/>
      <c r="N1" s="116"/>
      <c r="O1" s="116"/>
      <c r="P1" s="116"/>
      <c r="Q1" s="116"/>
      <c r="R1" s="116"/>
      <c r="S1" s="116"/>
      <c r="T1" s="116"/>
      <c r="U1" s="116"/>
      <c r="V1" s="116"/>
      <c r="W1" s="116"/>
      <c r="X1" s="116"/>
      <c r="Y1" s="116"/>
      <c r="Z1" s="116"/>
      <c r="AA1" s="118"/>
    </row>
    <row r="2" spans="1:27" ht="20.399999999999999">
      <c r="B2" s="39"/>
      <c r="C2" s="40"/>
      <c r="D2" s="987"/>
      <c r="E2" s="35"/>
      <c r="F2" s="35"/>
      <c r="G2" s="38"/>
      <c r="H2" s="91"/>
      <c r="I2" s="35"/>
      <c r="J2" s="35"/>
      <c r="K2" s="35"/>
      <c r="L2" s="35"/>
      <c r="M2" s="35"/>
      <c r="N2" s="35"/>
      <c r="O2" s="35"/>
      <c r="P2" s="35"/>
      <c r="Q2" s="35"/>
      <c r="R2" s="35"/>
      <c r="S2" s="35"/>
      <c r="T2" s="35"/>
      <c r="U2" s="35"/>
      <c r="V2" s="35"/>
      <c r="W2" s="35"/>
      <c r="X2" s="35"/>
      <c r="Y2" s="35"/>
    </row>
    <row r="3" spans="1:27" ht="14.4">
      <c r="A3" s="41"/>
      <c r="B3" s="756" t="s">
        <v>1971</v>
      </c>
      <c r="C3" s="44"/>
      <c r="D3" s="663">
        <f>'Key information'!$E$8</f>
        <v>0</v>
      </c>
      <c r="E3" s="44"/>
      <c r="F3" s="41"/>
      <c r="G3" s="757" t="s">
        <v>100</v>
      </c>
      <c r="H3" s="758">
        <f>SUM(H15:H40)</f>
        <v>22</v>
      </c>
      <c r="I3" s="41"/>
      <c r="J3" s="41"/>
      <c r="K3" s="41"/>
      <c r="L3" s="41"/>
      <c r="M3" s="41"/>
      <c r="N3" s="41"/>
      <c r="O3" s="41"/>
      <c r="P3" s="41"/>
      <c r="Q3" s="41"/>
      <c r="R3" s="41"/>
      <c r="S3" s="41"/>
      <c r="T3" s="41"/>
      <c r="U3" s="41"/>
      <c r="V3" s="41"/>
      <c r="W3" s="41"/>
      <c r="Y3" s="757"/>
      <c r="AA3" s="757"/>
    </row>
    <row r="4" spans="1:27" ht="14.4">
      <c r="B4" s="45"/>
      <c r="C4" s="759"/>
      <c r="D4" s="328"/>
      <c r="E4" s="329"/>
      <c r="F4" s="329"/>
      <c r="G4" s="329"/>
      <c r="H4" s="329"/>
      <c r="I4" s="329"/>
      <c r="J4" s="329"/>
      <c r="K4" s="329"/>
      <c r="L4" s="329"/>
      <c r="M4" s="329"/>
      <c r="N4" s="329"/>
      <c r="O4" s="329"/>
      <c r="P4" s="329"/>
      <c r="Q4" s="329"/>
      <c r="R4" s="329"/>
      <c r="S4" s="329"/>
      <c r="T4" s="329"/>
      <c r="U4" s="329"/>
      <c r="V4" s="329"/>
      <c r="W4" s="329"/>
      <c r="X4" s="46"/>
      <c r="Y4" s="47"/>
      <c r="Z4" s="47"/>
      <c r="AA4" s="367"/>
    </row>
    <row r="5" spans="1:27" ht="14.4">
      <c r="H5" s="83"/>
    </row>
    <row r="6" spans="1:27" ht="15" thickBot="1">
      <c r="B6" s="48"/>
      <c r="C6" s="209"/>
      <c r="D6" s="50"/>
      <c r="E6" s="50"/>
      <c r="F6" s="50"/>
      <c r="G6" s="50"/>
      <c r="H6" s="50"/>
      <c r="I6" s="50"/>
      <c r="J6" s="50"/>
      <c r="K6" s="50"/>
      <c r="L6" s="50"/>
      <c r="M6" s="50"/>
      <c r="N6" s="50"/>
      <c r="O6" s="50"/>
      <c r="P6" s="50"/>
      <c r="Q6" s="50"/>
      <c r="R6" s="50"/>
      <c r="S6" s="50"/>
      <c r="T6" s="50"/>
      <c r="U6" s="50"/>
      <c r="V6" s="50"/>
      <c r="W6" s="50"/>
      <c r="X6" s="51"/>
      <c r="Y6" s="50"/>
      <c r="Z6" s="50"/>
      <c r="AA6" s="85"/>
    </row>
    <row r="7" spans="1:27" ht="14.4">
      <c r="B7" s="52"/>
      <c r="C7" s="746" t="s">
        <v>723</v>
      </c>
      <c r="D7" s="126"/>
      <c r="H7" s="84"/>
      <c r="AA7" s="86"/>
    </row>
    <row r="8" spans="1:27" ht="21" customHeight="1" thickBot="1">
      <c r="B8" s="52"/>
      <c r="C8" s="747" t="s">
        <v>2012</v>
      </c>
      <c r="D8" s="127"/>
      <c r="H8" s="84"/>
      <c r="AA8" s="86"/>
    </row>
    <row r="9" spans="1:27" ht="15" thickBot="1">
      <c r="B9" s="52"/>
      <c r="H9" s="84"/>
      <c r="AA9" s="86"/>
    </row>
    <row r="10" spans="1:27" ht="21" customHeight="1" thickBot="1">
      <c r="B10" s="52"/>
      <c r="C10" s="748" t="s">
        <v>103</v>
      </c>
      <c r="D10" s="749" t="s">
        <v>32</v>
      </c>
      <c r="E10" s="749" t="s">
        <v>104</v>
      </c>
      <c r="F10" s="750" t="s">
        <v>105</v>
      </c>
      <c r="H10" s="1556" t="s">
        <v>106</v>
      </c>
      <c r="I10" s="776">
        <v>1</v>
      </c>
      <c r="J10" s="777"/>
      <c r="K10" s="778">
        <v>2</v>
      </c>
      <c r="L10" s="777"/>
      <c r="M10" s="778">
        <v>3</v>
      </c>
      <c r="N10" s="777"/>
      <c r="O10" s="778">
        <v>4</v>
      </c>
      <c r="P10" s="777"/>
      <c r="Q10" s="778">
        <v>5</v>
      </c>
      <c r="R10" s="777"/>
      <c r="S10" s="778">
        <v>6</v>
      </c>
      <c r="T10" s="777"/>
      <c r="U10" s="778" t="s">
        <v>163</v>
      </c>
      <c r="V10" s="914"/>
      <c r="Y10" s="1537" t="s">
        <v>108</v>
      </c>
      <c r="Z10" s="751"/>
      <c r="AA10" s="1540" t="s">
        <v>109</v>
      </c>
    </row>
    <row r="11" spans="1:27" ht="15" customHeight="1" thickBot="1">
      <c r="B11" s="52"/>
      <c r="C11" s="752" t="s">
        <v>110</v>
      </c>
      <c r="D11" s="753"/>
      <c r="E11" s="753"/>
      <c r="F11" s="754" t="s">
        <v>111</v>
      </c>
      <c r="H11" s="1556"/>
      <c r="I11" s="1549" t="s">
        <v>737</v>
      </c>
      <c r="J11" s="1534"/>
      <c r="K11" s="1551" t="s">
        <v>738</v>
      </c>
      <c r="L11" s="1550"/>
      <c r="M11" s="1551" t="s">
        <v>739</v>
      </c>
      <c r="N11" s="1534"/>
      <c r="O11" s="1552" t="s">
        <v>740</v>
      </c>
      <c r="P11" s="1553"/>
      <c r="Q11" s="1533" t="s">
        <v>741</v>
      </c>
      <c r="R11" s="1550"/>
      <c r="S11" s="1554" t="s">
        <v>742</v>
      </c>
      <c r="T11" s="1550"/>
      <c r="U11" s="779" t="s">
        <v>99</v>
      </c>
      <c r="V11" s="780"/>
      <c r="Y11" s="1538"/>
      <c r="Z11" s="751"/>
      <c r="AA11" s="1541"/>
    </row>
    <row r="12" spans="1:27" ht="24.6" customHeight="1" thickBot="1">
      <c r="B12" s="52"/>
      <c r="C12" s="747"/>
      <c r="D12" s="315"/>
      <c r="E12" s="315"/>
      <c r="F12" s="755"/>
      <c r="H12" s="1556"/>
      <c r="I12" s="239" t="s">
        <v>99</v>
      </c>
      <c r="J12" s="763" t="s">
        <v>147</v>
      </c>
      <c r="K12" s="765" t="s">
        <v>99</v>
      </c>
      <c r="L12" s="763" t="s">
        <v>147</v>
      </c>
      <c r="M12" s="765" t="s">
        <v>99</v>
      </c>
      <c r="N12" s="763" t="s">
        <v>147</v>
      </c>
      <c r="O12" s="765" t="s">
        <v>99</v>
      </c>
      <c r="P12" s="763" t="s">
        <v>147</v>
      </c>
      <c r="Q12" s="765" t="s">
        <v>99</v>
      </c>
      <c r="R12" s="763" t="s">
        <v>147</v>
      </c>
      <c r="S12" s="765" t="s">
        <v>99</v>
      </c>
      <c r="T12" s="763" t="s">
        <v>147</v>
      </c>
      <c r="U12" s="765" t="s">
        <v>99</v>
      </c>
      <c r="V12" s="238" t="s">
        <v>147</v>
      </c>
      <c r="Y12" s="1539"/>
      <c r="Z12" s="904"/>
      <c r="AA12" s="1542"/>
    </row>
    <row r="13" spans="1:27" ht="14.4">
      <c r="B13" s="52"/>
      <c r="H13" s="84"/>
      <c r="AA13" s="86"/>
    </row>
    <row r="14" spans="1:27" ht="14.4">
      <c r="B14" s="52"/>
      <c r="C14" s="60"/>
      <c r="D14" s="63" t="s">
        <v>1068</v>
      </c>
      <c r="E14" s="61"/>
      <c r="F14" s="61"/>
      <c r="H14" s="84"/>
      <c r="I14" s="34"/>
      <c r="K14" s="34"/>
      <c r="M14" s="34"/>
      <c r="O14" s="34"/>
      <c r="Q14" s="34"/>
      <c r="S14" s="34"/>
      <c r="U14" s="34"/>
      <c r="W14" s="34"/>
      <c r="Y14" s="34"/>
      <c r="Z14" s="34"/>
      <c r="AA14" s="88"/>
    </row>
    <row r="15" spans="1:27" ht="14.4">
      <c r="B15" s="203">
        <f>IF(C15="","",COUNTIF($C$15:C15,"&lt;&gt;""")-COUNTBLANK($C$15:C15))</f>
        <v>1</v>
      </c>
      <c r="C15" s="57" t="s">
        <v>1113</v>
      </c>
      <c r="D15" s="60" t="s">
        <v>746</v>
      </c>
      <c r="E15" s="61"/>
      <c r="F15" s="61" t="s">
        <v>117</v>
      </c>
      <c r="H15" s="758">
        <f t="shared" ref="H15:H22" si="0">IF(AND(I15&lt;&gt;"",K15&lt;&gt;"",M15&lt;&gt;"",O15&lt;&gt;"",Q15&lt;&gt;"",S15&lt;&gt;"",AA15&lt;&gt;""),0,1)</f>
        <v>1</v>
      </c>
      <c r="I15" s="64"/>
      <c r="J15" s="34"/>
      <c r="K15" s="64"/>
      <c r="L15" s="34"/>
      <c r="M15" s="64"/>
      <c r="N15" s="34"/>
      <c r="O15" s="64"/>
      <c r="P15" s="34"/>
      <c r="Q15" s="64"/>
      <c r="R15" s="34"/>
      <c r="S15" s="64"/>
      <c r="T15" s="34"/>
      <c r="V15" s="34"/>
      <c r="Y15" s="666"/>
      <c r="Z15" s="34"/>
      <c r="AA15" s="188"/>
    </row>
    <row r="16" spans="1:27" ht="14.4">
      <c r="B16" s="203">
        <f>IF(C16="","",COUNTIF($C$15:C16,"&lt;&gt;""")-COUNTBLANK($C$15:C16))</f>
        <v>2</v>
      </c>
      <c r="C16" s="57" t="s">
        <v>1114</v>
      </c>
      <c r="D16" s="60" t="s">
        <v>1071</v>
      </c>
      <c r="E16" s="61" t="s">
        <v>182</v>
      </c>
      <c r="F16" s="61" t="s">
        <v>751</v>
      </c>
      <c r="H16" s="758">
        <f t="shared" si="0"/>
        <v>1</v>
      </c>
      <c r="I16" s="64"/>
      <c r="J16" s="184"/>
      <c r="K16" s="64"/>
      <c r="L16" s="184"/>
      <c r="M16" s="64"/>
      <c r="N16" s="184"/>
      <c r="O16" s="64"/>
      <c r="P16" s="184"/>
      <c r="Q16" s="64"/>
      <c r="R16" s="184"/>
      <c r="S16" s="64"/>
      <c r="T16" s="184"/>
      <c r="U16" s="781">
        <f t="shared" ref="U16:U21" si="1">I16+K16+M16+O16+Q16+S16</f>
        <v>0</v>
      </c>
      <c r="V16" s="184"/>
      <c r="Y16" s="666"/>
      <c r="Z16" s="34"/>
      <c r="AA16" s="188"/>
    </row>
    <row r="17" spans="2:27" ht="14.4">
      <c r="B17" s="203">
        <f>IF(C17="","",COUNTIF($C$15:C17,"&lt;&gt;""")-COUNTBLANK($C$15:C17))</f>
        <v>3</v>
      </c>
      <c r="C17" s="57" t="s">
        <v>1115</v>
      </c>
      <c r="D17" s="60" t="s">
        <v>1116</v>
      </c>
      <c r="E17" s="61" t="s">
        <v>182</v>
      </c>
      <c r="F17" s="61" t="s">
        <v>751</v>
      </c>
      <c r="H17" s="758">
        <f t="shared" si="0"/>
        <v>1</v>
      </c>
      <c r="I17" s="64"/>
      <c r="J17" s="184"/>
      <c r="K17" s="64"/>
      <c r="L17" s="184"/>
      <c r="M17" s="64"/>
      <c r="N17" s="184"/>
      <c r="O17" s="64"/>
      <c r="P17" s="184"/>
      <c r="Q17" s="64"/>
      <c r="R17" s="184"/>
      <c r="S17" s="64"/>
      <c r="T17" s="184"/>
      <c r="U17" s="781">
        <f t="shared" si="1"/>
        <v>0</v>
      </c>
      <c r="V17" s="184"/>
      <c r="Y17" s="666"/>
      <c r="Z17" s="34"/>
      <c r="AA17" s="188"/>
    </row>
    <row r="18" spans="2:27" ht="14.4">
      <c r="B18" s="203">
        <f>IF(C18="","",COUNTIF($C$15:C18,"&lt;&gt;""")-COUNTBLANK($C$15:C18))</f>
        <v>4</v>
      </c>
      <c r="C18" s="57" t="s">
        <v>1117</v>
      </c>
      <c r="D18" s="60" t="s">
        <v>1980</v>
      </c>
      <c r="E18" s="61" t="s">
        <v>908</v>
      </c>
      <c r="F18" s="61" t="s">
        <v>751</v>
      </c>
      <c r="H18" s="758">
        <f t="shared" si="0"/>
        <v>1</v>
      </c>
      <c r="I18" s="64"/>
      <c r="J18" s="184"/>
      <c r="K18" s="64"/>
      <c r="L18" s="184"/>
      <c r="M18" s="64"/>
      <c r="N18" s="184"/>
      <c r="O18" s="64"/>
      <c r="P18" s="184"/>
      <c r="Q18" s="64"/>
      <c r="R18" s="184"/>
      <c r="S18" s="64"/>
      <c r="T18" s="184"/>
      <c r="U18" s="781">
        <f t="shared" si="1"/>
        <v>0</v>
      </c>
      <c r="V18" s="184"/>
      <c r="Y18" s="666"/>
      <c r="Z18" s="34"/>
      <c r="AA18" s="188"/>
    </row>
    <row r="19" spans="2:27" ht="14.4">
      <c r="B19" s="203">
        <f>IF(C19="","",COUNTIF($C$15:C19,"&lt;&gt;""")-COUNTBLANK($C$15:C19))</f>
        <v>5</v>
      </c>
      <c r="C19" s="57" t="s">
        <v>1118</v>
      </c>
      <c r="D19" s="60" t="s">
        <v>171</v>
      </c>
      <c r="E19" s="61" t="s">
        <v>635</v>
      </c>
      <c r="F19" s="61" t="s">
        <v>751</v>
      </c>
      <c r="H19" s="758">
        <f t="shared" si="0"/>
        <v>1</v>
      </c>
      <c r="I19" s="64"/>
      <c r="J19" s="184"/>
      <c r="K19" s="64"/>
      <c r="L19" s="184"/>
      <c r="M19" s="64"/>
      <c r="N19" s="184"/>
      <c r="O19" s="64"/>
      <c r="P19" s="184"/>
      <c r="Q19" s="64"/>
      <c r="R19" s="184"/>
      <c r="S19" s="64"/>
      <c r="T19" s="184"/>
      <c r="U19" s="781">
        <f t="shared" si="1"/>
        <v>0</v>
      </c>
      <c r="V19" s="184"/>
      <c r="Y19" s="666"/>
      <c r="Z19" s="34"/>
      <c r="AA19" s="188"/>
    </row>
    <row r="20" spans="2:27" ht="14.4">
      <c r="B20" s="203">
        <f>IF(C20="","",COUNTIF($C$15:C20,"&lt;&gt;""")-COUNTBLANK($C$15:C20))</f>
        <v>6</v>
      </c>
      <c r="C20" s="57" t="s">
        <v>1119</v>
      </c>
      <c r="D20" s="972" t="s">
        <v>2145</v>
      </c>
      <c r="E20" s="61" t="s">
        <v>1078</v>
      </c>
      <c r="F20" s="61" t="s">
        <v>751</v>
      </c>
      <c r="H20" s="758">
        <f t="shared" si="0"/>
        <v>1</v>
      </c>
      <c r="I20" s="64"/>
      <c r="J20" s="184"/>
      <c r="K20" s="64"/>
      <c r="L20" s="184"/>
      <c r="M20" s="64"/>
      <c r="N20" s="184"/>
      <c r="O20" s="64"/>
      <c r="P20" s="184"/>
      <c r="Q20" s="64"/>
      <c r="R20" s="184"/>
      <c r="S20" s="64"/>
      <c r="T20" s="184"/>
      <c r="U20" s="781">
        <f t="shared" si="1"/>
        <v>0</v>
      </c>
      <c r="V20" s="184"/>
      <c r="Y20" s="666"/>
      <c r="Z20" s="34"/>
      <c r="AA20" s="188"/>
    </row>
    <row r="21" spans="2:27" ht="14.4">
      <c r="B21" s="203">
        <f>IF(C21="","",COUNTIF($C$15:C21,"&lt;&gt;""")-COUNTBLANK($C$15:C21))</f>
        <v>7</v>
      </c>
      <c r="C21" s="57" t="s">
        <v>1120</v>
      </c>
      <c r="D21" s="60" t="s">
        <v>1121</v>
      </c>
      <c r="E21" s="61" t="s">
        <v>1122</v>
      </c>
      <c r="F21" s="61" t="s">
        <v>751</v>
      </c>
      <c r="H21" s="758">
        <f t="shared" si="0"/>
        <v>1</v>
      </c>
      <c r="I21" s="64"/>
      <c r="J21" s="184"/>
      <c r="K21" s="64"/>
      <c r="L21" s="184"/>
      <c r="M21" s="64"/>
      <c r="N21" s="184"/>
      <c r="O21" s="64"/>
      <c r="P21" s="184"/>
      <c r="Q21" s="64"/>
      <c r="R21" s="184"/>
      <c r="S21" s="64"/>
      <c r="T21" s="184"/>
      <c r="U21" s="781">
        <f t="shared" si="1"/>
        <v>0</v>
      </c>
      <c r="V21" s="184"/>
      <c r="Y21" s="666"/>
      <c r="Z21" s="34"/>
      <c r="AA21" s="188"/>
    </row>
    <row r="22" spans="2:27" ht="14.4">
      <c r="B22" s="203">
        <f>IF(C22="","",COUNTIF($C$15:C22,"&lt;&gt;""")-COUNTBLANK($C$15:C22))</f>
        <v>8</v>
      </c>
      <c r="C22" s="57" t="s">
        <v>1123</v>
      </c>
      <c r="D22" s="60" t="s">
        <v>1124</v>
      </c>
      <c r="E22" s="61" t="s">
        <v>1125</v>
      </c>
      <c r="F22" s="61" t="s">
        <v>117</v>
      </c>
      <c r="H22" s="758">
        <f t="shared" si="0"/>
        <v>1</v>
      </c>
      <c r="I22" s="64"/>
      <c r="J22" s="184"/>
      <c r="K22" s="64"/>
      <c r="L22" s="184"/>
      <c r="M22" s="64"/>
      <c r="N22" s="184"/>
      <c r="O22" s="64"/>
      <c r="P22" s="184"/>
      <c r="Q22" s="64"/>
      <c r="R22" s="184"/>
      <c r="S22" s="64"/>
      <c r="T22" s="184"/>
      <c r="U22" s="64"/>
      <c r="V22" s="184"/>
      <c r="Y22" s="666"/>
      <c r="Z22" s="34"/>
      <c r="AA22" s="188"/>
    </row>
    <row r="23" spans="2:27" ht="14.4">
      <c r="B23" s="203" t="str">
        <f>IF(C23="","",COUNTIF($C$15:C23,"&lt;&gt;""")-COUNTBLANK($C$15:C23))</f>
        <v/>
      </c>
      <c r="C23" s="34"/>
      <c r="D23" s="34"/>
      <c r="E23" s="34"/>
      <c r="F23" s="34"/>
      <c r="H23" s="84"/>
      <c r="I23" s="34"/>
      <c r="K23" s="34"/>
      <c r="M23" s="34"/>
      <c r="O23" s="34"/>
      <c r="Q23" s="34"/>
      <c r="S23" s="34"/>
      <c r="U23" s="34"/>
      <c r="Y23" s="34"/>
      <c r="Z23" s="34"/>
      <c r="AA23" s="88"/>
    </row>
    <row r="24" spans="2:27" ht="14.4">
      <c r="B24" s="203" t="str">
        <f>IF(C24="","",COUNTIF($C$15:C24,"&lt;&gt;""")-COUNTBLANK($C$15:C24))</f>
        <v/>
      </c>
      <c r="C24" s="60"/>
      <c r="D24" s="1006" t="s">
        <v>2011</v>
      </c>
      <c r="E24" s="60"/>
      <c r="F24" s="60"/>
      <c r="H24" s="84"/>
      <c r="Y24" s="34"/>
      <c r="Z24" s="34"/>
      <c r="AA24" s="88"/>
    </row>
    <row r="25" spans="2:27" ht="14.4">
      <c r="B25" s="203">
        <f>IF(C25="","",COUNTIF($C$15:C25,"&lt;&gt;""")-COUNTBLANK($C$15:C25))</f>
        <v>9</v>
      </c>
      <c r="C25" s="57" t="s">
        <v>1126</v>
      </c>
      <c r="D25" s="60" t="s">
        <v>1127</v>
      </c>
      <c r="E25" s="61" t="s">
        <v>676</v>
      </c>
      <c r="F25" s="61" t="s">
        <v>751</v>
      </c>
      <c r="H25" s="758">
        <f t="shared" ref="H25:H30" si="2">IF(AND(I25&lt;&gt;"",K25&lt;&gt;"",M25&lt;&gt;"",O25&lt;&gt;"",Q25&lt;&gt;"",S25&lt;&gt;"",AA25&lt;&gt;""),0,1)</f>
        <v>1</v>
      </c>
      <c r="I25" s="64"/>
      <c r="J25" s="184"/>
      <c r="K25" s="64"/>
      <c r="L25" s="184"/>
      <c r="M25" s="64"/>
      <c r="N25" s="184"/>
      <c r="O25" s="64"/>
      <c r="P25" s="184"/>
      <c r="Q25" s="64"/>
      <c r="R25" s="184"/>
      <c r="S25" s="64"/>
      <c r="T25" s="184"/>
      <c r="U25" s="781">
        <f t="shared" ref="U25:U30" si="3">I25+K25+M25+O25+Q25+S25</f>
        <v>0</v>
      </c>
      <c r="V25" s="184"/>
      <c r="Y25" s="666"/>
      <c r="Z25" s="34"/>
      <c r="AA25" s="188"/>
    </row>
    <row r="26" spans="2:27" ht="14.4">
      <c r="B26" s="203">
        <f>IF(C26="","",COUNTIF($C$15:C26,"&lt;&gt;""")-COUNTBLANK($C$15:C26))</f>
        <v>10</v>
      </c>
      <c r="C26" s="57" t="s">
        <v>1128</v>
      </c>
      <c r="D26" s="60" t="s">
        <v>1129</v>
      </c>
      <c r="E26" s="61" t="s">
        <v>676</v>
      </c>
      <c r="F26" s="61" t="s">
        <v>751</v>
      </c>
      <c r="H26" s="758">
        <f t="shared" si="2"/>
        <v>1</v>
      </c>
      <c r="I26" s="64"/>
      <c r="J26" s="184"/>
      <c r="K26" s="64"/>
      <c r="L26" s="184"/>
      <c r="M26" s="64"/>
      <c r="N26" s="184"/>
      <c r="O26" s="64"/>
      <c r="P26" s="184"/>
      <c r="Q26" s="64"/>
      <c r="R26" s="184"/>
      <c r="S26" s="64"/>
      <c r="T26" s="184"/>
      <c r="U26" s="781">
        <f t="shared" si="3"/>
        <v>0</v>
      </c>
      <c r="V26" s="184"/>
      <c r="Y26" s="666"/>
      <c r="Z26" s="34"/>
      <c r="AA26" s="188"/>
    </row>
    <row r="27" spans="2:27" ht="14.4">
      <c r="B27" s="203">
        <f>IF(C27="","",COUNTIF($C$15:C27,"&lt;&gt;""")-COUNTBLANK($C$15:C27))</f>
        <v>11</v>
      </c>
      <c r="C27" s="57" t="s">
        <v>1130</v>
      </c>
      <c r="D27" s="60" t="s">
        <v>1131</v>
      </c>
      <c r="E27" s="61" t="s">
        <v>676</v>
      </c>
      <c r="F27" s="61" t="s">
        <v>751</v>
      </c>
      <c r="H27" s="758">
        <f t="shared" si="2"/>
        <v>1</v>
      </c>
      <c r="I27" s="64"/>
      <c r="J27" s="184"/>
      <c r="K27" s="64"/>
      <c r="L27" s="184"/>
      <c r="M27" s="64"/>
      <c r="N27" s="184"/>
      <c r="O27" s="64"/>
      <c r="P27" s="184"/>
      <c r="Q27" s="64"/>
      <c r="R27" s="184"/>
      <c r="S27" s="64"/>
      <c r="T27" s="184"/>
      <c r="U27" s="781">
        <f t="shared" si="3"/>
        <v>0</v>
      </c>
      <c r="V27" s="184"/>
      <c r="Y27" s="666"/>
      <c r="Z27" s="34"/>
      <c r="AA27" s="188"/>
    </row>
    <row r="28" spans="2:27" ht="14.4">
      <c r="B28" s="203">
        <f>IF(C28="","",COUNTIF($C$15:C28,"&lt;&gt;""")-COUNTBLANK($C$15:C28))</f>
        <v>12</v>
      </c>
      <c r="C28" s="57" t="s">
        <v>1132</v>
      </c>
      <c r="D28" s="60" t="s">
        <v>1133</v>
      </c>
      <c r="E28" s="61" t="s">
        <v>676</v>
      </c>
      <c r="F28" s="61" t="s">
        <v>751</v>
      </c>
      <c r="H28" s="758">
        <f t="shared" si="2"/>
        <v>1</v>
      </c>
      <c r="I28" s="64"/>
      <c r="J28" s="184"/>
      <c r="K28" s="64"/>
      <c r="L28" s="184"/>
      <c r="M28" s="64"/>
      <c r="N28" s="184"/>
      <c r="O28" s="64"/>
      <c r="P28" s="184"/>
      <c r="Q28" s="64"/>
      <c r="R28" s="184"/>
      <c r="S28" s="64"/>
      <c r="T28" s="184"/>
      <c r="U28" s="781">
        <f t="shared" si="3"/>
        <v>0</v>
      </c>
      <c r="V28" s="184"/>
      <c r="Y28" s="666"/>
      <c r="Z28" s="34"/>
      <c r="AA28" s="188"/>
    </row>
    <row r="29" spans="2:27" ht="14.4">
      <c r="B29" s="203">
        <f>IF(C29="","",COUNTIF($C$15:C29,"&lt;&gt;""")-COUNTBLANK($C$15:C29))</f>
        <v>13</v>
      </c>
      <c r="C29" s="57" t="s">
        <v>1134</v>
      </c>
      <c r="D29" s="60" t="s">
        <v>1135</v>
      </c>
      <c r="E29" s="61" t="s">
        <v>676</v>
      </c>
      <c r="F29" s="61" t="s">
        <v>751</v>
      </c>
      <c r="H29" s="758">
        <f t="shared" si="2"/>
        <v>1</v>
      </c>
      <c r="I29" s="64"/>
      <c r="J29" s="184"/>
      <c r="K29" s="64"/>
      <c r="L29" s="184"/>
      <c r="M29" s="64"/>
      <c r="N29" s="184"/>
      <c r="O29" s="64"/>
      <c r="P29" s="184"/>
      <c r="Q29" s="64"/>
      <c r="R29" s="184"/>
      <c r="S29" s="64"/>
      <c r="T29" s="184"/>
      <c r="U29" s="781">
        <f t="shared" si="3"/>
        <v>0</v>
      </c>
      <c r="V29" s="184"/>
      <c r="Y29" s="666"/>
      <c r="Z29" s="34"/>
      <c r="AA29" s="188"/>
    </row>
    <row r="30" spans="2:27" ht="14.4">
      <c r="B30" s="203">
        <f>IF(C30="","",COUNTIF($C$15:C30,"&lt;&gt;""")-COUNTBLANK($C$15:C30))</f>
        <v>14</v>
      </c>
      <c r="C30" s="57" t="s">
        <v>1136</v>
      </c>
      <c r="D30" s="60" t="s">
        <v>1137</v>
      </c>
      <c r="E30" s="61" t="s">
        <v>635</v>
      </c>
      <c r="F30" s="61" t="s">
        <v>751</v>
      </c>
      <c r="H30" s="758">
        <f t="shared" si="2"/>
        <v>1</v>
      </c>
      <c r="I30" s="64"/>
      <c r="J30" s="184"/>
      <c r="K30" s="64"/>
      <c r="L30" s="184"/>
      <c r="M30" s="64"/>
      <c r="N30" s="184"/>
      <c r="O30" s="64"/>
      <c r="P30" s="184"/>
      <c r="Q30" s="64"/>
      <c r="R30" s="184"/>
      <c r="S30" s="64"/>
      <c r="T30" s="184"/>
      <c r="U30" s="781">
        <f t="shared" si="3"/>
        <v>0</v>
      </c>
      <c r="V30" s="184"/>
      <c r="Y30" s="666"/>
      <c r="Z30" s="34"/>
      <c r="AA30" s="188"/>
    </row>
    <row r="31" spans="2:27" ht="14.4">
      <c r="B31" s="203" t="str">
        <f>IF(C31="","",COUNTIF($C$15:C31,"&lt;&gt;""")-COUNTBLANK($C$15:C31))</f>
        <v/>
      </c>
      <c r="C31" s="34"/>
      <c r="D31" s="34"/>
      <c r="E31" s="34"/>
      <c r="F31" s="34"/>
      <c r="H31" s="84"/>
      <c r="I31" s="34"/>
      <c r="K31" s="34"/>
      <c r="M31" s="34"/>
      <c r="O31" s="34"/>
      <c r="Q31" s="34"/>
      <c r="S31" s="34"/>
      <c r="Y31" s="34"/>
      <c r="Z31" s="34"/>
      <c r="AA31" s="88"/>
    </row>
    <row r="32" spans="2:27" ht="14.4">
      <c r="B32" s="203" t="str">
        <f>IF(C32="","",COUNTIF($C$15:C32,"&lt;&gt;""")-COUNTBLANK($C$15:C32))</f>
        <v/>
      </c>
      <c r="C32" s="60"/>
      <c r="D32" s="63" t="s">
        <v>1093</v>
      </c>
      <c r="E32" s="60"/>
      <c r="F32" s="60"/>
      <c r="H32" s="84"/>
      <c r="Y32" s="34"/>
      <c r="Z32" s="34"/>
      <c r="AA32" s="88"/>
    </row>
    <row r="33" spans="2:27" ht="14.4">
      <c r="B33" s="203">
        <f>IF(C33="","",COUNTIF($C$15:C33,"&lt;&gt;""")-COUNTBLANK($C$15:C33))</f>
        <v>15</v>
      </c>
      <c r="C33" s="57" t="s">
        <v>1138</v>
      </c>
      <c r="D33" s="60" t="s">
        <v>1095</v>
      </c>
      <c r="E33" s="61" t="s">
        <v>635</v>
      </c>
      <c r="F33" s="61" t="s">
        <v>751</v>
      </c>
      <c r="H33" s="758">
        <f t="shared" ref="H33:H40" si="4">IF(AND(I33&lt;&gt;"",K33&lt;&gt;"",M33&lt;&gt;"",O33&lt;&gt;"",Q33&lt;&gt;"",S33&lt;&gt;"",AA33&lt;&gt;""),0,1)</f>
        <v>1</v>
      </c>
      <c r="I33" s="64"/>
      <c r="J33" s="184"/>
      <c r="K33" s="64"/>
      <c r="L33" s="184"/>
      <c r="M33" s="64"/>
      <c r="N33" s="184"/>
      <c r="O33" s="64"/>
      <c r="P33" s="184"/>
      <c r="Q33" s="64"/>
      <c r="R33" s="184"/>
      <c r="S33" s="64"/>
      <c r="T33" s="184"/>
      <c r="U33" s="781">
        <f>I33+K33+M33+O33+Q33+S33</f>
        <v>0</v>
      </c>
      <c r="V33" s="184"/>
      <c r="Y33" s="666"/>
      <c r="Z33" s="34"/>
      <c r="AA33" s="188"/>
    </row>
    <row r="34" spans="2:27" ht="14.4">
      <c r="B34" s="203">
        <f>IF(C34="","",COUNTIF($C$15:C34,"&lt;&gt;""")-COUNTBLANK($C$15:C34))</f>
        <v>16</v>
      </c>
      <c r="C34" s="57" t="s">
        <v>1139</v>
      </c>
      <c r="D34" s="60" t="s">
        <v>1140</v>
      </c>
      <c r="E34" s="61" t="s">
        <v>1102</v>
      </c>
      <c r="F34" s="61" t="s">
        <v>751</v>
      </c>
      <c r="H34" s="758">
        <f t="shared" si="4"/>
        <v>1</v>
      </c>
      <c r="I34" s="64"/>
      <c r="J34" s="184"/>
      <c r="K34" s="64"/>
      <c r="L34" s="184"/>
      <c r="M34" s="64"/>
      <c r="N34" s="184"/>
      <c r="O34" s="64"/>
      <c r="P34" s="184"/>
      <c r="Q34" s="64"/>
      <c r="R34" s="184"/>
      <c r="S34" s="64"/>
      <c r="T34" s="184"/>
      <c r="U34" s="781">
        <f>I34+K34+M34+O34+Q34+S34</f>
        <v>0</v>
      </c>
      <c r="V34" s="184"/>
      <c r="Y34" s="666"/>
      <c r="Z34" s="34"/>
      <c r="AA34" s="188"/>
    </row>
    <row r="35" spans="2:27" ht="14.4">
      <c r="B35" s="203">
        <f>IF(C35="","",COUNTIF($C$15:C35,"&lt;&gt;""")-COUNTBLANK($C$15:C35))</f>
        <v>17</v>
      </c>
      <c r="C35" s="57" t="s">
        <v>1141</v>
      </c>
      <c r="D35" s="60" t="s">
        <v>1142</v>
      </c>
      <c r="E35" s="61" t="s">
        <v>1105</v>
      </c>
      <c r="F35" s="61" t="s">
        <v>751</v>
      </c>
      <c r="H35" s="758">
        <f t="shared" si="4"/>
        <v>1</v>
      </c>
      <c r="I35" s="64"/>
      <c r="J35" s="184"/>
      <c r="K35" s="64"/>
      <c r="L35" s="184"/>
      <c r="M35" s="64"/>
      <c r="N35" s="184"/>
      <c r="O35" s="64"/>
      <c r="P35" s="184"/>
      <c r="Q35" s="64"/>
      <c r="R35" s="184"/>
      <c r="S35" s="64"/>
      <c r="T35" s="184"/>
      <c r="U35" s="781">
        <f>I35+K35+M35+O35+Q35+S35</f>
        <v>0</v>
      </c>
      <c r="V35" s="184"/>
      <c r="Y35" s="666"/>
      <c r="Z35" s="34"/>
      <c r="AA35" s="188"/>
    </row>
    <row r="36" spans="2:27" ht="14.4">
      <c r="B36" s="203">
        <f>IF(C36="","",COUNTIF($C$15:C36,"&lt;&gt;""")-COUNTBLANK($C$15:C36))</f>
        <v>18</v>
      </c>
      <c r="C36" s="57" t="s">
        <v>1143</v>
      </c>
      <c r="D36" s="60" t="s">
        <v>1144</v>
      </c>
      <c r="E36" s="61" t="s">
        <v>1145</v>
      </c>
      <c r="F36" s="61" t="s">
        <v>117</v>
      </c>
      <c r="H36" s="758">
        <f t="shared" si="4"/>
        <v>1</v>
      </c>
      <c r="I36" s="64"/>
      <c r="J36" s="184"/>
      <c r="K36" s="64"/>
      <c r="L36" s="184"/>
      <c r="M36" s="64"/>
      <c r="N36" s="184"/>
      <c r="O36" s="64"/>
      <c r="P36" s="184"/>
      <c r="Q36" s="64"/>
      <c r="R36" s="184"/>
      <c r="S36" s="64"/>
      <c r="T36" s="184"/>
      <c r="U36" s="781">
        <f>IFERROR((I36*I18+K36*K18+M36*M18+O36*O18+Q36*Q18+S36*S18)/(U18),0)</f>
        <v>0</v>
      </c>
      <c r="V36" s="184"/>
      <c r="Y36" s="666"/>
      <c r="Z36" s="34"/>
      <c r="AA36" s="188"/>
    </row>
    <row r="37" spans="2:27" ht="14.4">
      <c r="B37" s="203">
        <f>IF(C37="","",COUNTIF($C$15:C37,"&lt;&gt;""")-COUNTBLANK($C$15:C37))</f>
        <v>19</v>
      </c>
      <c r="C37" s="57" t="s">
        <v>1146</v>
      </c>
      <c r="D37" s="60" t="s">
        <v>1147</v>
      </c>
      <c r="E37" s="61" t="s">
        <v>635</v>
      </c>
      <c r="F37" s="61" t="s">
        <v>751</v>
      </c>
      <c r="H37" s="758">
        <f t="shared" si="4"/>
        <v>1</v>
      </c>
      <c r="I37" s="64"/>
      <c r="J37" s="184"/>
      <c r="K37" s="64"/>
      <c r="L37" s="184"/>
      <c r="M37" s="64"/>
      <c r="N37" s="184"/>
      <c r="O37" s="64"/>
      <c r="P37" s="184"/>
      <c r="Q37" s="64"/>
      <c r="R37" s="184"/>
      <c r="S37" s="64"/>
      <c r="T37" s="184"/>
      <c r="U37" s="781">
        <f>I37+K37+M37+O37+Q37+S37</f>
        <v>0</v>
      </c>
      <c r="V37" s="184"/>
      <c r="Y37" s="666"/>
      <c r="Z37" s="34"/>
      <c r="AA37" s="188"/>
    </row>
    <row r="38" spans="2:27" ht="14.4">
      <c r="B38" s="203">
        <f>IF(C38="","",COUNTIF($C$15:C38,"&lt;&gt;""")-COUNTBLANK($C$15:C38))</f>
        <v>20</v>
      </c>
      <c r="C38" s="57" t="s">
        <v>1148</v>
      </c>
      <c r="D38" s="60" t="s">
        <v>1149</v>
      </c>
      <c r="E38" s="61" t="s">
        <v>1102</v>
      </c>
      <c r="F38" s="61" t="s">
        <v>751</v>
      </c>
      <c r="H38" s="758">
        <f t="shared" si="4"/>
        <v>1</v>
      </c>
      <c r="I38" s="64"/>
      <c r="J38" s="184"/>
      <c r="K38" s="64"/>
      <c r="L38" s="184"/>
      <c r="M38" s="64"/>
      <c r="N38" s="184"/>
      <c r="O38" s="64"/>
      <c r="P38" s="184"/>
      <c r="Q38" s="64"/>
      <c r="R38" s="184"/>
      <c r="S38" s="64"/>
      <c r="T38" s="184"/>
      <c r="U38" s="781">
        <f>I38+K38+M38+O38+Q38+S38</f>
        <v>0</v>
      </c>
      <c r="V38" s="184"/>
      <c r="Y38" s="666"/>
      <c r="Z38" s="34"/>
      <c r="AA38" s="188"/>
    </row>
    <row r="39" spans="2:27" ht="14.4">
      <c r="B39" s="203">
        <f>IF(C39="","",COUNTIF($C$15:C39,"&lt;&gt;""")-COUNTBLANK($C$15:C39))</f>
        <v>21</v>
      </c>
      <c r="C39" s="57" t="s">
        <v>1150</v>
      </c>
      <c r="D39" s="932" t="s">
        <v>2123</v>
      </c>
      <c r="E39" s="61" t="s">
        <v>635</v>
      </c>
      <c r="F39" s="61" t="s">
        <v>751</v>
      </c>
      <c r="H39" s="758">
        <f t="shared" si="4"/>
        <v>1</v>
      </c>
      <c r="I39" s="64"/>
      <c r="J39" s="184"/>
      <c r="K39" s="64"/>
      <c r="L39" s="184"/>
      <c r="M39" s="64"/>
      <c r="N39" s="184"/>
      <c r="O39" s="64"/>
      <c r="P39" s="184"/>
      <c r="Q39" s="64"/>
      <c r="R39" s="184"/>
      <c r="S39" s="64"/>
      <c r="T39" s="184"/>
      <c r="U39" s="781">
        <f>I39+K39+M39+O39+Q39+S39</f>
        <v>0</v>
      </c>
      <c r="V39" s="184"/>
      <c r="Y39" s="666"/>
      <c r="Z39" s="34"/>
      <c r="AA39" s="188"/>
    </row>
    <row r="40" spans="2:27" ht="14.4">
      <c r="B40" s="203">
        <f>IF(C40="","",COUNTIF($C$15:C40,"&lt;&gt;""")-COUNTBLANK($C$15:C40))</f>
        <v>22</v>
      </c>
      <c r="C40" s="57" t="s">
        <v>1151</v>
      </c>
      <c r="D40" s="60" t="s">
        <v>1152</v>
      </c>
      <c r="E40" s="61" t="s">
        <v>635</v>
      </c>
      <c r="F40" s="61" t="s">
        <v>751</v>
      </c>
      <c r="H40" s="758">
        <f t="shared" si="4"/>
        <v>1</v>
      </c>
      <c r="I40" s="64"/>
      <c r="J40" s="184"/>
      <c r="K40" s="64"/>
      <c r="L40" s="184"/>
      <c r="M40" s="64"/>
      <c r="N40" s="184"/>
      <c r="O40" s="64"/>
      <c r="P40" s="184"/>
      <c r="Q40" s="64"/>
      <c r="R40" s="184"/>
      <c r="S40" s="64"/>
      <c r="T40" s="184"/>
      <c r="U40" s="781">
        <f>I40+K40+M40+O40+Q40+S40</f>
        <v>0</v>
      </c>
      <c r="V40" s="184"/>
      <c r="Y40" s="666"/>
      <c r="Z40" s="34"/>
      <c r="AA40" s="188"/>
    </row>
    <row r="41" spans="2:27" ht="14.4">
      <c r="B41" s="52"/>
      <c r="H41" s="84"/>
      <c r="Y41" s="34"/>
      <c r="Z41" s="34"/>
      <c r="AA41" s="88"/>
    </row>
    <row r="42" spans="2:27" ht="14.4">
      <c r="B42" s="52"/>
      <c r="C42" s="32" t="s">
        <v>129</v>
      </c>
      <c r="H42" s="84"/>
      <c r="Y42" s="34"/>
      <c r="Z42" s="34"/>
      <c r="AA42" s="88"/>
    </row>
    <row r="43" spans="2:27" ht="14.4">
      <c r="B43" s="52"/>
      <c r="C43" s="1378"/>
      <c r="D43" s="1378"/>
      <c r="E43" s="1378"/>
      <c r="F43" s="1378"/>
      <c r="H43" s="84"/>
      <c r="Y43" s="34"/>
      <c r="Z43" s="34"/>
      <c r="AA43" s="88"/>
    </row>
    <row r="44" spans="2:27" ht="14.4">
      <c r="B44" s="52"/>
      <c r="C44" s="1378"/>
      <c r="D44" s="1378"/>
      <c r="E44" s="1378"/>
      <c r="F44" s="1378"/>
      <c r="H44" s="84"/>
      <c r="Y44" s="34"/>
      <c r="Z44" s="34"/>
      <c r="AA44" s="88"/>
    </row>
    <row r="45" spans="2:27" ht="14.4">
      <c r="B45" s="52"/>
      <c r="C45" s="1378"/>
      <c r="D45" s="1378"/>
      <c r="E45" s="1378"/>
      <c r="F45" s="1378"/>
      <c r="H45" s="84"/>
      <c r="Y45" s="34"/>
      <c r="Z45" s="34"/>
      <c r="AA45" s="88"/>
    </row>
    <row r="46" spans="2:27" ht="14.4">
      <c r="B46" s="52"/>
      <c r="C46" s="1378"/>
      <c r="D46" s="1378"/>
      <c r="E46" s="1378"/>
      <c r="F46" s="1378"/>
      <c r="H46" s="84"/>
      <c r="Y46" s="34"/>
      <c r="Z46" s="34"/>
      <c r="AA46" s="88"/>
    </row>
    <row r="47" spans="2:27" ht="14.4">
      <c r="B47" s="52"/>
      <c r="C47" s="1378"/>
      <c r="D47" s="1378"/>
      <c r="E47" s="1378"/>
      <c r="F47" s="1378"/>
      <c r="H47" s="84"/>
      <c r="Y47" s="34"/>
      <c r="Z47" s="34"/>
      <c r="AA47" s="88"/>
    </row>
    <row r="48" spans="2:27" ht="14.4">
      <c r="B48" s="52"/>
      <c r="H48" s="84"/>
      <c r="Y48" s="34"/>
      <c r="Z48" s="34"/>
      <c r="AA48" s="88"/>
    </row>
    <row r="49" spans="2:27" ht="14.4">
      <c r="B49" s="52"/>
      <c r="H49" s="84"/>
      <c r="AA49" s="86"/>
    </row>
    <row r="50" spans="2:27" ht="14.4">
      <c r="B50" s="335" t="s">
        <v>130</v>
      </c>
      <c r="C50" s="56"/>
      <c r="D50" s="56"/>
      <c r="E50" s="56"/>
      <c r="F50" s="56"/>
      <c r="G50" s="56"/>
      <c r="H50" s="312"/>
      <c r="I50" s="56"/>
      <c r="J50" s="56"/>
      <c r="K50" s="56"/>
      <c r="L50" s="56"/>
      <c r="M50" s="56"/>
      <c r="N50" s="56"/>
      <c r="O50" s="56"/>
      <c r="P50" s="56"/>
      <c r="Q50" s="56"/>
      <c r="R50" s="56"/>
      <c r="S50" s="56"/>
      <c r="T50" s="56"/>
      <c r="U50" s="56"/>
      <c r="V50" s="56"/>
      <c r="W50" s="56"/>
      <c r="X50" s="56"/>
      <c r="Y50" s="56"/>
      <c r="Z50" s="56"/>
      <c r="AA50" s="87"/>
    </row>
    <row r="51" spans="2:27" ht="0" hidden="1" customHeight="1">
      <c r="G51" s="32"/>
      <c r="X51" s="32"/>
    </row>
    <row r="52" spans="2:27" ht="0" hidden="1" customHeight="1">
      <c r="G52" s="32"/>
      <c r="X52" s="32"/>
    </row>
    <row r="53" spans="2:27" ht="0" hidden="1" customHeight="1">
      <c r="G53" s="32"/>
      <c r="X53" s="32"/>
    </row>
    <row r="54" spans="2:27" ht="0" hidden="1" customHeight="1">
      <c r="G54" s="32"/>
      <c r="X54" s="32"/>
    </row>
    <row r="55" spans="2:27" ht="0" hidden="1" customHeight="1">
      <c r="G55" s="32"/>
      <c r="X55" s="32"/>
    </row>
    <row r="56" spans="2:27" ht="0" hidden="1" customHeight="1"/>
    <row r="57" spans="2:27" ht="0" hidden="1" customHeight="1"/>
    <row r="58" spans="2:27" ht="0" hidden="1" customHeight="1"/>
    <row r="59" spans="2:27" ht="0" hidden="1" customHeight="1"/>
    <row r="60" spans="2:27" ht="0" hidden="1" customHeight="1"/>
    <row r="61" spans="2:27" ht="0" hidden="1" customHeight="1"/>
    <row r="62" spans="2:27" ht="0" hidden="1" customHeight="1"/>
    <row r="63" spans="2:27" ht="0" hidden="1" customHeight="1"/>
    <row r="64" spans="2:27"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row r="81" ht="0" hidden="1" customHeight="1"/>
    <row r="82" ht="0" hidden="1" customHeight="1"/>
    <row r="83" ht="0" hidden="1" customHeight="1"/>
    <row r="84" ht="0" hidden="1" customHeight="1"/>
    <row r="85" ht="0" hidden="1" customHeight="1"/>
  </sheetData>
  <mergeCells count="10">
    <mergeCell ref="Y10:Y12"/>
    <mergeCell ref="AA10:AA12"/>
    <mergeCell ref="H10:H12"/>
    <mergeCell ref="C43:F47"/>
    <mergeCell ref="I11:J11"/>
    <mergeCell ref="K11:L11"/>
    <mergeCell ref="M11:N11"/>
    <mergeCell ref="O11:P11"/>
    <mergeCell ref="Q11:R11"/>
    <mergeCell ref="S11:T11"/>
  </mergeCells>
  <conditionalFormatting sqref="H3">
    <cfRule type="cellIs" dxfId="423" priority="57" stopIfTrue="1" operator="greaterThan">
      <formula>0</formula>
    </cfRule>
    <cfRule type="cellIs" dxfId="422" priority="58" stopIfTrue="1" operator="lessThan">
      <formula>1</formula>
    </cfRule>
  </conditionalFormatting>
  <conditionalFormatting sqref="H15:H22">
    <cfRule type="cellIs" dxfId="421" priority="21" stopIfTrue="1" operator="greaterThan">
      <formula>0</formula>
    </cfRule>
    <cfRule type="cellIs" dxfId="420" priority="22" stopIfTrue="1" operator="lessThan">
      <formula>1</formula>
    </cfRule>
  </conditionalFormatting>
  <conditionalFormatting sqref="H25:H30">
    <cfRule type="cellIs" dxfId="419" priority="3" stopIfTrue="1" operator="greaterThan">
      <formula>0</formula>
    </cfRule>
    <cfRule type="cellIs" dxfId="418" priority="4" stopIfTrue="1" operator="lessThan">
      <formula>1</formula>
    </cfRule>
  </conditionalFormatting>
  <conditionalFormatting sqref="H33:H40">
    <cfRule type="cellIs" dxfId="417" priority="1" stopIfTrue="1" operator="greaterThan">
      <formula>0</formula>
    </cfRule>
    <cfRule type="cellIs" dxfId="416" priority="2" stopIfTrue="1" operator="lessThan">
      <formula>1</formula>
    </cfRule>
  </conditionalFormatting>
  <dataValidations disablePrompts="1" count="1">
    <dataValidation type="list" allowBlank="1" showInputMessage="1" showErrorMessage="1" sqref="J16:J22 J33:J40 J25:J30 L16:L22 L33:L40 L25:L30 N16:N22 N33:N40 N25:N30 P16:P22 P33:P40 P25:P30 R16:R22 R33:R40 R25:R30 T16:T22 T33:T40 T25:T30 V25:V30 V33:V40 V16:V22" xr:uid="{D5CA98FF-F008-40BA-8944-551F77DC6CF5}">
      <formula1>Confidence_grade</formula1>
    </dataValidation>
  </dataValidations>
  <pageMargins left="0.23622047244094491" right="0.23622047244094491" top="0.74803149606299213" bottom="0.74803149606299213" header="0.31496062992125984" footer="0.31496062992125984"/>
  <pageSetup paperSize="9" scale="63" fitToWidth="0" orientation="landscape" r:id="rId1"/>
  <headerFooter>
    <oddHeader>&amp;LDepartment of Internal Affairs - Three Waters Reform Programme - Request for Information Template Workbook I</oddHeader>
    <oddFooter>&amp;LPage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60D1-CC7F-47F5-94DC-3F9BF542C6C4}">
  <sheetPr>
    <tabColor rgb="FF55EBF7"/>
    <pageSetUpPr fitToPage="1"/>
  </sheetPr>
  <dimension ref="A1:AH77"/>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8.44140625" style="32" customWidth="1"/>
    <col min="4" max="4" width="52.5546875" style="32" bestFit="1" customWidth="1"/>
    <col min="5" max="5" width="9.44140625" style="32" customWidth="1"/>
    <col min="6" max="6" width="8.5546875" style="32" customWidth="1"/>
    <col min="7" max="7" width="8.5546875" style="34" customWidth="1"/>
    <col min="8" max="8" width="17.44140625" style="89" bestFit="1" customWidth="1"/>
    <col min="9" max="9" width="13.5546875" style="32" customWidth="1"/>
    <col min="10" max="10" width="5.5546875" style="32" customWidth="1"/>
    <col min="11" max="11" width="13.5546875" style="32" customWidth="1"/>
    <col min="12" max="12" width="5.5546875" style="32" customWidth="1"/>
    <col min="13" max="13" width="13.5546875" style="32" customWidth="1"/>
    <col min="14" max="14" width="5.5546875" style="32" customWidth="1"/>
    <col min="15" max="15" width="13.5546875" style="32" customWidth="1"/>
    <col min="16" max="16" width="5.5546875" style="32" customWidth="1"/>
    <col min="17" max="17" width="13.5546875" style="32" customWidth="1"/>
    <col min="18" max="18" width="5.5546875" style="32" customWidth="1"/>
    <col min="19" max="19" width="13.5546875" style="32" customWidth="1"/>
    <col min="20" max="20" width="5.5546875" style="32" customWidth="1"/>
    <col min="21" max="21" width="13.5546875" style="32" customWidth="1"/>
    <col min="22" max="22" width="5.5546875" style="32" customWidth="1"/>
    <col min="23" max="23" width="1.5546875" style="32" customWidth="1"/>
    <col min="24" max="24" width="5.5546875" style="34" customWidth="1"/>
    <col min="25" max="25" width="15.44140625" style="32" customWidth="1"/>
    <col min="26" max="26" width="4.5546875" style="32" customWidth="1"/>
    <col min="27" max="27" width="49.44140625" style="32" customWidth="1"/>
    <col min="28" max="28" width="3.5546875" hidden="1" customWidth="1"/>
    <col min="29" max="29" width="4.44140625" hidden="1" customWidth="1"/>
    <col min="30" max="30" width="16.5546875" hidden="1" customWidth="1"/>
    <col min="31" max="31" width="0" hidden="1" customWidth="1"/>
    <col min="32" max="32" width="3.5546875" hidden="1" customWidth="1"/>
    <col min="33" max="33" width="4.44140625" hidden="1" customWidth="1"/>
    <col min="34" max="34" width="16.5546875" hidden="1" customWidth="1"/>
    <col min="35" max="16384" width="9.44140625" hidden="1"/>
  </cols>
  <sheetData>
    <row r="1" spans="1:27"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
      <c r="U1" s="37"/>
      <c r="V1" s="37"/>
      <c r="W1" s="37"/>
      <c r="X1" s="37"/>
      <c r="Y1" s="37"/>
      <c r="Z1" s="37"/>
      <c r="AA1" s="37"/>
    </row>
    <row r="2" spans="1:27" ht="20.399999999999999">
      <c r="B2" s="39"/>
      <c r="C2" s="40"/>
      <c r="D2" s="987"/>
      <c r="E2" s="35"/>
      <c r="F2" s="35"/>
      <c r="G2" s="35"/>
      <c r="H2" s="35"/>
      <c r="I2" s="35"/>
      <c r="J2" s="35"/>
      <c r="K2" s="35"/>
      <c r="L2" s="35"/>
      <c r="M2" s="35"/>
      <c r="N2" s="35"/>
      <c r="O2" s="35"/>
      <c r="P2" s="35"/>
      <c r="Q2" s="35"/>
      <c r="R2" s="35"/>
      <c r="S2" s="35"/>
      <c r="T2" s="35"/>
      <c r="U2" s="35"/>
      <c r="V2" s="35"/>
      <c r="W2" s="35"/>
      <c r="X2" s="35"/>
      <c r="Y2" s="35"/>
      <c r="Z2" s="35"/>
      <c r="AA2" s="35"/>
    </row>
    <row r="3" spans="1:27" ht="14.4">
      <c r="A3" s="41"/>
      <c r="B3" s="662" t="s">
        <v>1971</v>
      </c>
      <c r="C3" s="44"/>
      <c r="D3" s="663">
        <f>'Key information'!$E$8</f>
        <v>0</v>
      </c>
      <c r="E3" s="44"/>
      <c r="F3" s="41"/>
      <c r="G3" s="664" t="s">
        <v>100</v>
      </c>
      <c r="H3" s="665">
        <f>SUM(H15:H31)</f>
        <v>13</v>
      </c>
      <c r="I3" s="41"/>
      <c r="J3" s="41"/>
      <c r="K3" s="41"/>
      <c r="L3" s="41"/>
      <c r="M3" s="41"/>
      <c r="N3" s="41"/>
      <c r="O3" s="41"/>
      <c r="P3" s="41"/>
      <c r="Q3" s="41"/>
      <c r="R3" s="41"/>
      <c r="S3" s="41"/>
      <c r="T3" s="41"/>
      <c r="U3" s="41"/>
      <c r="V3" s="41"/>
      <c r="W3" s="41"/>
      <c r="Y3" s="344"/>
      <c r="AA3" s="344"/>
    </row>
    <row r="4" spans="1:27" ht="14.4">
      <c r="B4" s="45"/>
      <c r="C4" s="327"/>
      <c r="D4" s="328"/>
      <c r="E4" s="329"/>
      <c r="F4" s="329"/>
      <c r="G4" s="329"/>
      <c r="H4" s="329"/>
      <c r="I4" s="329"/>
      <c r="J4" s="329"/>
      <c r="K4" s="329"/>
      <c r="L4" s="329"/>
      <c r="M4" s="329"/>
      <c r="N4" s="329"/>
      <c r="O4" s="329"/>
      <c r="P4" s="329"/>
      <c r="Q4" s="329"/>
      <c r="R4" s="329"/>
      <c r="S4" s="329"/>
      <c r="T4" s="329"/>
      <c r="U4" s="329"/>
      <c r="V4" s="329"/>
      <c r="W4" s="329"/>
      <c r="X4" s="46"/>
      <c r="Y4" s="47"/>
      <c r="Z4" s="47"/>
      <c r="AA4" s="367"/>
    </row>
    <row r="5" spans="1:27" ht="14.4">
      <c r="C5" s="33"/>
      <c r="H5" s="83"/>
    </row>
    <row r="6" spans="1:27" ht="15" thickBot="1">
      <c r="B6" s="48"/>
      <c r="C6" s="49"/>
      <c r="D6" s="50"/>
      <c r="E6" s="50"/>
      <c r="F6" s="50"/>
      <c r="G6" s="50"/>
      <c r="H6" s="50"/>
      <c r="I6" s="50"/>
      <c r="J6" s="50"/>
      <c r="K6" s="50"/>
      <c r="L6" s="50"/>
      <c r="M6" s="50"/>
      <c r="N6" s="50"/>
      <c r="O6" s="50"/>
      <c r="P6" s="50"/>
      <c r="Q6" s="50"/>
      <c r="R6" s="50"/>
      <c r="S6" s="50"/>
      <c r="T6" s="50"/>
      <c r="U6" s="50"/>
      <c r="V6" s="50"/>
      <c r="W6" s="50"/>
      <c r="X6" s="51"/>
      <c r="Y6" s="50"/>
      <c r="Z6" s="50"/>
      <c r="AA6" s="85"/>
    </row>
    <row r="7" spans="1:27" ht="14.4">
      <c r="B7" s="52"/>
      <c r="C7" s="122" t="s">
        <v>723</v>
      </c>
      <c r="D7" s="123"/>
      <c r="H7" s="84"/>
      <c r="AA7" s="86"/>
    </row>
    <row r="8" spans="1:27" ht="21" customHeight="1" thickBot="1">
      <c r="B8" s="52"/>
      <c r="C8" s="124" t="s">
        <v>1153</v>
      </c>
      <c r="D8" s="125"/>
      <c r="H8" s="84"/>
      <c r="AA8" s="86"/>
    </row>
    <row r="9" spans="1:27" ht="15" thickBot="1">
      <c r="B9" s="52"/>
      <c r="H9" s="84"/>
      <c r="AA9" s="86"/>
    </row>
    <row r="10" spans="1:27" ht="21" customHeight="1">
      <c r="B10" s="52"/>
      <c r="C10" s="261" t="s">
        <v>103</v>
      </c>
      <c r="D10" s="137" t="s">
        <v>32</v>
      </c>
      <c r="E10" s="137" t="s">
        <v>104</v>
      </c>
      <c r="F10" s="133" t="s">
        <v>105</v>
      </c>
      <c r="H10" s="1455" t="s">
        <v>106</v>
      </c>
      <c r="I10" s="741">
        <v>1</v>
      </c>
      <c r="J10" s="771"/>
      <c r="K10" s="772">
        <v>2</v>
      </c>
      <c r="L10" s="771"/>
      <c r="M10" s="772">
        <v>3</v>
      </c>
      <c r="N10" s="771"/>
      <c r="O10" s="772">
        <v>4</v>
      </c>
      <c r="P10" s="771"/>
      <c r="Q10" s="772">
        <v>5</v>
      </c>
      <c r="R10" s="771"/>
      <c r="S10" s="772">
        <v>6</v>
      </c>
      <c r="T10" s="771"/>
      <c r="U10" s="772" t="s">
        <v>163</v>
      </c>
      <c r="V10" s="899"/>
      <c r="Y10" s="1338" t="s">
        <v>108</v>
      </c>
      <c r="Z10" s="53"/>
      <c r="AA10" s="1332" t="s">
        <v>109</v>
      </c>
    </row>
    <row r="11" spans="1:27" ht="13.5" customHeight="1">
      <c r="B11" s="52"/>
      <c r="C11" s="223" t="s">
        <v>110</v>
      </c>
      <c r="D11" s="136"/>
      <c r="E11" s="136"/>
      <c r="F11" s="134" t="s">
        <v>111</v>
      </c>
      <c r="H11" s="1456"/>
      <c r="I11" s="1549" t="s">
        <v>737</v>
      </c>
      <c r="J11" s="1534"/>
      <c r="K11" s="1551" t="s">
        <v>738</v>
      </c>
      <c r="L11" s="1550"/>
      <c r="M11" s="1551" t="s">
        <v>739</v>
      </c>
      <c r="N11" s="1534"/>
      <c r="O11" s="1552" t="s">
        <v>740</v>
      </c>
      <c r="P11" s="1553"/>
      <c r="Q11" s="1533" t="s">
        <v>741</v>
      </c>
      <c r="R11" s="1550"/>
      <c r="S11" s="1554" t="s">
        <v>742</v>
      </c>
      <c r="T11" s="1550"/>
      <c r="U11" s="773" t="s">
        <v>99</v>
      </c>
      <c r="V11" s="373"/>
      <c r="Y11" s="1339"/>
      <c r="Z11" s="53"/>
      <c r="AA11" s="1333"/>
    </row>
    <row r="12" spans="1:27" ht="24.6" customHeight="1" thickBot="1">
      <c r="B12" s="52"/>
      <c r="C12" s="124"/>
      <c r="D12" s="138"/>
      <c r="E12" s="138"/>
      <c r="F12" s="135"/>
      <c r="H12" s="1457"/>
      <c r="I12" s="153" t="s">
        <v>99</v>
      </c>
      <c r="J12" s="268" t="s">
        <v>147</v>
      </c>
      <c r="K12" s="774" t="s">
        <v>99</v>
      </c>
      <c r="L12" s="268" t="s">
        <v>147</v>
      </c>
      <c r="M12" s="774" t="s">
        <v>99</v>
      </c>
      <c r="N12" s="268" t="s">
        <v>147</v>
      </c>
      <c r="O12" s="774" t="s">
        <v>99</v>
      </c>
      <c r="P12" s="268" t="s">
        <v>147</v>
      </c>
      <c r="Q12" s="774" t="s">
        <v>99</v>
      </c>
      <c r="R12" s="268" t="s">
        <v>147</v>
      </c>
      <c r="S12" s="774" t="s">
        <v>99</v>
      </c>
      <c r="T12" s="268" t="s">
        <v>147</v>
      </c>
      <c r="U12" s="774" t="s">
        <v>99</v>
      </c>
      <c r="V12" s="902" t="s">
        <v>147</v>
      </c>
      <c r="Y12" s="1340"/>
      <c r="Z12" s="54"/>
      <c r="AA12" s="1334"/>
    </row>
    <row r="13" spans="1:27" ht="14.4">
      <c r="B13" s="52"/>
      <c r="H13" s="84"/>
      <c r="I13" s="34"/>
      <c r="K13" s="34"/>
      <c r="M13" s="34"/>
      <c r="O13" s="34"/>
      <c r="Q13" s="34"/>
      <c r="S13" s="34"/>
      <c r="U13" s="34"/>
      <c r="AA13" s="86"/>
    </row>
    <row r="14" spans="1:27" ht="14.4">
      <c r="B14" s="52"/>
      <c r="C14" s="60"/>
      <c r="D14" s="63" t="s">
        <v>1068</v>
      </c>
      <c r="E14" s="61"/>
      <c r="F14" s="61"/>
      <c r="H14" s="84"/>
      <c r="I14" s="34"/>
      <c r="K14" s="34"/>
      <c r="M14" s="34"/>
      <c r="O14" s="34"/>
      <c r="Q14" s="34"/>
      <c r="S14" s="34"/>
      <c r="U14" s="34"/>
      <c r="W14" s="34"/>
      <c r="Y14" s="34"/>
      <c r="Z14" s="34"/>
      <c r="AA14" s="88"/>
    </row>
    <row r="15" spans="1:27" ht="14.4">
      <c r="B15" s="203">
        <f>IF(C15="","",COUNTIF($C15:C$15,"&lt;&gt;""")-COUNTBLANK($C15:C$15))</f>
        <v>1</v>
      </c>
      <c r="C15" s="57" t="s">
        <v>1154</v>
      </c>
      <c r="D15" s="60" t="s">
        <v>746</v>
      </c>
      <c r="E15" s="61"/>
      <c r="F15" s="61" t="s">
        <v>117</v>
      </c>
      <c r="H15" s="665">
        <f t="shared" ref="H15:H21" si="0">IF(AND(I15&lt;&gt;"",K15&lt;&gt;"",M15&lt;&gt;"",O15&lt;&gt;"",Q15&lt;&gt;"",S15&lt;&gt;"",AA15&lt;&gt;""),0,1)</f>
        <v>1</v>
      </c>
      <c r="I15" s="64"/>
      <c r="J15" s="34"/>
      <c r="K15" s="64"/>
      <c r="L15" s="34"/>
      <c r="M15" s="64"/>
      <c r="N15" s="34"/>
      <c r="O15" s="64"/>
      <c r="P15" s="34"/>
      <c r="Q15" s="64"/>
      <c r="R15" s="34"/>
      <c r="S15" s="64"/>
      <c r="T15" s="34"/>
      <c r="V15" s="34"/>
      <c r="Y15" s="666"/>
      <c r="Z15" s="34"/>
      <c r="AA15" s="188"/>
    </row>
    <row r="16" spans="1:27" ht="14.4">
      <c r="B16" s="203">
        <f>IF(C16="","",COUNTIF($C$15:C16,"&lt;&gt;""")-COUNTBLANK($C$15:C16))</f>
        <v>2</v>
      </c>
      <c r="C16" s="57" t="s">
        <v>1155</v>
      </c>
      <c r="D16" s="60" t="s">
        <v>1071</v>
      </c>
      <c r="E16" s="61" t="s">
        <v>182</v>
      </c>
      <c r="F16" s="61" t="s">
        <v>751</v>
      </c>
      <c r="H16" s="1012">
        <f t="shared" si="0"/>
        <v>1</v>
      </c>
      <c r="I16" s="64"/>
      <c r="J16" s="184"/>
      <c r="K16" s="64"/>
      <c r="L16" s="184"/>
      <c r="M16" s="64"/>
      <c r="N16" s="184"/>
      <c r="O16" s="64"/>
      <c r="P16" s="184"/>
      <c r="Q16" s="64"/>
      <c r="R16" s="184"/>
      <c r="S16" s="64"/>
      <c r="T16" s="184"/>
      <c r="U16" s="775">
        <f>I16+K16+M16+O16+Q16+S16</f>
        <v>0</v>
      </c>
      <c r="V16" s="184"/>
      <c r="Y16" s="666"/>
      <c r="Z16" s="34"/>
      <c r="AA16" s="188"/>
    </row>
    <row r="17" spans="2:27" ht="14.4">
      <c r="B17" s="203">
        <f>IF(C17="","",COUNTIF($C$15:C17,"&lt;&gt;""")-COUNTBLANK($C$15:C17))</f>
        <v>3</v>
      </c>
      <c r="C17" s="57" t="s">
        <v>1156</v>
      </c>
      <c r="D17" s="60" t="s">
        <v>1116</v>
      </c>
      <c r="E17" s="61" t="s">
        <v>182</v>
      </c>
      <c r="F17" s="61" t="s">
        <v>751</v>
      </c>
      <c r="H17" s="1012">
        <f t="shared" si="0"/>
        <v>1</v>
      </c>
      <c r="I17" s="64"/>
      <c r="J17" s="184"/>
      <c r="K17" s="64"/>
      <c r="L17" s="184"/>
      <c r="M17" s="64"/>
      <c r="N17" s="184"/>
      <c r="O17" s="64"/>
      <c r="P17" s="184"/>
      <c r="Q17" s="64"/>
      <c r="R17" s="184"/>
      <c r="S17" s="64"/>
      <c r="T17" s="184"/>
      <c r="U17" s="775">
        <f>I17+K17+M17+O17+Q17+S17</f>
        <v>0</v>
      </c>
      <c r="V17" s="184"/>
      <c r="Y17" s="666"/>
      <c r="Z17" s="34"/>
      <c r="AA17" s="188"/>
    </row>
    <row r="18" spans="2:27" ht="14.4">
      <c r="B18" s="203">
        <f>IF(C18="","",COUNTIF($C$15:C18,"&lt;&gt;""")-COUNTBLANK($C$15:C18))</f>
        <v>4</v>
      </c>
      <c r="C18" s="57" t="s">
        <v>1157</v>
      </c>
      <c r="D18" s="60" t="s">
        <v>171</v>
      </c>
      <c r="E18" s="61" t="s">
        <v>635</v>
      </c>
      <c r="F18" s="61" t="s">
        <v>751</v>
      </c>
      <c r="H18" s="1012">
        <f t="shared" si="0"/>
        <v>1</v>
      </c>
      <c r="I18" s="64"/>
      <c r="J18" s="184"/>
      <c r="K18" s="64"/>
      <c r="L18" s="184"/>
      <c r="M18" s="64"/>
      <c r="N18" s="184"/>
      <c r="O18" s="64"/>
      <c r="P18" s="184"/>
      <c r="Q18" s="64"/>
      <c r="R18" s="184"/>
      <c r="S18" s="64"/>
      <c r="T18" s="184"/>
      <c r="U18" s="775">
        <f>I18+K18+M18+O18+Q18+S18</f>
        <v>0</v>
      </c>
      <c r="V18" s="184"/>
      <c r="Y18" s="666"/>
      <c r="Z18" s="34"/>
      <c r="AA18" s="188"/>
    </row>
    <row r="19" spans="2:27" ht="14.4">
      <c r="B19" s="203">
        <f>IF(C19="","",COUNTIF($C$15:C19,"&lt;&gt;""")-COUNTBLANK($C$15:C19))</f>
        <v>5</v>
      </c>
      <c r="C19" s="57" t="s">
        <v>1158</v>
      </c>
      <c r="D19" s="972" t="s">
        <v>2146</v>
      </c>
      <c r="E19" s="61" t="s">
        <v>1078</v>
      </c>
      <c r="F19" s="61" t="s">
        <v>751</v>
      </c>
      <c r="H19" s="1012">
        <f t="shared" si="0"/>
        <v>1</v>
      </c>
      <c r="I19" s="64"/>
      <c r="J19" s="184"/>
      <c r="K19" s="64"/>
      <c r="L19" s="184"/>
      <c r="M19" s="64"/>
      <c r="N19" s="184"/>
      <c r="O19" s="64"/>
      <c r="P19" s="184"/>
      <c r="Q19" s="64"/>
      <c r="R19" s="184"/>
      <c r="S19" s="64"/>
      <c r="T19" s="184"/>
      <c r="U19" s="775">
        <f>I19+K19+M19+O19+Q19+S19</f>
        <v>0</v>
      </c>
      <c r="V19" s="184"/>
      <c r="Y19" s="666"/>
      <c r="Z19" s="34"/>
      <c r="AA19" s="188"/>
    </row>
    <row r="20" spans="2:27" ht="14.4">
      <c r="B20" s="203">
        <f>IF(C20="","",COUNTIF($C$15:C20,"&lt;&gt;""")-COUNTBLANK($C$15:C20))</f>
        <v>6</v>
      </c>
      <c r="C20" s="57" t="s">
        <v>1159</v>
      </c>
      <c r="D20" s="60" t="s">
        <v>1121</v>
      </c>
      <c r="E20" s="61" t="s">
        <v>1122</v>
      </c>
      <c r="F20" s="61" t="s">
        <v>751</v>
      </c>
      <c r="H20" s="1012">
        <f t="shared" si="0"/>
        <v>1</v>
      </c>
      <c r="I20" s="64"/>
      <c r="J20" s="184"/>
      <c r="K20" s="64"/>
      <c r="L20" s="184"/>
      <c r="M20" s="64"/>
      <c r="N20" s="184"/>
      <c r="O20" s="64"/>
      <c r="P20" s="184"/>
      <c r="Q20" s="64"/>
      <c r="R20" s="184"/>
      <c r="S20" s="64"/>
      <c r="T20" s="184"/>
      <c r="U20" s="775">
        <f>I20+K20+M20+O20+Q20+S20</f>
        <v>0</v>
      </c>
      <c r="V20" s="184"/>
      <c r="Y20" s="666"/>
      <c r="Z20" s="34"/>
      <c r="AA20" s="188"/>
    </row>
    <row r="21" spans="2:27" ht="14.4">
      <c r="B21" s="203">
        <f>IF(C21="","",COUNTIF($C$15:C21,"&lt;&gt;""")-COUNTBLANK($C$15:C21))</f>
        <v>7</v>
      </c>
      <c r="C21" s="57" t="s">
        <v>1160</v>
      </c>
      <c r="D21" s="60" t="s">
        <v>1124</v>
      </c>
      <c r="E21" s="61" t="s">
        <v>1125</v>
      </c>
      <c r="F21" s="61" t="s">
        <v>117</v>
      </c>
      <c r="H21" s="1012">
        <f t="shared" si="0"/>
        <v>1</v>
      </c>
      <c r="I21" s="64"/>
      <c r="J21" s="184"/>
      <c r="K21" s="64"/>
      <c r="L21" s="184"/>
      <c r="M21" s="64"/>
      <c r="N21" s="184"/>
      <c r="O21" s="64"/>
      <c r="P21" s="184"/>
      <c r="Q21" s="64"/>
      <c r="R21" s="184"/>
      <c r="S21" s="64"/>
      <c r="T21" s="184"/>
      <c r="U21" s="64"/>
      <c r="V21" s="184"/>
      <c r="Y21" s="666"/>
      <c r="Z21" s="34"/>
      <c r="AA21" s="188"/>
    </row>
    <row r="22" spans="2:27" ht="14.4">
      <c r="B22" s="203" t="str">
        <f>IF(C22="","",COUNTIF($C$15:C22,"&lt;&gt;""")-COUNTBLANK($C$15:C22))</f>
        <v/>
      </c>
      <c r="C22" s="34"/>
      <c r="D22" s="34"/>
      <c r="E22" s="34"/>
      <c r="F22" s="34"/>
      <c r="H22" s="84"/>
      <c r="I22" s="34"/>
      <c r="K22" s="34"/>
      <c r="M22" s="34"/>
      <c r="O22" s="34"/>
      <c r="Q22" s="34"/>
      <c r="S22" s="34"/>
      <c r="U22" s="34"/>
      <c r="Y22" s="34"/>
      <c r="Z22" s="34"/>
      <c r="AA22" s="88"/>
    </row>
    <row r="23" spans="2:27" ht="14.4">
      <c r="B23" s="203" t="str">
        <f>IF(C23="","",COUNTIF($C$15:C23,"&lt;&gt;""")-COUNTBLANK($C$15:C23))</f>
        <v/>
      </c>
      <c r="C23" s="60"/>
      <c r="D23" s="1006" t="s">
        <v>2892</v>
      </c>
      <c r="E23" s="60"/>
      <c r="F23" s="60"/>
      <c r="H23" s="84"/>
      <c r="Y23" s="34"/>
      <c r="Z23" s="34"/>
      <c r="AA23" s="88"/>
    </row>
    <row r="24" spans="2:27" ht="14.4">
      <c r="B24" s="203">
        <f>IF(C24="","",COUNTIF($C$15:C24,"&lt;&gt;""")-COUNTBLANK($C$15:C24))</f>
        <v>8</v>
      </c>
      <c r="C24" s="57" t="s">
        <v>1161</v>
      </c>
      <c r="D24" s="995" t="s">
        <v>1162</v>
      </c>
      <c r="E24" s="61" t="s">
        <v>676</v>
      </c>
      <c r="F24" s="61" t="s">
        <v>751</v>
      </c>
      <c r="H24" s="1012">
        <f>IF(AND(I24&lt;&gt;"",K24&lt;&gt;"",M24&lt;&gt;"",O24&lt;&gt;"",Q24&lt;&gt;"",S24&lt;&gt;"",AA24&lt;&gt;""),0,1)</f>
        <v>1</v>
      </c>
      <c r="I24" s="64"/>
      <c r="J24" s="184"/>
      <c r="K24" s="64"/>
      <c r="L24" s="184"/>
      <c r="M24" s="64"/>
      <c r="N24" s="184"/>
      <c r="O24" s="64"/>
      <c r="P24" s="184"/>
      <c r="Q24" s="64"/>
      <c r="R24" s="184"/>
      <c r="S24" s="64"/>
      <c r="T24" s="184"/>
      <c r="U24" s="775">
        <f>I24+K24+M24+O24+Q24+S24</f>
        <v>0</v>
      </c>
      <c r="V24" s="184"/>
      <c r="Y24" s="666"/>
      <c r="Z24" s="34"/>
      <c r="AA24" s="188"/>
    </row>
    <row r="25" spans="2:27" ht="14.4">
      <c r="B25" s="203">
        <f>IF(C25="","",COUNTIF($C$15:C25,"&lt;&gt;""")-COUNTBLANK($C$15:C25))</f>
        <v>9</v>
      </c>
      <c r="C25" s="57" t="s">
        <v>1163</v>
      </c>
      <c r="D25" s="995" t="s">
        <v>1164</v>
      </c>
      <c r="E25" s="61" t="s">
        <v>676</v>
      </c>
      <c r="F25" s="61" t="s">
        <v>751</v>
      </c>
      <c r="H25" s="1012">
        <f>IF(AND(I25&lt;&gt;"",K25&lt;&gt;"",M25&lt;&gt;"",O25&lt;&gt;"",Q25&lt;&gt;"",S25&lt;&gt;"",AA25&lt;&gt;""),0,1)</f>
        <v>1</v>
      </c>
      <c r="I25" s="64"/>
      <c r="J25" s="184"/>
      <c r="K25" s="64"/>
      <c r="L25" s="184"/>
      <c r="M25" s="64"/>
      <c r="N25" s="184"/>
      <c r="O25" s="64"/>
      <c r="P25" s="184"/>
      <c r="Q25" s="64"/>
      <c r="R25" s="184"/>
      <c r="S25" s="64"/>
      <c r="T25" s="184"/>
      <c r="U25" s="775">
        <f>I25+K25+M25+O25+Q25+S25</f>
        <v>0</v>
      </c>
      <c r="V25" s="184"/>
      <c r="Y25" s="666"/>
      <c r="Z25" s="34"/>
      <c r="AA25" s="188"/>
    </row>
    <row r="26" spans="2:27" ht="14.4">
      <c r="B26" s="203">
        <f>IF(C26="","",COUNTIF($C$15:C26,"&lt;&gt;""")-COUNTBLANK($C$15:C26))</f>
        <v>10</v>
      </c>
      <c r="C26" s="57" t="s">
        <v>1165</v>
      </c>
      <c r="D26" s="995" t="s">
        <v>2893</v>
      </c>
      <c r="E26" s="61" t="s">
        <v>635</v>
      </c>
      <c r="F26" s="61" t="s">
        <v>751</v>
      </c>
      <c r="H26" s="1012">
        <f>IF(AND(I26&lt;&gt;"",K26&lt;&gt;"",M26&lt;&gt;"",O26&lt;&gt;"",Q26&lt;&gt;"",S26&lt;&gt;"",AA26&lt;&gt;""),0,1)</f>
        <v>1</v>
      </c>
      <c r="I26" s="64"/>
      <c r="J26" s="184"/>
      <c r="K26" s="64"/>
      <c r="L26" s="184"/>
      <c r="M26" s="64"/>
      <c r="N26" s="184"/>
      <c r="O26" s="64"/>
      <c r="P26" s="184"/>
      <c r="Q26" s="64"/>
      <c r="R26" s="184"/>
      <c r="S26" s="64"/>
      <c r="T26" s="184"/>
      <c r="U26" s="775">
        <f>I26+K26+M26+O26+Q26+S26</f>
        <v>0</v>
      </c>
      <c r="V26" s="184"/>
      <c r="Y26" s="666"/>
      <c r="Z26" s="34"/>
      <c r="AA26" s="188"/>
    </row>
    <row r="27" spans="2:27" ht="14.4">
      <c r="B27" s="203" t="str">
        <f>IF(C27="","",COUNTIF($C$15:C27,"&lt;&gt;""")-COUNTBLANK($C$15:C27))</f>
        <v/>
      </c>
      <c r="C27" s="34"/>
      <c r="D27" s="986"/>
      <c r="E27" s="34"/>
      <c r="F27" s="34"/>
      <c r="H27" s="84"/>
      <c r="I27" s="34"/>
      <c r="K27" s="34"/>
      <c r="M27" s="34"/>
      <c r="O27" s="34"/>
      <c r="Q27" s="34"/>
      <c r="S27" s="34"/>
      <c r="Y27" s="34"/>
      <c r="Z27" s="34"/>
      <c r="AA27" s="88"/>
    </row>
    <row r="28" spans="2:27" ht="14.4">
      <c r="B28" s="203" t="str">
        <f>IF(C28="","",COUNTIF($C$15:C28,"&lt;&gt;""")-COUNTBLANK($C$15:C28))</f>
        <v/>
      </c>
      <c r="C28" s="60"/>
      <c r="D28" s="63" t="s">
        <v>1093</v>
      </c>
      <c r="E28" s="60"/>
      <c r="F28" s="60"/>
      <c r="H28" s="84"/>
      <c r="Y28" s="34"/>
      <c r="Z28" s="34"/>
      <c r="AA28" s="88"/>
    </row>
    <row r="29" spans="2:27" ht="14.4">
      <c r="B29" s="203">
        <f>IF(C29="","",COUNTIF($C$15:C29,"&lt;&gt;""")-COUNTBLANK($C$15:C29))</f>
        <v>11</v>
      </c>
      <c r="C29" s="162" t="s">
        <v>1166</v>
      </c>
      <c r="D29" s="163" t="s">
        <v>1167</v>
      </c>
      <c r="E29" s="164" t="s">
        <v>635</v>
      </c>
      <c r="F29" s="164" t="s">
        <v>751</v>
      </c>
      <c r="H29" s="1012">
        <f>IF(AND(I29&lt;&gt;"",K29&lt;&gt;"",M29&lt;&gt;"",O29&lt;&gt;"",Q29&lt;&gt;"",S29&lt;&gt;"",AA29&lt;&gt;""),0,1)</f>
        <v>1</v>
      </c>
      <c r="I29" s="64"/>
      <c r="J29" s="184"/>
      <c r="K29" s="64"/>
      <c r="L29" s="184"/>
      <c r="M29" s="64"/>
      <c r="N29" s="184"/>
      <c r="O29" s="64"/>
      <c r="P29" s="184"/>
      <c r="Q29" s="64"/>
      <c r="R29" s="184"/>
      <c r="S29" s="64"/>
      <c r="T29" s="184"/>
      <c r="U29" s="775">
        <f>I29+K29+M29+O29+Q29+S29</f>
        <v>0</v>
      </c>
      <c r="V29" s="184"/>
      <c r="Y29" s="666"/>
      <c r="Z29" s="34"/>
      <c r="AA29" s="188"/>
    </row>
    <row r="30" spans="2:27" ht="14.4">
      <c r="B30" s="203">
        <f>IF(C30="","",COUNTIF($C$15:C30,"&lt;&gt;""")-COUNTBLANK($C$15:C30))</f>
        <v>12</v>
      </c>
      <c r="C30" s="162" t="s">
        <v>1168</v>
      </c>
      <c r="D30" s="163" t="s">
        <v>1169</v>
      </c>
      <c r="E30" s="164" t="s">
        <v>1102</v>
      </c>
      <c r="F30" s="164" t="s">
        <v>751</v>
      </c>
      <c r="H30" s="1012">
        <f>IF(AND(I30&lt;&gt;"",K30&lt;&gt;"",M30&lt;&gt;"",O30&lt;&gt;"",Q30&lt;&gt;"",S30&lt;&gt;"",AA30&lt;&gt;""),0,1)</f>
        <v>1</v>
      </c>
      <c r="I30" s="64"/>
      <c r="J30" s="184"/>
      <c r="K30" s="64"/>
      <c r="L30" s="184"/>
      <c r="M30" s="64"/>
      <c r="N30" s="184"/>
      <c r="O30" s="64"/>
      <c r="P30" s="184"/>
      <c r="Q30" s="64"/>
      <c r="R30" s="184"/>
      <c r="S30" s="64"/>
      <c r="T30" s="184"/>
      <c r="U30" s="775">
        <f>I30+K30+M30+O30+Q30+S30</f>
        <v>0</v>
      </c>
      <c r="V30" s="184"/>
      <c r="Y30" s="666"/>
      <c r="Z30" s="34"/>
      <c r="AA30" s="188"/>
    </row>
    <row r="31" spans="2:27" ht="14.4">
      <c r="B31" s="203">
        <f>IF(C31="","",COUNTIF($C$15:C31,"&lt;&gt;""")-COUNTBLANK($C$15:C31))</f>
        <v>13</v>
      </c>
      <c r="C31" s="160" t="s">
        <v>1170</v>
      </c>
      <c r="D31" s="161" t="s">
        <v>1144</v>
      </c>
      <c r="E31" s="61" t="s">
        <v>1145</v>
      </c>
      <c r="F31" s="61" t="s">
        <v>117</v>
      </c>
      <c r="H31" s="1012">
        <f>IF(AND(I31&lt;&gt;"",K31&lt;&gt;"",M31&lt;&gt;"",O31&lt;&gt;"",Q31&lt;&gt;"",S31&lt;&gt;"",AA31&lt;&gt;""),0,1)</f>
        <v>1</v>
      </c>
      <c r="I31" s="64"/>
      <c r="J31" s="184"/>
      <c r="K31" s="64"/>
      <c r="L31" s="184"/>
      <c r="M31" s="64"/>
      <c r="N31" s="184"/>
      <c r="O31" s="64"/>
      <c r="P31" s="184"/>
      <c r="Q31" s="64"/>
      <c r="R31" s="184"/>
      <c r="S31" s="64"/>
      <c r="T31" s="184"/>
      <c r="U31" s="64"/>
      <c r="V31" s="184"/>
      <c r="Y31" s="666"/>
      <c r="Z31" s="34"/>
      <c r="AA31" s="188"/>
    </row>
    <row r="32" spans="2:27" ht="14.4">
      <c r="B32" s="203" t="str">
        <f>IF(C32="","",COUNTIF($C$15:C32,"&lt;&gt;""")-COUNTBLANK($C$15:C32))</f>
        <v/>
      </c>
      <c r="H32" s="32"/>
      <c r="X32" s="32"/>
      <c r="AA32" s="88"/>
    </row>
    <row r="33" spans="1:27" ht="14.4">
      <c r="B33" s="203" t="str">
        <f>IF(C33="","",COUNTIF($C$15:C33,"&lt;&gt;""")-COUNTBLANK($C$15:C33))</f>
        <v/>
      </c>
      <c r="C33" s="34"/>
      <c r="D33" s="34"/>
      <c r="E33" s="34"/>
      <c r="F33" s="34"/>
      <c r="H33" s="84"/>
      <c r="I33" s="34"/>
      <c r="K33" s="34"/>
      <c r="M33" s="34"/>
      <c r="O33" s="34"/>
      <c r="Q33" s="34"/>
      <c r="S33" s="34"/>
      <c r="U33" s="34"/>
      <c r="Y33" s="34"/>
      <c r="Z33" s="34"/>
      <c r="AA33" s="88"/>
    </row>
    <row r="34" spans="1:27" ht="14.4">
      <c r="B34" s="52"/>
      <c r="C34" s="32" t="s">
        <v>129</v>
      </c>
      <c r="H34" s="84"/>
      <c r="Y34" s="34"/>
      <c r="Z34" s="34"/>
      <c r="AA34" s="88"/>
    </row>
    <row r="35" spans="1:27" ht="14.4">
      <c r="B35" s="52"/>
      <c r="C35" s="1378"/>
      <c r="D35" s="1379"/>
      <c r="E35" s="1379"/>
      <c r="F35" s="1380"/>
      <c r="H35" s="84"/>
      <c r="Y35" s="34"/>
      <c r="Z35" s="34"/>
      <c r="AA35" s="88"/>
    </row>
    <row r="36" spans="1:27" ht="14.4">
      <c r="B36" s="52"/>
      <c r="C36" s="1381"/>
      <c r="D36" s="1405"/>
      <c r="E36" s="1405"/>
      <c r="F36" s="1382"/>
      <c r="H36" s="84"/>
      <c r="Y36" s="34"/>
      <c r="Z36" s="34"/>
      <c r="AA36" s="88"/>
    </row>
    <row r="37" spans="1:27" ht="14.4">
      <c r="B37" s="52"/>
      <c r="C37" s="1381"/>
      <c r="D37" s="1405"/>
      <c r="E37" s="1405"/>
      <c r="F37" s="1382"/>
      <c r="H37" s="84"/>
      <c r="Y37" s="34"/>
      <c r="Z37" s="34"/>
      <c r="AA37" s="88"/>
    </row>
    <row r="38" spans="1:27" ht="14.4">
      <c r="B38" s="52"/>
      <c r="C38" s="1381"/>
      <c r="D38" s="1405"/>
      <c r="E38" s="1405"/>
      <c r="F38" s="1382"/>
      <c r="H38" s="84"/>
      <c r="Y38" s="34"/>
      <c r="Z38" s="34"/>
      <c r="AA38" s="88"/>
    </row>
    <row r="39" spans="1:27" ht="14.4">
      <c r="B39" s="52"/>
      <c r="C39" s="1383"/>
      <c r="D39" s="1384"/>
      <c r="E39" s="1384"/>
      <c r="F39" s="1385"/>
      <c r="H39" s="84"/>
      <c r="Y39" s="34"/>
      <c r="Z39" s="34"/>
      <c r="AA39" s="88"/>
    </row>
    <row r="40" spans="1:27" ht="14.4">
      <c r="B40" s="52"/>
      <c r="H40" s="84"/>
      <c r="Y40" s="34"/>
      <c r="Z40" s="34"/>
      <c r="AA40" s="88"/>
    </row>
    <row r="41" spans="1:27" ht="14.4">
      <c r="B41" s="52"/>
      <c r="D41" s="33"/>
      <c r="E41" s="33"/>
      <c r="F41" s="33"/>
      <c r="H41" s="84"/>
      <c r="AA41" s="86"/>
    </row>
    <row r="42" spans="1:27" ht="14.4">
      <c r="B42" s="335" t="s">
        <v>130</v>
      </c>
      <c r="C42" s="56"/>
      <c r="D42" s="56"/>
      <c r="E42" s="56"/>
      <c r="F42" s="56"/>
      <c r="G42" s="56"/>
      <c r="H42" s="312"/>
      <c r="I42" s="56"/>
      <c r="J42" s="56"/>
      <c r="K42" s="56"/>
      <c r="L42" s="56"/>
      <c r="M42" s="56"/>
      <c r="N42" s="56"/>
      <c r="O42" s="56"/>
      <c r="P42" s="56"/>
      <c r="Q42" s="56"/>
      <c r="R42" s="56"/>
      <c r="S42" s="56"/>
      <c r="T42" s="56"/>
      <c r="U42" s="56"/>
      <c r="V42" s="56"/>
      <c r="W42" s="56"/>
      <c r="X42" s="56"/>
      <c r="Y42" s="56"/>
      <c r="Z42" s="56"/>
      <c r="AA42" s="87"/>
    </row>
    <row r="43" spans="1:27" ht="14.4" hidden="1">
      <c r="A43"/>
      <c r="B43"/>
      <c r="C43"/>
      <c r="D43"/>
      <c r="E43"/>
      <c r="F43"/>
      <c r="G43"/>
      <c r="H43"/>
      <c r="I43"/>
      <c r="J43"/>
      <c r="K43"/>
      <c r="L43"/>
      <c r="M43"/>
      <c r="N43"/>
      <c r="O43"/>
      <c r="P43"/>
      <c r="Q43"/>
      <c r="R43"/>
      <c r="S43"/>
      <c r="T43"/>
      <c r="U43"/>
      <c r="V43"/>
      <c r="W43"/>
      <c r="X43"/>
      <c r="Y43"/>
      <c r="Z43"/>
      <c r="AA43"/>
    </row>
    <row r="44" spans="1:27" ht="0" hidden="1" customHeight="1">
      <c r="A44"/>
      <c r="B44"/>
      <c r="C44"/>
      <c r="D44"/>
      <c r="E44"/>
      <c r="F44"/>
      <c r="G44"/>
      <c r="H44"/>
      <c r="I44"/>
      <c r="J44"/>
      <c r="K44"/>
      <c r="L44"/>
      <c r="M44"/>
      <c r="N44"/>
      <c r="O44"/>
      <c r="P44"/>
      <c r="Q44"/>
      <c r="R44"/>
      <c r="S44"/>
      <c r="T44"/>
      <c r="U44"/>
      <c r="V44"/>
      <c r="W44"/>
      <c r="X44"/>
      <c r="Y44"/>
      <c r="Z44"/>
      <c r="AA44"/>
    </row>
    <row r="45" spans="1:27" ht="14.1" hidden="1" customHeight="1">
      <c r="A45"/>
      <c r="B45"/>
      <c r="C45"/>
      <c r="D45"/>
      <c r="E45"/>
      <c r="F45"/>
      <c r="G45"/>
      <c r="H45"/>
      <c r="I45"/>
      <c r="J45"/>
      <c r="K45"/>
      <c r="L45"/>
      <c r="M45"/>
      <c r="N45"/>
      <c r="O45"/>
      <c r="P45"/>
      <c r="Q45"/>
      <c r="R45"/>
      <c r="S45"/>
      <c r="T45"/>
      <c r="U45"/>
      <c r="V45"/>
      <c r="W45"/>
      <c r="X45"/>
      <c r="Y45"/>
      <c r="Z45"/>
      <c r="AA45"/>
    </row>
    <row r="46" spans="1:27" ht="15" hidden="1" customHeight="1">
      <c r="A46"/>
      <c r="B46"/>
      <c r="C46"/>
      <c r="D46"/>
      <c r="E46"/>
      <c r="F46"/>
      <c r="G46"/>
      <c r="H46"/>
      <c r="I46"/>
      <c r="J46"/>
      <c r="K46"/>
      <c r="L46"/>
      <c r="M46"/>
      <c r="N46"/>
      <c r="O46"/>
      <c r="P46"/>
      <c r="Q46"/>
      <c r="R46"/>
      <c r="S46"/>
      <c r="T46"/>
      <c r="U46"/>
      <c r="V46"/>
      <c r="W46"/>
      <c r="X46"/>
      <c r="Y46"/>
      <c r="Z46"/>
      <c r="AA46"/>
    </row>
    <row r="47" spans="1:27" ht="15" hidden="1" customHeight="1">
      <c r="A47"/>
      <c r="B47"/>
      <c r="C47"/>
      <c r="D47"/>
      <c r="E47"/>
      <c r="F47"/>
      <c r="G47"/>
      <c r="H47"/>
      <c r="I47"/>
      <c r="J47"/>
      <c r="K47"/>
      <c r="L47"/>
      <c r="M47"/>
      <c r="N47"/>
      <c r="O47"/>
      <c r="P47"/>
      <c r="Q47"/>
      <c r="R47"/>
      <c r="S47"/>
      <c r="T47"/>
      <c r="U47"/>
      <c r="V47"/>
      <c r="W47"/>
      <c r="X47"/>
      <c r="Y47"/>
      <c r="Z47"/>
      <c r="AA47"/>
    </row>
    <row r="48" spans="1:27" ht="15" hidden="1" customHeight="1">
      <c r="A48"/>
      <c r="B48"/>
      <c r="C48"/>
      <c r="D48"/>
      <c r="E48"/>
      <c r="F48"/>
      <c r="G48"/>
      <c r="H48"/>
      <c r="I48"/>
      <c r="J48"/>
      <c r="K48"/>
      <c r="L48"/>
      <c r="M48"/>
      <c r="N48"/>
      <c r="O48"/>
      <c r="P48"/>
      <c r="Q48"/>
      <c r="R48"/>
      <c r="S48"/>
      <c r="T48"/>
      <c r="U48"/>
      <c r="V48"/>
      <c r="W48"/>
      <c r="X48"/>
      <c r="Y48"/>
      <c r="Z48"/>
      <c r="AA48"/>
    </row>
    <row r="49" spans="1:27" ht="15" hidden="1" customHeight="1">
      <c r="A49"/>
      <c r="B49"/>
      <c r="C49"/>
      <c r="D49"/>
      <c r="E49"/>
      <c r="F49"/>
      <c r="G49"/>
      <c r="H49"/>
      <c r="I49"/>
      <c r="J49"/>
      <c r="K49"/>
      <c r="L49"/>
      <c r="M49"/>
      <c r="N49"/>
      <c r="O49"/>
      <c r="P49"/>
      <c r="Q49"/>
      <c r="R49"/>
      <c r="S49"/>
      <c r="T49"/>
      <c r="U49"/>
      <c r="V49"/>
      <c r="W49"/>
      <c r="X49"/>
      <c r="Y49"/>
      <c r="Z49"/>
      <c r="AA49"/>
    </row>
    <row r="50" spans="1:27" ht="15" hidden="1" customHeight="1">
      <c r="A50"/>
      <c r="B50"/>
      <c r="C50"/>
      <c r="D50"/>
      <c r="E50"/>
      <c r="F50"/>
      <c r="G50"/>
      <c r="H50"/>
      <c r="I50"/>
      <c r="J50"/>
      <c r="K50"/>
      <c r="L50"/>
      <c r="M50"/>
      <c r="N50"/>
      <c r="O50"/>
      <c r="P50"/>
      <c r="Q50"/>
      <c r="R50"/>
      <c r="S50"/>
      <c r="T50"/>
      <c r="U50"/>
      <c r="V50"/>
      <c r="W50"/>
      <c r="X50"/>
      <c r="Y50"/>
      <c r="Z50"/>
      <c r="AA50"/>
    </row>
    <row r="51" spans="1:27" ht="15" hidden="1" customHeight="1">
      <c r="A51"/>
      <c r="B51"/>
      <c r="C51"/>
      <c r="D51"/>
      <c r="E51"/>
      <c r="F51"/>
      <c r="G51"/>
      <c r="H51"/>
      <c r="I51"/>
      <c r="J51"/>
      <c r="K51"/>
      <c r="L51"/>
      <c r="M51"/>
      <c r="N51"/>
      <c r="O51"/>
      <c r="P51"/>
      <c r="Q51"/>
      <c r="R51"/>
      <c r="S51"/>
      <c r="T51"/>
      <c r="U51"/>
      <c r="V51"/>
      <c r="W51"/>
      <c r="X51"/>
      <c r="Y51"/>
      <c r="Z51"/>
      <c r="AA51"/>
    </row>
    <row r="52" spans="1:27" ht="15" hidden="1" customHeight="1">
      <c r="A52"/>
      <c r="B52"/>
      <c r="C52"/>
      <c r="D52"/>
      <c r="E52"/>
      <c r="F52"/>
      <c r="G52"/>
      <c r="H52"/>
      <c r="I52"/>
      <c r="J52"/>
      <c r="K52"/>
      <c r="L52"/>
      <c r="M52"/>
      <c r="N52"/>
      <c r="O52"/>
      <c r="P52"/>
      <c r="Q52"/>
      <c r="R52"/>
      <c r="S52"/>
      <c r="T52"/>
      <c r="U52"/>
      <c r="V52"/>
      <c r="W52"/>
      <c r="X52"/>
      <c r="Y52"/>
      <c r="Z52"/>
      <c r="AA52"/>
    </row>
    <row r="53" spans="1:27" ht="15" hidden="1" customHeight="1">
      <c r="A53"/>
      <c r="B53"/>
      <c r="C53"/>
      <c r="D53"/>
      <c r="E53"/>
      <c r="F53"/>
      <c r="G53"/>
      <c r="H53"/>
      <c r="I53"/>
      <c r="J53"/>
      <c r="K53"/>
      <c r="L53"/>
      <c r="M53"/>
      <c r="N53"/>
      <c r="O53"/>
      <c r="P53"/>
      <c r="Q53"/>
      <c r="R53"/>
      <c r="S53"/>
      <c r="T53"/>
      <c r="U53"/>
      <c r="V53"/>
      <c r="W53"/>
      <c r="X53"/>
      <c r="Y53"/>
      <c r="Z53"/>
      <c r="AA53"/>
    </row>
    <row r="54" spans="1:27" ht="15" hidden="1" customHeight="1">
      <c r="A54"/>
      <c r="B54"/>
      <c r="C54"/>
      <c r="D54"/>
      <c r="E54"/>
      <c r="F54"/>
      <c r="G54"/>
      <c r="H54"/>
      <c r="I54"/>
      <c r="J54"/>
      <c r="K54"/>
      <c r="L54"/>
      <c r="M54"/>
      <c r="N54"/>
      <c r="O54"/>
      <c r="P54"/>
      <c r="Q54"/>
      <c r="R54"/>
      <c r="S54"/>
      <c r="T54"/>
      <c r="U54"/>
      <c r="V54"/>
      <c r="W54"/>
      <c r="X54"/>
      <c r="Y54"/>
      <c r="Z54"/>
      <c r="AA54"/>
    </row>
    <row r="55" spans="1:27" ht="15" hidden="1" customHeight="1">
      <c r="A55"/>
      <c r="B55"/>
      <c r="C55"/>
      <c r="D55"/>
      <c r="E55"/>
      <c r="F55"/>
      <c r="G55"/>
      <c r="H55"/>
      <c r="I55"/>
      <c r="J55"/>
      <c r="K55"/>
      <c r="L55"/>
      <c r="M55"/>
      <c r="N55"/>
      <c r="O55"/>
      <c r="P55"/>
      <c r="Q55"/>
      <c r="R55"/>
      <c r="S55"/>
      <c r="T55"/>
      <c r="U55"/>
      <c r="V55"/>
      <c r="W55"/>
      <c r="X55"/>
      <c r="Y55"/>
      <c r="Z55"/>
      <c r="AA55"/>
    </row>
    <row r="56" spans="1:27" ht="15" hidden="1" customHeight="1">
      <c r="A56"/>
      <c r="B56"/>
      <c r="C56"/>
      <c r="D56"/>
      <c r="E56"/>
      <c r="F56"/>
      <c r="G56"/>
      <c r="H56"/>
      <c r="I56"/>
      <c r="J56"/>
      <c r="K56"/>
      <c r="L56"/>
      <c r="M56"/>
      <c r="N56"/>
      <c r="O56"/>
      <c r="P56"/>
      <c r="Q56"/>
      <c r="R56"/>
      <c r="S56"/>
      <c r="T56"/>
      <c r="U56"/>
      <c r="V56"/>
      <c r="W56"/>
      <c r="X56"/>
      <c r="Y56"/>
      <c r="Z56"/>
      <c r="AA56"/>
    </row>
    <row r="57" spans="1:27" ht="15" hidden="1" customHeight="1">
      <c r="A57"/>
      <c r="B57"/>
      <c r="C57"/>
      <c r="D57"/>
      <c r="E57"/>
      <c r="F57"/>
      <c r="G57"/>
      <c r="H57"/>
      <c r="I57"/>
      <c r="J57"/>
      <c r="K57"/>
      <c r="L57"/>
      <c r="M57"/>
      <c r="N57"/>
      <c r="O57"/>
      <c r="P57"/>
      <c r="Q57"/>
      <c r="R57"/>
      <c r="S57"/>
      <c r="T57"/>
      <c r="U57"/>
      <c r="V57"/>
      <c r="W57"/>
      <c r="X57"/>
      <c r="Y57"/>
      <c r="Z57"/>
      <c r="AA57"/>
    </row>
    <row r="58" spans="1:27" ht="15" hidden="1" customHeight="1">
      <c r="A58"/>
      <c r="B58"/>
      <c r="C58"/>
      <c r="D58"/>
      <c r="E58"/>
      <c r="F58"/>
      <c r="G58"/>
      <c r="H58"/>
      <c r="I58"/>
      <c r="J58"/>
      <c r="K58"/>
      <c r="L58"/>
      <c r="M58"/>
      <c r="N58"/>
      <c r="O58"/>
      <c r="P58"/>
      <c r="Q58"/>
      <c r="R58"/>
      <c r="S58"/>
      <c r="T58"/>
      <c r="U58"/>
      <c r="V58"/>
      <c r="W58"/>
      <c r="X58"/>
      <c r="Y58"/>
      <c r="Z58"/>
      <c r="AA58"/>
    </row>
    <row r="59" spans="1:27" ht="15" hidden="1" customHeight="1">
      <c r="A59"/>
      <c r="B59"/>
      <c r="C59"/>
      <c r="D59"/>
      <c r="E59"/>
      <c r="F59"/>
      <c r="G59"/>
      <c r="H59"/>
      <c r="I59"/>
      <c r="J59"/>
      <c r="K59"/>
      <c r="L59"/>
      <c r="M59"/>
      <c r="N59"/>
      <c r="O59"/>
      <c r="P59"/>
      <c r="Q59"/>
      <c r="R59"/>
      <c r="S59"/>
      <c r="T59"/>
      <c r="U59"/>
      <c r="V59"/>
      <c r="W59"/>
      <c r="X59"/>
      <c r="Y59"/>
      <c r="Z59"/>
      <c r="AA59"/>
    </row>
    <row r="60" spans="1:27" ht="15" hidden="1" customHeight="1">
      <c r="A60"/>
      <c r="B60"/>
      <c r="C60"/>
      <c r="D60"/>
      <c r="E60"/>
      <c r="F60"/>
      <c r="G60"/>
      <c r="H60"/>
      <c r="I60"/>
      <c r="J60"/>
      <c r="K60"/>
      <c r="L60"/>
      <c r="M60"/>
      <c r="N60"/>
      <c r="O60"/>
      <c r="P60"/>
      <c r="Q60"/>
      <c r="R60"/>
      <c r="S60"/>
      <c r="T60"/>
      <c r="U60"/>
      <c r="V60"/>
      <c r="W60"/>
      <c r="X60"/>
      <c r="Y60"/>
      <c r="Z60"/>
      <c r="AA60"/>
    </row>
    <row r="61" spans="1:27" ht="15" hidden="1" customHeight="1">
      <c r="A61"/>
      <c r="B61"/>
      <c r="C61"/>
      <c r="D61"/>
      <c r="E61"/>
      <c r="F61"/>
      <c r="G61"/>
      <c r="H61"/>
      <c r="I61"/>
      <c r="J61"/>
      <c r="K61"/>
      <c r="L61"/>
      <c r="M61"/>
      <c r="N61"/>
      <c r="O61"/>
      <c r="P61"/>
      <c r="Q61"/>
      <c r="R61"/>
      <c r="S61"/>
      <c r="T61"/>
      <c r="U61"/>
      <c r="V61"/>
      <c r="W61"/>
      <c r="X61"/>
      <c r="Y61"/>
      <c r="Z61"/>
      <c r="AA61"/>
    </row>
    <row r="62" spans="1:27" ht="15" hidden="1" customHeight="1">
      <c r="A62"/>
      <c r="B62"/>
      <c r="C62"/>
      <c r="D62"/>
      <c r="E62"/>
      <c r="F62"/>
      <c r="G62"/>
      <c r="H62"/>
      <c r="I62"/>
      <c r="J62"/>
      <c r="K62"/>
      <c r="L62"/>
      <c r="M62"/>
      <c r="N62"/>
      <c r="O62"/>
      <c r="P62"/>
      <c r="Q62"/>
      <c r="R62"/>
      <c r="S62"/>
      <c r="T62"/>
      <c r="U62"/>
      <c r="V62"/>
      <c r="W62"/>
      <c r="X62"/>
      <c r="Y62"/>
      <c r="Z62"/>
      <c r="AA62"/>
    </row>
    <row r="63" spans="1:27" ht="15" hidden="1" customHeight="1">
      <c r="A63"/>
      <c r="B63"/>
      <c r="C63"/>
      <c r="D63"/>
      <c r="E63"/>
      <c r="F63"/>
      <c r="G63"/>
      <c r="H63"/>
      <c r="I63"/>
      <c r="J63"/>
      <c r="K63"/>
      <c r="L63"/>
      <c r="M63"/>
      <c r="N63"/>
      <c r="O63"/>
      <c r="P63"/>
      <c r="Q63"/>
      <c r="R63"/>
      <c r="S63"/>
      <c r="T63"/>
      <c r="U63"/>
      <c r="V63"/>
      <c r="W63"/>
      <c r="X63"/>
      <c r="Y63"/>
      <c r="Z63"/>
      <c r="AA63"/>
    </row>
    <row r="64" spans="1:27" ht="15" hidden="1" customHeight="1">
      <c r="A64"/>
      <c r="B64"/>
      <c r="C64"/>
      <c r="D64"/>
      <c r="E64"/>
      <c r="F64"/>
      <c r="G64"/>
      <c r="H64"/>
      <c r="I64"/>
      <c r="J64"/>
      <c r="K64"/>
      <c r="L64"/>
      <c r="M64"/>
      <c r="N64"/>
      <c r="O64"/>
      <c r="P64"/>
      <c r="Q64"/>
      <c r="R64"/>
      <c r="S64"/>
      <c r="T64"/>
      <c r="U64"/>
      <c r="V64"/>
      <c r="W64"/>
      <c r="X64"/>
      <c r="Y64"/>
      <c r="Z64"/>
      <c r="AA64"/>
    </row>
    <row r="65" spans="1:27" ht="15" hidden="1" customHeight="1">
      <c r="A65"/>
      <c r="B65"/>
      <c r="C65"/>
      <c r="D65"/>
      <c r="E65"/>
      <c r="F65"/>
      <c r="G65"/>
      <c r="H65"/>
      <c r="I65"/>
      <c r="J65"/>
      <c r="K65"/>
      <c r="L65"/>
      <c r="M65"/>
      <c r="N65"/>
      <c r="O65"/>
      <c r="P65"/>
      <c r="Q65"/>
      <c r="R65"/>
      <c r="S65"/>
      <c r="T65"/>
      <c r="U65"/>
      <c r="V65"/>
      <c r="W65"/>
      <c r="X65"/>
      <c r="Y65"/>
      <c r="Z65"/>
      <c r="AA65"/>
    </row>
    <row r="66" spans="1:27" ht="15" hidden="1" customHeight="1">
      <c r="A66"/>
      <c r="B66"/>
      <c r="C66"/>
      <c r="D66"/>
      <c r="E66"/>
      <c r="F66"/>
      <c r="G66"/>
      <c r="H66"/>
      <c r="I66"/>
      <c r="J66"/>
      <c r="K66"/>
      <c r="L66"/>
      <c r="M66"/>
      <c r="N66"/>
      <c r="O66"/>
      <c r="P66"/>
      <c r="Q66"/>
      <c r="R66"/>
      <c r="S66"/>
      <c r="T66"/>
      <c r="U66"/>
      <c r="V66"/>
      <c r="W66"/>
      <c r="X66"/>
      <c r="Y66"/>
      <c r="Z66"/>
      <c r="AA66"/>
    </row>
    <row r="67" spans="1:27" ht="15" hidden="1" customHeight="1">
      <c r="A67"/>
      <c r="B67"/>
      <c r="C67"/>
      <c r="D67"/>
      <c r="E67"/>
      <c r="F67"/>
      <c r="G67"/>
      <c r="H67"/>
      <c r="I67"/>
      <c r="J67"/>
      <c r="K67"/>
      <c r="L67"/>
      <c r="M67"/>
      <c r="N67"/>
      <c r="O67"/>
      <c r="P67"/>
      <c r="Q67"/>
      <c r="R67"/>
      <c r="S67"/>
      <c r="T67"/>
      <c r="U67"/>
      <c r="V67"/>
      <c r="W67"/>
      <c r="X67"/>
      <c r="Y67"/>
      <c r="Z67"/>
      <c r="AA67"/>
    </row>
    <row r="68" spans="1:27" ht="15" hidden="1" customHeight="1">
      <c r="A68"/>
      <c r="B68"/>
      <c r="C68"/>
      <c r="D68"/>
      <c r="E68"/>
      <c r="F68"/>
      <c r="G68"/>
      <c r="H68"/>
      <c r="I68"/>
      <c r="J68"/>
      <c r="K68"/>
      <c r="L68"/>
      <c r="M68"/>
      <c r="N68"/>
      <c r="O68"/>
      <c r="P68"/>
      <c r="Q68"/>
      <c r="R68"/>
      <c r="S68"/>
      <c r="T68"/>
      <c r="U68"/>
      <c r="V68"/>
      <c r="W68"/>
      <c r="X68"/>
      <c r="Y68"/>
      <c r="Z68"/>
      <c r="AA68"/>
    </row>
    <row r="69" spans="1:27" ht="15" hidden="1" customHeight="1">
      <c r="A69"/>
      <c r="B69"/>
      <c r="C69"/>
      <c r="D69"/>
      <c r="E69"/>
      <c r="F69"/>
      <c r="G69"/>
      <c r="H69"/>
      <c r="I69"/>
      <c r="J69"/>
      <c r="K69"/>
      <c r="L69"/>
      <c r="M69"/>
      <c r="N69"/>
      <c r="O69"/>
      <c r="P69"/>
      <c r="Q69"/>
      <c r="R69"/>
      <c r="S69"/>
      <c r="T69"/>
      <c r="U69"/>
      <c r="V69"/>
      <c r="W69"/>
      <c r="X69"/>
      <c r="Y69"/>
      <c r="Z69"/>
      <c r="AA69"/>
    </row>
    <row r="70" spans="1:27" ht="15" hidden="1" customHeight="1">
      <c r="A70"/>
      <c r="B70"/>
      <c r="C70"/>
      <c r="D70"/>
      <c r="E70"/>
      <c r="F70"/>
      <c r="G70"/>
      <c r="H70"/>
      <c r="I70"/>
      <c r="J70"/>
      <c r="K70"/>
      <c r="L70"/>
      <c r="M70"/>
      <c r="N70"/>
      <c r="O70"/>
      <c r="P70"/>
      <c r="Q70"/>
      <c r="R70"/>
      <c r="S70"/>
      <c r="T70"/>
      <c r="U70"/>
      <c r="V70"/>
      <c r="W70"/>
      <c r="X70"/>
      <c r="Y70"/>
      <c r="Z70"/>
      <c r="AA70"/>
    </row>
    <row r="71" spans="1:27" ht="15" hidden="1" customHeight="1">
      <c r="A71"/>
      <c r="B71"/>
      <c r="C71"/>
      <c r="D71"/>
      <c r="E71"/>
      <c r="F71"/>
      <c r="G71"/>
      <c r="H71"/>
      <c r="I71"/>
      <c r="J71"/>
      <c r="K71"/>
      <c r="L71"/>
      <c r="M71"/>
      <c r="N71"/>
      <c r="O71"/>
      <c r="P71"/>
      <c r="Q71"/>
      <c r="R71"/>
      <c r="S71"/>
      <c r="T71"/>
      <c r="U71"/>
      <c r="V71"/>
      <c r="W71"/>
      <c r="X71"/>
      <c r="Y71"/>
      <c r="Z71"/>
      <c r="AA71"/>
    </row>
    <row r="72" spans="1:27" ht="15" hidden="1" customHeight="1">
      <c r="A72"/>
      <c r="B72"/>
      <c r="C72"/>
      <c r="D72"/>
      <c r="E72"/>
      <c r="F72"/>
      <c r="G72"/>
      <c r="H72"/>
      <c r="I72"/>
      <c r="J72"/>
      <c r="K72"/>
      <c r="L72"/>
      <c r="M72"/>
      <c r="N72"/>
      <c r="O72"/>
      <c r="P72"/>
      <c r="Q72"/>
      <c r="R72"/>
      <c r="S72"/>
      <c r="T72"/>
      <c r="U72"/>
      <c r="V72"/>
      <c r="W72"/>
      <c r="X72"/>
      <c r="Y72"/>
      <c r="Z72"/>
      <c r="AA72"/>
    </row>
    <row r="73" spans="1:27" ht="0" hidden="1" customHeight="1">
      <c r="G73" s="32"/>
      <c r="X73" s="32"/>
    </row>
    <row r="74" spans="1:27" ht="0" hidden="1" customHeight="1">
      <c r="G74" s="32"/>
      <c r="X74" s="32"/>
    </row>
    <row r="75" spans="1:27" ht="0" hidden="1" customHeight="1">
      <c r="G75" s="32"/>
      <c r="X75" s="32"/>
    </row>
    <row r="76" spans="1:27" ht="0" hidden="1" customHeight="1">
      <c r="G76" s="32"/>
      <c r="X76" s="32"/>
    </row>
    <row r="77" spans="1:27" ht="0" hidden="1" customHeight="1">
      <c r="G77" s="32"/>
      <c r="X77" s="32"/>
    </row>
  </sheetData>
  <mergeCells count="10">
    <mergeCell ref="Y10:Y12"/>
    <mergeCell ref="AA10:AA12"/>
    <mergeCell ref="H10:H12"/>
    <mergeCell ref="C35:F39"/>
    <mergeCell ref="I11:J11"/>
    <mergeCell ref="K11:L11"/>
    <mergeCell ref="M11:N11"/>
    <mergeCell ref="O11:P11"/>
    <mergeCell ref="Q11:R11"/>
    <mergeCell ref="S11:T11"/>
  </mergeCells>
  <conditionalFormatting sqref="H3">
    <cfRule type="cellIs" dxfId="415" priority="105" stopIfTrue="1" operator="greaterThan">
      <formula>0</formula>
    </cfRule>
    <cfRule type="cellIs" dxfId="414" priority="106" stopIfTrue="1" operator="lessThan">
      <formula>1</formula>
    </cfRule>
  </conditionalFormatting>
  <conditionalFormatting sqref="H15:H21">
    <cfRule type="cellIs" dxfId="413" priority="11" stopIfTrue="1" operator="greaterThan">
      <formula>0</formula>
    </cfRule>
    <cfRule type="cellIs" dxfId="412" priority="12" stopIfTrue="1" operator="lessThan">
      <formula>1</formula>
    </cfRule>
  </conditionalFormatting>
  <conditionalFormatting sqref="H24:H26">
    <cfRule type="cellIs" dxfId="411" priority="3" stopIfTrue="1" operator="greaterThan">
      <formula>0</formula>
    </cfRule>
    <cfRule type="cellIs" dxfId="410" priority="4" stopIfTrue="1" operator="lessThan">
      <formula>1</formula>
    </cfRule>
  </conditionalFormatting>
  <conditionalFormatting sqref="H29:H31">
    <cfRule type="cellIs" dxfId="409" priority="1" stopIfTrue="1" operator="greaterThan">
      <formula>0</formula>
    </cfRule>
    <cfRule type="cellIs" dxfId="408" priority="2" stopIfTrue="1" operator="lessThan">
      <formula>1</formula>
    </cfRule>
  </conditionalFormatting>
  <dataValidations disablePrompts="1" count="1">
    <dataValidation type="list" allowBlank="1" showInputMessage="1" showErrorMessage="1" sqref="V24:V26 J29:J31 J24:J26 L29:L31 L24:L26 N29:N31 N24:N26 P29:P31 P24:P26 R29:R31 R24:R26 T29:T31 T24:T26 V29:V31 V16:V21 T16:T21 R16:R21 P16:P21 N16:N21 L16:L21 J16:J21" xr:uid="{B202CD6F-3614-4793-9CB2-29434C2E1661}">
      <formula1>Confidence_grade</formula1>
    </dataValidation>
  </dataValidations>
  <pageMargins left="0.23622047244094491" right="0.23622047244094491" top="0.74803149606299213" bottom="0.74803149606299213" header="0.31496062992125984" footer="0.31496062992125984"/>
  <pageSetup paperSize="9" scale="73" fitToWidth="0" orientation="landscape" r:id="rId1"/>
  <headerFooter>
    <oddHeader>&amp;LDepartment of Internal Affairs - Three Waters Reform Programme - Request for Information Template Workbook I</oddHeader>
    <oddFooter>&amp;LPage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31B67-AE83-4A57-A868-18B5D2C2BE9F}">
  <sheetPr>
    <tabColor rgb="FF55EBF7"/>
    <pageSetUpPr fitToPage="1"/>
  </sheetPr>
  <dimension ref="A1:AN105"/>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5546875" style="32" customWidth="1"/>
    <col min="4" max="4" width="63.88671875" style="32" bestFit="1" customWidth="1"/>
    <col min="5" max="5" width="13.5546875" style="168" customWidth="1"/>
    <col min="6" max="6" width="8.5546875" style="32" customWidth="1"/>
    <col min="7" max="7" width="8.5546875" style="34" customWidth="1"/>
    <col min="8" max="8" width="19" style="89" bestFit="1" customWidth="1"/>
    <col min="9" max="9" width="18.5546875" style="32" customWidth="1"/>
    <col min="10" max="10" width="5.5546875" style="32" customWidth="1"/>
    <col min="11" max="11" width="18.5546875" style="32" customWidth="1"/>
    <col min="12" max="12" width="5.5546875" style="32" customWidth="1"/>
    <col min="13" max="13" width="18.5546875" style="32" customWidth="1"/>
    <col min="14" max="14" width="5.5546875" style="32" customWidth="1"/>
    <col min="15" max="15" width="18.5546875" style="32" customWidth="1"/>
    <col min="16" max="16" width="5.5546875" style="32" customWidth="1"/>
    <col min="17" max="17" width="18.5546875" style="32" customWidth="1"/>
    <col min="18" max="18" width="5.5546875" style="32" customWidth="1"/>
    <col min="19" max="19" width="18.5546875" style="32" customWidth="1"/>
    <col min="20" max="20" width="5.5546875" style="32" customWidth="1"/>
    <col min="21" max="21" width="18.5546875" style="32" customWidth="1"/>
    <col min="22" max="22" width="5.5546875" style="32" customWidth="1"/>
    <col min="23" max="23" width="18.5546875" style="32" customWidth="1"/>
    <col min="24" max="24" width="5.5546875" style="32" customWidth="1"/>
    <col min="25" max="25" width="18.5546875" style="32" customWidth="1"/>
    <col min="26" max="26" width="5.5546875" style="32" customWidth="1"/>
    <col min="27" max="27" width="18.5546875" style="32" customWidth="1"/>
    <col min="28" max="28" width="5.5546875" style="32" customWidth="1"/>
    <col min="29" max="29" width="18.5546875" style="32" customWidth="1"/>
    <col min="30" max="30" width="5.5546875" style="32" customWidth="1"/>
    <col min="31" max="31" width="13.44140625" style="32" customWidth="1"/>
    <col min="32" max="32" width="5.5546875" style="32" customWidth="1"/>
    <col min="33" max="33" width="1.5546875" style="32" customWidth="1"/>
    <col min="34" max="34" width="5.5546875" style="34" customWidth="1"/>
    <col min="35" max="35" width="15.44140625" style="32" customWidth="1"/>
    <col min="36" max="36" width="4.5546875" style="32" customWidth="1"/>
    <col min="37" max="37" width="49.44140625" style="32" customWidth="1"/>
    <col min="38" max="38" width="3.5546875" hidden="1" customWidth="1"/>
    <col min="39" max="39" width="4.44140625" hidden="1" customWidth="1"/>
    <col min="40" max="40" width="16.5546875" hidden="1" customWidth="1"/>
    <col min="41" max="16384" width="9.44140625" hidden="1"/>
  </cols>
  <sheetData>
    <row r="1" spans="1:37" ht="28.35" customHeight="1">
      <c r="A1" s="35"/>
      <c r="B1" s="115" t="str">
        <f>'Key information'!$B$6</f>
        <v>Three Waters Reform Programme: Request for Information Workbook I</v>
      </c>
      <c r="C1" s="116"/>
      <c r="D1" s="116"/>
      <c r="E1" s="166"/>
      <c r="F1" s="116"/>
      <c r="G1" s="116"/>
      <c r="H1" s="117"/>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8"/>
    </row>
    <row r="2" spans="1:37" ht="20.399999999999999">
      <c r="B2" s="39"/>
      <c r="C2" s="40"/>
      <c r="D2" s="987"/>
      <c r="E2" s="167"/>
      <c r="F2" s="35"/>
      <c r="G2" s="38"/>
      <c r="H2" s="91"/>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row>
    <row r="3" spans="1:37" ht="14.4">
      <c r="A3" s="41"/>
      <c r="B3" s="662" t="s">
        <v>1971</v>
      </c>
      <c r="C3" s="44"/>
      <c r="D3" s="663">
        <f>'Key information'!$E$8</f>
        <v>0</v>
      </c>
      <c r="E3" s="65"/>
      <c r="F3" s="41"/>
      <c r="G3" s="664" t="s">
        <v>100</v>
      </c>
      <c r="H3" s="665">
        <f>SUM(H15:H62)</f>
        <v>42</v>
      </c>
      <c r="I3" s="41"/>
      <c r="J3" s="41"/>
      <c r="K3" s="41"/>
      <c r="L3" s="41"/>
      <c r="M3" s="41"/>
      <c r="N3" s="41"/>
      <c r="O3" s="41"/>
      <c r="P3" s="41"/>
      <c r="Q3" s="41"/>
      <c r="R3" s="41"/>
      <c r="S3" s="41"/>
      <c r="T3" s="41"/>
      <c r="U3" s="41"/>
      <c r="V3" s="41"/>
      <c r="W3" s="41"/>
      <c r="X3" s="41"/>
      <c r="Y3" s="41"/>
      <c r="Z3" s="41"/>
      <c r="AA3" s="41"/>
      <c r="AB3" s="41"/>
      <c r="AC3" s="41"/>
      <c r="AD3" s="41"/>
      <c r="AE3" s="41"/>
      <c r="AF3" s="41"/>
      <c r="AG3" s="41"/>
      <c r="AI3" s="344"/>
      <c r="AK3" s="344"/>
    </row>
    <row r="4" spans="1:37" ht="14.4">
      <c r="B4" s="45"/>
      <c r="C4" s="327"/>
      <c r="D4" s="328"/>
      <c r="E4" s="692"/>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46"/>
      <c r="AI4" s="47"/>
      <c r="AJ4" s="47"/>
      <c r="AK4" s="367"/>
    </row>
    <row r="5" spans="1:37" ht="14.4">
      <c r="C5" s="33"/>
      <c r="H5" s="83"/>
    </row>
    <row r="6" spans="1:37" ht="15" thickBot="1">
      <c r="B6" s="48"/>
      <c r="C6" s="49"/>
      <c r="D6" s="50"/>
      <c r="E6" s="169"/>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1"/>
      <c r="AI6" s="50"/>
      <c r="AJ6" s="50"/>
      <c r="AK6" s="85"/>
    </row>
    <row r="7" spans="1:37" ht="14.4">
      <c r="B7" s="52"/>
      <c r="C7" s="122" t="s">
        <v>723</v>
      </c>
      <c r="D7" s="123"/>
      <c r="H7" s="84"/>
      <c r="AK7" s="86"/>
    </row>
    <row r="8" spans="1:37" ht="21" customHeight="1" thickBot="1">
      <c r="B8" s="52"/>
      <c r="C8" s="965" t="s">
        <v>2124</v>
      </c>
      <c r="D8" s="125"/>
      <c r="H8" s="84"/>
      <c r="AK8" s="86"/>
    </row>
    <row r="9" spans="1:37" ht="15" thickBot="1">
      <c r="B9" s="52"/>
      <c r="H9" s="84"/>
      <c r="AK9" s="86"/>
    </row>
    <row r="10" spans="1:37" ht="21" customHeight="1">
      <c r="B10" s="52"/>
      <c r="C10" s="261" t="s">
        <v>103</v>
      </c>
      <c r="D10" s="137" t="s">
        <v>32</v>
      </c>
      <c r="E10" s="170" t="s">
        <v>104</v>
      </c>
      <c r="F10" s="133" t="s">
        <v>105</v>
      </c>
      <c r="H10" s="1455" t="s">
        <v>106</v>
      </c>
      <c r="I10" s="1564" t="s">
        <v>1171</v>
      </c>
      <c r="J10" s="1527" t="s">
        <v>147</v>
      </c>
      <c r="K10" s="1527" t="s">
        <v>1172</v>
      </c>
      <c r="L10" s="1527" t="s">
        <v>147</v>
      </c>
      <c r="M10" s="1527" t="s">
        <v>1173</v>
      </c>
      <c r="N10" s="1527" t="s">
        <v>147</v>
      </c>
      <c r="O10" s="1527" t="s">
        <v>1174</v>
      </c>
      <c r="P10" s="1527" t="s">
        <v>147</v>
      </c>
      <c r="Q10" s="1527" t="s">
        <v>1175</v>
      </c>
      <c r="R10" s="1561" t="s">
        <v>147</v>
      </c>
      <c r="S10" s="1527" t="s">
        <v>1176</v>
      </c>
      <c r="T10" s="1561" t="s">
        <v>147</v>
      </c>
      <c r="U10" s="1527" t="s">
        <v>1177</v>
      </c>
      <c r="V10" s="1561" t="s">
        <v>147</v>
      </c>
      <c r="W10" s="1527" t="s">
        <v>1178</v>
      </c>
      <c r="X10" s="1561" t="s">
        <v>147</v>
      </c>
      <c r="Y10" s="1527" t="s">
        <v>1179</v>
      </c>
      <c r="Z10" s="1561" t="s">
        <v>147</v>
      </c>
      <c r="AA10" s="1527" t="s">
        <v>1180</v>
      </c>
      <c r="AB10" s="1561" t="s">
        <v>147</v>
      </c>
      <c r="AC10" s="1527" t="s">
        <v>1181</v>
      </c>
      <c r="AD10" s="1561" t="s">
        <v>147</v>
      </c>
      <c r="AE10" s="1527" t="s">
        <v>163</v>
      </c>
      <c r="AF10" s="1390" t="s">
        <v>147</v>
      </c>
      <c r="AI10" s="1338" t="s">
        <v>108</v>
      </c>
      <c r="AJ10" s="53"/>
      <c r="AK10" s="1558" t="s">
        <v>109</v>
      </c>
    </row>
    <row r="11" spans="1:37" ht="14.1" customHeight="1">
      <c r="B11" s="52"/>
      <c r="C11" s="223" t="s">
        <v>110</v>
      </c>
      <c r="D11" s="136"/>
      <c r="E11" s="171"/>
      <c r="F11" s="134" t="s">
        <v>111</v>
      </c>
      <c r="H11" s="1456"/>
      <c r="I11" s="1397"/>
      <c r="J11" s="1528"/>
      <c r="K11" s="1528"/>
      <c r="L11" s="1528"/>
      <c r="M11" s="1528"/>
      <c r="N11" s="1528"/>
      <c r="O11" s="1528"/>
      <c r="P11" s="1528"/>
      <c r="Q11" s="1528"/>
      <c r="R11" s="1391"/>
      <c r="S11" s="1528"/>
      <c r="T11" s="1391"/>
      <c r="U11" s="1528"/>
      <c r="V11" s="1391"/>
      <c r="W11" s="1528"/>
      <c r="X11" s="1391"/>
      <c r="Y11" s="1528"/>
      <c r="Z11" s="1391"/>
      <c r="AA11" s="1528"/>
      <c r="AB11" s="1391"/>
      <c r="AC11" s="1528"/>
      <c r="AD11" s="1391"/>
      <c r="AE11" s="1528"/>
      <c r="AF11" s="1392"/>
      <c r="AI11" s="1339"/>
      <c r="AJ11" s="53"/>
      <c r="AK11" s="1559"/>
    </row>
    <row r="12" spans="1:37" ht="24.6" customHeight="1" thickBot="1">
      <c r="B12" s="52"/>
      <c r="C12" s="124"/>
      <c r="D12" s="138"/>
      <c r="E12" s="172"/>
      <c r="F12" s="135"/>
      <c r="H12" s="1457"/>
      <c r="I12" s="1565"/>
      <c r="J12" s="1529"/>
      <c r="K12" s="1529"/>
      <c r="L12" s="1529"/>
      <c r="M12" s="1529"/>
      <c r="N12" s="1529"/>
      <c r="O12" s="1529"/>
      <c r="P12" s="1529"/>
      <c r="Q12" s="1529"/>
      <c r="R12" s="1562"/>
      <c r="S12" s="1529"/>
      <c r="T12" s="1562"/>
      <c r="U12" s="1529"/>
      <c r="V12" s="1562"/>
      <c r="W12" s="1529"/>
      <c r="X12" s="1562"/>
      <c r="Y12" s="1529"/>
      <c r="Z12" s="1562"/>
      <c r="AA12" s="1529"/>
      <c r="AB12" s="1562"/>
      <c r="AC12" s="1529"/>
      <c r="AD12" s="1562"/>
      <c r="AE12" s="1529"/>
      <c r="AF12" s="1563"/>
      <c r="AI12" s="1340"/>
      <c r="AJ12" s="54"/>
      <c r="AK12" s="1560"/>
    </row>
    <row r="13" spans="1:37" ht="14.4">
      <c r="B13" s="52"/>
      <c r="D13" s="954"/>
      <c r="H13" s="84"/>
      <c r="AK13" s="86"/>
    </row>
    <row r="14" spans="1:37" ht="14.4">
      <c r="B14" s="52"/>
      <c r="C14" s="60"/>
      <c r="D14" s="958" t="s">
        <v>1182</v>
      </c>
      <c r="E14" s="61"/>
      <c r="F14" s="61"/>
      <c r="H14" s="84"/>
      <c r="I14" s="34"/>
      <c r="K14" s="34"/>
      <c r="M14" s="34"/>
      <c r="O14" s="34"/>
      <c r="Q14" s="34"/>
      <c r="S14" s="34"/>
      <c r="U14" s="34"/>
      <c r="W14" s="34"/>
      <c r="Y14" s="34"/>
      <c r="AA14" s="34"/>
      <c r="AC14" s="34"/>
      <c r="AE14" s="34"/>
      <c r="AG14" s="34"/>
      <c r="AI14" s="34"/>
      <c r="AJ14" s="34"/>
      <c r="AK14" s="88"/>
    </row>
    <row r="15" spans="1:37" ht="14.4">
      <c r="B15" s="203">
        <f>IF(C15="","",COUNTIF($C15:C$15,"&lt;&gt;""")-COUNTBLANK($C15:C$15))</f>
        <v>1</v>
      </c>
      <c r="C15" s="57" t="s">
        <v>1183</v>
      </c>
      <c r="D15" s="956" t="s">
        <v>1184</v>
      </c>
      <c r="E15" s="61" t="s">
        <v>635</v>
      </c>
      <c r="F15" s="61" t="s">
        <v>751</v>
      </c>
      <c r="H15" s="665">
        <f t="shared" ref="H15:H24" si="0">IF(AND(I15&lt;&gt;"",J15&lt;&gt;"",K15&lt;&gt;"",L15&lt;&gt;"",M15&lt;&gt;"",N15&lt;&gt;"",O15&lt;&gt;"",P15&lt;&gt;"",Q15&lt;&gt;"",R15&lt;&gt;"",S15&lt;&gt;"",T15&lt;&gt;"",U15&lt;&gt;"",V15&lt;&gt;"",W15&lt;&gt;"",X15&lt;&gt;"",Y15&lt;&gt;"",Z15&lt;&gt;"",AA15&lt;&gt;"",AB15&lt;&gt;"",AC15&lt;&gt;"",AD15&lt;&gt;"",AE15&lt;&gt;"",AF15&lt;&gt;"",AK15&lt;&gt;""),0,1)</f>
        <v>1</v>
      </c>
      <c r="I15" s="782"/>
      <c r="J15" s="184"/>
      <c r="K15" s="782"/>
      <c r="L15" s="184"/>
      <c r="M15" s="782"/>
      <c r="N15" s="184"/>
      <c r="O15" s="782"/>
      <c r="P15" s="184"/>
      <c r="Q15" s="782"/>
      <c r="R15" s="184"/>
      <c r="S15" s="782"/>
      <c r="T15" s="184"/>
      <c r="U15" s="782"/>
      <c r="V15" s="184"/>
      <c r="W15" s="782"/>
      <c r="X15" s="184"/>
      <c r="Y15" s="782"/>
      <c r="Z15" s="184"/>
      <c r="AA15" s="782"/>
      <c r="AB15" s="184"/>
      <c r="AC15" s="782"/>
      <c r="AD15" s="184"/>
      <c r="AE15" s="783">
        <f>I15+K15+M15+O15+Q15+S15+U15+W15+Y15+AA15+AC15</f>
        <v>0</v>
      </c>
      <c r="AF15" s="184"/>
      <c r="AI15" s="666"/>
      <c r="AJ15" s="34"/>
      <c r="AK15" s="188"/>
    </row>
    <row r="16" spans="1:37" ht="14.4">
      <c r="B16" s="203">
        <f>IF(C16="","",COUNTIF($C$15:C16,"&lt;&gt;""")-COUNTBLANK($C$15:C16))</f>
        <v>2</v>
      </c>
      <c r="C16" s="57" t="s">
        <v>1185</v>
      </c>
      <c r="D16" s="956" t="s">
        <v>1186</v>
      </c>
      <c r="E16" s="61" t="s">
        <v>635</v>
      </c>
      <c r="F16" s="61" t="s">
        <v>751</v>
      </c>
      <c r="H16" s="665">
        <f t="shared" si="0"/>
        <v>1</v>
      </c>
      <c r="I16" s="782"/>
      <c r="J16" s="184"/>
      <c r="K16" s="782"/>
      <c r="L16" s="184"/>
      <c r="M16" s="782"/>
      <c r="N16" s="184"/>
      <c r="O16" s="782"/>
      <c r="P16" s="184"/>
      <c r="Q16" s="782"/>
      <c r="R16" s="184"/>
      <c r="S16" s="782"/>
      <c r="T16" s="184"/>
      <c r="U16" s="782"/>
      <c r="V16" s="184"/>
      <c r="W16" s="782"/>
      <c r="X16" s="184"/>
      <c r="Y16" s="782"/>
      <c r="Z16" s="184"/>
      <c r="AA16" s="782"/>
      <c r="AB16" s="184"/>
      <c r="AC16" s="782"/>
      <c r="AD16" s="184"/>
      <c r="AE16" s="783">
        <f t="shared" ref="AE16:AE21" si="1">I16+K16+M16+O16+Q16+S16+U16+W16+Y16+AA16+AC16</f>
        <v>0</v>
      </c>
      <c r="AF16" s="184"/>
      <c r="AI16" s="666"/>
      <c r="AJ16" s="34"/>
      <c r="AK16" s="188"/>
    </row>
    <row r="17" spans="2:37" ht="14.4">
      <c r="B17" s="203">
        <f>IF(C17="","",COUNTIF($C$15:C17,"&lt;&gt;""")-COUNTBLANK($C$15:C17))</f>
        <v>3</v>
      </c>
      <c r="C17" s="57" t="s">
        <v>1187</v>
      </c>
      <c r="D17" s="956" t="s">
        <v>1188</v>
      </c>
      <c r="E17" s="61" t="s">
        <v>635</v>
      </c>
      <c r="F17" s="61" t="s">
        <v>751</v>
      </c>
      <c r="H17" s="665">
        <f t="shared" si="0"/>
        <v>1</v>
      </c>
      <c r="I17" s="782"/>
      <c r="J17" s="184"/>
      <c r="K17" s="782"/>
      <c r="L17" s="184"/>
      <c r="M17" s="782"/>
      <c r="N17" s="184"/>
      <c r="O17" s="782"/>
      <c r="P17" s="184"/>
      <c r="Q17" s="782"/>
      <c r="R17" s="184"/>
      <c r="S17" s="782"/>
      <c r="T17" s="184"/>
      <c r="U17" s="782"/>
      <c r="V17" s="184"/>
      <c r="W17" s="782"/>
      <c r="X17" s="184"/>
      <c r="Y17" s="782"/>
      <c r="Z17" s="184"/>
      <c r="AA17" s="782"/>
      <c r="AB17" s="184"/>
      <c r="AC17" s="782"/>
      <c r="AD17" s="184"/>
      <c r="AE17" s="783">
        <f t="shared" si="1"/>
        <v>0</v>
      </c>
      <c r="AF17" s="184"/>
      <c r="AI17" s="666"/>
      <c r="AJ17" s="34"/>
      <c r="AK17" s="188"/>
    </row>
    <row r="18" spans="2:37" ht="14.4">
      <c r="B18" s="203">
        <f>IF(C18="","",COUNTIF($C$15:C18,"&lt;&gt;""")-COUNTBLANK($C$15:C18))</f>
        <v>4</v>
      </c>
      <c r="C18" s="57" t="s">
        <v>1189</v>
      </c>
      <c r="D18" s="956" t="s">
        <v>1190</v>
      </c>
      <c r="E18" s="61" t="s">
        <v>635</v>
      </c>
      <c r="F18" s="61" t="s">
        <v>751</v>
      </c>
      <c r="H18" s="665">
        <f t="shared" si="0"/>
        <v>1</v>
      </c>
      <c r="I18" s="782"/>
      <c r="J18" s="184"/>
      <c r="K18" s="782"/>
      <c r="L18" s="184"/>
      <c r="M18" s="782"/>
      <c r="N18" s="184"/>
      <c r="O18" s="782"/>
      <c r="P18" s="184"/>
      <c r="Q18" s="782"/>
      <c r="R18" s="184"/>
      <c r="S18" s="782"/>
      <c r="T18" s="184"/>
      <c r="U18" s="782"/>
      <c r="V18" s="184"/>
      <c r="W18" s="782"/>
      <c r="X18" s="184"/>
      <c r="Y18" s="782"/>
      <c r="Z18" s="184"/>
      <c r="AA18" s="782"/>
      <c r="AB18" s="184"/>
      <c r="AC18" s="782"/>
      <c r="AD18" s="184"/>
      <c r="AE18" s="783">
        <f t="shared" si="1"/>
        <v>0</v>
      </c>
      <c r="AF18" s="184"/>
      <c r="AI18" s="666"/>
      <c r="AJ18" s="34"/>
      <c r="AK18" s="188"/>
    </row>
    <row r="19" spans="2:37" ht="14.4">
      <c r="B19" s="203">
        <f>IF(C19="","",COUNTIF($C$15:C19,"&lt;&gt;""")-COUNTBLANK($C$15:C19))</f>
        <v>5</v>
      </c>
      <c r="C19" s="57" t="s">
        <v>1191</v>
      </c>
      <c r="D19" s="995" t="s">
        <v>1192</v>
      </c>
      <c r="E19" s="61" t="s">
        <v>635</v>
      </c>
      <c r="F19" s="61" t="s">
        <v>751</v>
      </c>
      <c r="H19" s="665">
        <f t="shared" si="0"/>
        <v>1</v>
      </c>
      <c r="I19" s="782"/>
      <c r="J19" s="184"/>
      <c r="K19" s="782"/>
      <c r="L19" s="184"/>
      <c r="M19" s="782"/>
      <c r="N19" s="184"/>
      <c r="O19" s="782"/>
      <c r="P19" s="184"/>
      <c r="Q19" s="782"/>
      <c r="R19" s="184"/>
      <c r="S19" s="782"/>
      <c r="T19" s="184"/>
      <c r="U19" s="782"/>
      <c r="V19" s="184"/>
      <c r="W19" s="782"/>
      <c r="X19" s="184"/>
      <c r="Y19" s="782"/>
      <c r="Z19" s="184"/>
      <c r="AA19" s="782"/>
      <c r="AB19" s="184"/>
      <c r="AC19" s="782"/>
      <c r="AD19" s="184"/>
      <c r="AE19" s="783">
        <f t="shared" si="1"/>
        <v>0</v>
      </c>
      <c r="AF19" s="184"/>
      <c r="AI19" s="666"/>
      <c r="AJ19" s="34"/>
      <c r="AK19" s="188"/>
    </row>
    <row r="20" spans="2:37" ht="14.4">
      <c r="B20" s="203">
        <f>IF(C20="","",COUNTIF($C$15:C20,"&lt;&gt;""")-COUNTBLANK($C$15:C20))</f>
        <v>6</v>
      </c>
      <c r="C20" s="57" t="s">
        <v>1193</v>
      </c>
      <c r="D20" s="995" t="s">
        <v>1194</v>
      </c>
      <c r="E20" s="61" t="s">
        <v>635</v>
      </c>
      <c r="F20" s="61" t="s">
        <v>751</v>
      </c>
      <c r="H20" s="665">
        <f t="shared" si="0"/>
        <v>1</v>
      </c>
      <c r="I20" s="782"/>
      <c r="J20" s="184"/>
      <c r="K20" s="782"/>
      <c r="L20" s="184"/>
      <c r="M20" s="782"/>
      <c r="N20" s="184"/>
      <c r="O20" s="782"/>
      <c r="P20" s="184"/>
      <c r="Q20" s="782"/>
      <c r="R20" s="184"/>
      <c r="S20" s="782"/>
      <c r="T20" s="184"/>
      <c r="U20" s="782"/>
      <c r="V20" s="184"/>
      <c r="W20" s="782"/>
      <c r="X20" s="184"/>
      <c r="Y20" s="782"/>
      <c r="Z20" s="184"/>
      <c r="AA20" s="782"/>
      <c r="AB20" s="184"/>
      <c r="AC20" s="782"/>
      <c r="AD20" s="184"/>
      <c r="AE20" s="783">
        <f t="shared" si="1"/>
        <v>0</v>
      </c>
      <c r="AF20" s="184"/>
      <c r="AI20" s="666"/>
      <c r="AJ20" s="34"/>
      <c r="AK20" s="188"/>
    </row>
    <row r="21" spans="2:37" ht="14.4">
      <c r="B21" s="203">
        <f>IF(C21="","",COUNTIF($C$15:C21,"&lt;&gt;""")-COUNTBLANK($C$15:C21))</f>
        <v>7</v>
      </c>
      <c r="C21" s="57" t="s">
        <v>1195</v>
      </c>
      <c r="D21" s="995" t="s">
        <v>2185</v>
      </c>
      <c r="E21" s="61" t="s">
        <v>635</v>
      </c>
      <c r="F21" s="61" t="s">
        <v>751</v>
      </c>
      <c r="H21" s="665">
        <f t="shared" si="0"/>
        <v>1</v>
      </c>
      <c r="I21" s="782"/>
      <c r="J21" s="184"/>
      <c r="K21" s="782"/>
      <c r="L21" s="184"/>
      <c r="M21" s="782"/>
      <c r="N21" s="184"/>
      <c r="O21" s="782"/>
      <c r="P21" s="184"/>
      <c r="Q21" s="782"/>
      <c r="R21" s="184"/>
      <c r="S21" s="782"/>
      <c r="T21" s="184"/>
      <c r="U21" s="782"/>
      <c r="V21" s="184"/>
      <c r="W21" s="782"/>
      <c r="X21" s="184"/>
      <c r="Y21" s="782"/>
      <c r="Z21" s="184"/>
      <c r="AA21" s="782"/>
      <c r="AB21" s="184"/>
      <c r="AC21" s="782"/>
      <c r="AD21" s="184"/>
      <c r="AE21" s="783">
        <f t="shared" si="1"/>
        <v>0</v>
      </c>
      <c r="AF21" s="184"/>
      <c r="AI21" s="666"/>
      <c r="AJ21" s="34"/>
      <c r="AK21" s="188"/>
    </row>
    <row r="22" spans="2:37" ht="14.4">
      <c r="B22" s="203">
        <f>IF(C22="","",COUNTIF($C$15:C22,"&lt;&gt;""")-COUNTBLANK($C$15:C22))</f>
        <v>8</v>
      </c>
      <c r="C22" s="57" t="s">
        <v>1196</v>
      </c>
      <c r="D22" s="995" t="s">
        <v>2125</v>
      </c>
      <c r="E22" s="61" t="s">
        <v>635</v>
      </c>
      <c r="F22" s="61" t="s">
        <v>164</v>
      </c>
      <c r="H22" s="665">
        <f t="shared" si="0"/>
        <v>1</v>
      </c>
      <c r="I22" s="783">
        <f>SUM(I15:I21)</f>
        <v>0</v>
      </c>
      <c r="J22" s="184"/>
      <c r="K22" s="783">
        <f>SUM(K15:K21)</f>
        <v>0</v>
      </c>
      <c r="L22" s="184"/>
      <c r="M22" s="783">
        <f>SUM(M15:M21)</f>
        <v>0</v>
      </c>
      <c r="N22" s="184"/>
      <c r="O22" s="783">
        <f>SUM(O15:O21)</f>
        <v>0</v>
      </c>
      <c r="P22" s="184"/>
      <c r="Q22" s="783">
        <f>SUM(Q15:Q21)</f>
        <v>0</v>
      </c>
      <c r="R22" s="184"/>
      <c r="S22" s="783">
        <f>SUM(S15:S21)</f>
        <v>0</v>
      </c>
      <c r="T22" s="184"/>
      <c r="U22" s="783">
        <f>SUM(U15:U21)</f>
        <v>0</v>
      </c>
      <c r="V22" s="184"/>
      <c r="W22" s="783">
        <f>SUM(W15:W21)</f>
        <v>0</v>
      </c>
      <c r="X22" s="184"/>
      <c r="Y22" s="783">
        <f>SUM(Y15:Y21)</f>
        <v>0</v>
      </c>
      <c r="Z22" s="184"/>
      <c r="AA22" s="783">
        <f>SUM(AA15:AA21)</f>
        <v>0</v>
      </c>
      <c r="AB22" s="184"/>
      <c r="AC22" s="783">
        <f>SUM(AC15:AC21)</f>
        <v>0</v>
      </c>
      <c r="AD22" s="184"/>
      <c r="AE22" s="783">
        <f>SUM(AE15:AE21)</f>
        <v>0</v>
      </c>
      <c r="AF22" s="184"/>
      <c r="AI22" s="666"/>
      <c r="AJ22" s="34"/>
      <c r="AK22" s="188"/>
    </row>
    <row r="23" spans="2:37" ht="14.4">
      <c r="B23" s="203">
        <f>IF(C23="","",COUNTIF($C$15:C23,"&lt;&gt;""")-COUNTBLANK($C$15:C23))</f>
        <v>9</v>
      </c>
      <c r="C23" s="57" t="s">
        <v>1197</v>
      </c>
      <c r="D23" s="995" t="s">
        <v>2126</v>
      </c>
      <c r="E23" s="61" t="s">
        <v>635</v>
      </c>
      <c r="F23" s="61" t="s">
        <v>751</v>
      </c>
      <c r="H23" s="665">
        <f t="shared" si="0"/>
        <v>1</v>
      </c>
      <c r="I23" s="782"/>
      <c r="J23" s="184"/>
      <c r="K23" s="782"/>
      <c r="L23" s="184"/>
      <c r="M23" s="782"/>
      <c r="N23" s="184"/>
      <c r="O23" s="782"/>
      <c r="P23" s="184"/>
      <c r="Q23" s="782"/>
      <c r="R23" s="184"/>
      <c r="S23" s="782"/>
      <c r="T23" s="184"/>
      <c r="U23" s="782"/>
      <c r="V23" s="184"/>
      <c r="W23" s="782"/>
      <c r="X23" s="184"/>
      <c r="Y23" s="782"/>
      <c r="Z23" s="184"/>
      <c r="AA23" s="782"/>
      <c r="AB23" s="184"/>
      <c r="AC23" s="782"/>
      <c r="AD23" s="184"/>
      <c r="AE23" s="783">
        <f>I23+K23+M23+O23+Q23+S23+U23+W23+Y23+AA23+AC23</f>
        <v>0</v>
      </c>
      <c r="AF23" s="184"/>
      <c r="AI23" s="666"/>
      <c r="AJ23" s="34"/>
      <c r="AK23" s="188"/>
    </row>
    <row r="24" spans="2:37" ht="14.4">
      <c r="B24" s="203">
        <f>IF(C24="","",COUNTIF($C$15:C24,"&lt;&gt;""")-COUNTBLANK($C$15:C24))</f>
        <v>10</v>
      </c>
      <c r="C24" s="57" t="s">
        <v>1198</v>
      </c>
      <c r="D24" s="995" t="s">
        <v>2502</v>
      </c>
      <c r="E24" s="61" t="s">
        <v>635</v>
      </c>
      <c r="F24" s="61" t="s">
        <v>751</v>
      </c>
      <c r="H24" s="665">
        <f t="shared" si="0"/>
        <v>1</v>
      </c>
      <c r="I24" s="782"/>
      <c r="J24" s="184"/>
      <c r="K24" s="782"/>
      <c r="L24" s="184"/>
      <c r="M24" s="782"/>
      <c r="N24" s="184"/>
      <c r="O24" s="782"/>
      <c r="P24" s="184"/>
      <c r="Q24" s="782"/>
      <c r="R24" s="184"/>
      <c r="S24" s="782"/>
      <c r="T24" s="184"/>
      <c r="U24" s="782"/>
      <c r="V24" s="184"/>
      <c r="W24" s="782"/>
      <c r="X24" s="184"/>
      <c r="Y24" s="782"/>
      <c r="Z24" s="184"/>
      <c r="AA24" s="782"/>
      <c r="AB24" s="184"/>
      <c r="AC24" s="782"/>
      <c r="AD24" s="184"/>
      <c r="AE24" s="783">
        <f>I24+K24+M24+O24+Q24+S24+U24+W24+Y24+AA24+AC24</f>
        <v>0</v>
      </c>
      <c r="AF24" s="184"/>
      <c r="AI24" s="666"/>
      <c r="AJ24" s="34"/>
      <c r="AK24" s="188"/>
    </row>
    <row r="25" spans="2:37" ht="14.4">
      <c r="B25" s="203" t="str">
        <f>IF(C25="","",COUNTIF($C$15:C25,"&lt;&gt;""")-COUNTBLANK($C$15:C25))</f>
        <v/>
      </c>
      <c r="C25" s="34"/>
      <c r="D25" s="986"/>
      <c r="E25" s="905"/>
      <c r="F25" s="34"/>
      <c r="H25" s="84"/>
      <c r="I25" s="33"/>
      <c r="J25" s="33"/>
      <c r="K25" s="33"/>
      <c r="L25" s="33"/>
      <c r="M25" s="33"/>
      <c r="N25" s="33"/>
      <c r="O25" s="33"/>
      <c r="P25" s="33"/>
      <c r="Q25" s="33"/>
      <c r="R25" s="33"/>
      <c r="S25" s="33"/>
      <c r="T25" s="33"/>
      <c r="U25" s="33"/>
      <c r="V25" s="33"/>
      <c r="W25" s="33"/>
      <c r="X25" s="33"/>
      <c r="Y25" s="33"/>
      <c r="Z25" s="33"/>
      <c r="AA25" s="33"/>
      <c r="AB25" s="33"/>
      <c r="AC25" s="33"/>
      <c r="AD25" s="33"/>
      <c r="AF25" s="34"/>
      <c r="AI25" s="34"/>
      <c r="AJ25" s="34"/>
      <c r="AK25" s="88"/>
    </row>
    <row r="26" spans="2:37" ht="34.5" customHeight="1">
      <c r="B26" s="203" t="str">
        <f>IF(C26="","",COUNTIF($C$15:C26,"&lt;&gt;""")-COUNTBLANK($C$15:C26))</f>
        <v/>
      </c>
      <c r="C26" s="60"/>
      <c r="D26" s="982" t="s">
        <v>1199</v>
      </c>
      <c r="E26" s="61"/>
      <c r="F26" s="61"/>
      <c r="H26" s="84"/>
      <c r="I26" s="33"/>
      <c r="J26" s="33"/>
      <c r="K26" s="33"/>
      <c r="L26" s="33"/>
      <c r="M26" s="33"/>
      <c r="N26" s="33"/>
      <c r="P26" s="33"/>
      <c r="Q26" s="33"/>
      <c r="R26" s="33"/>
      <c r="S26" s="33"/>
      <c r="T26" s="33"/>
      <c r="U26" s="33"/>
      <c r="V26" s="33"/>
      <c r="W26" s="33"/>
      <c r="X26" s="33"/>
      <c r="Y26" s="33"/>
      <c r="Z26" s="33"/>
      <c r="AA26" s="33"/>
      <c r="AB26" s="33"/>
      <c r="AC26" s="33"/>
      <c r="AD26" s="33"/>
      <c r="AE26" s="1557" t="s">
        <v>1200</v>
      </c>
      <c r="AF26" s="1557"/>
      <c r="AI26" s="34"/>
      <c r="AJ26" s="34"/>
      <c r="AK26" s="88"/>
    </row>
    <row r="27" spans="2:37" ht="14.4">
      <c r="B27" s="203">
        <f>IF(C27="","",COUNTIF($C$15:C27,"&lt;&gt;""")-COUNTBLANK($C$15:C27))</f>
        <v>11</v>
      </c>
      <c r="C27" s="57" t="s">
        <v>1201</v>
      </c>
      <c r="D27" s="956" t="s">
        <v>1184</v>
      </c>
      <c r="E27" s="61" t="s">
        <v>1202</v>
      </c>
      <c r="F27" s="61" t="s">
        <v>751</v>
      </c>
      <c r="H27" s="665">
        <f t="shared" ref="H27:H36" si="2">IF(AND(I27&lt;&gt;"",J27&lt;&gt;"",K27&lt;&gt;"",L27&lt;&gt;"",M27&lt;&gt;"",N27&lt;&gt;"",O27&lt;&gt;"",P27&lt;&gt;"",Q27&lt;&gt;"",R27&lt;&gt;"",S27&lt;&gt;"",T27&lt;&gt;"",U27&lt;&gt;"",V27&lt;&gt;"",W27&lt;&gt;"",X27&lt;&gt;"",Y27&lt;&gt;"",Z27&lt;&gt;"",AA27&lt;&gt;"",AB27&lt;&gt;"",AC27&lt;&gt;"",AD27&lt;&gt;"",AE27&lt;&gt;"",AF27&lt;&gt;"",AK27&lt;&gt;""),0,1)</f>
        <v>1</v>
      </c>
      <c r="I27" s="782"/>
      <c r="J27" s="184"/>
      <c r="K27" s="782"/>
      <c r="L27" s="184"/>
      <c r="M27" s="782"/>
      <c r="N27" s="184"/>
      <c r="O27" s="782"/>
      <c r="P27" s="184"/>
      <c r="Q27" s="782"/>
      <c r="R27" s="184"/>
      <c r="S27" s="782"/>
      <c r="T27" s="184"/>
      <c r="U27" s="782"/>
      <c r="V27" s="184"/>
      <c r="W27" s="782"/>
      <c r="X27" s="184"/>
      <c r="Y27" s="782"/>
      <c r="Z27" s="184"/>
      <c r="AA27" s="782"/>
      <c r="AB27" s="184"/>
      <c r="AC27" s="782"/>
      <c r="AD27" s="184"/>
      <c r="AE27" s="783">
        <f t="shared" ref="AE27:AE33" si="3">K27+M27+O27+Q27+S27+U27+W27+Y27+AA27+AC27</f>
        <v>0</v>
      </c>
      <c r="AF27" s="184"/>
      <c r="AI27" s="666"/>
      <c r="AJ27" s="34"/>
      <c r="AK27" s="188"/>
    </row>
    <row r="28" spans="2:37" ht="14.4">
      <c r="B28" s="203">
        <f>IF(C28="","",COUNTIF($C$15:C28,"&lt;&gt;""")-COUNTBLANK($C$15:C28))</f>
        <v>12</v>
      </c>
      <c r="C28" s="57" t="s">
        <v>1203</v>
      </c>
      <c r="D28" s="956" t="s">
        <v>1186</v>
      </c>
      <c r="E28" s="61" t="s">
        <v>1202</v>
      </c>
      <c r="F28" s="61" t="s">
        <v>751</v>
      </c>
      <c r="H28" s="665">
        <f t="shared" si="2"/>
        <v>1</v>
      </c>
      <c r="I28" s="782"/>
      <c r="J28" s="184"/>
      <c r="K28" s="782"/>
      <c r="L28" s="184"/>
      <c r="M28" s="782"/>
      <c r="N28" s="184"/>
      <c r="O28" s="782"/>
      <c r="P28" s="184"/>
      <c r="Q28" s="782"/>
      <c r="R28" s="184"/>
      <c r="S28" s="782"/>
      <c r="T28" s="184"/>
      <c r="U28" s="782"/>
      <c r="V28" s="184"/>
      <c r="W28" s="782"/>
      <c r="X28" s="184"/>
      <c r="Y28" s="782"/>
      <c r="Z28" s="184"/>
      <c r="AA28" s="782"/>
      <c r="AB28" s="184"/>
      <c r="AC28" s="782"/>
      <c r="AD28" s="184"/>
      <c r="AE28" s="783">
        <f t="shared" si="3"/>
        <v>0</v>
      </c>
      <c r="AF28" s="184"/>
      <c r="AI28" s="666"/>
      <c r="AJ28" s="34"/>
      <c r="AK28" s="188"/>
    </row>
    <row r="29" spans="2:37" ht="14.4">
      <c r="B29" s="203">
        <f>IF(C29="","",COUNTIF($C$15:C29,"&lt;&gt;""")-COUNTBLANK($C$15:C29))</f>
        <v>13</v>
      </c>
      <c r="C29" s="57" t="s">
        <v>1204</v>
      </c>
      <c r="D29" s="956" t="s">
        <v>1188</v>
      </c>
      <c r="E29" s="61" t="s">
        <v>1202</v>
      </c>
      <c r="F29" s="61" t="s">
        <v>751</v>
      </c>
      <c r="H29" s="665">
        <f t="shared" si="2"/>
        <v>1</v>
      </c>
      <c r="I29" s="782"/>
      <c r="J29" s="184"/>
      <c r="K29" s="782"/>
      <c r="L29" s="184"/>
      <c r="M29" s="782"/>
      <c r="N29" s="184"/>
      <c r="O29" s="782"/>
      <c r="P29" s="184"/>
      <c r="Q29" s="782"/>
      <c r="R29" s="184"/>
      <c r="S29" s="782"/>
      <c r="T29" s="184"/>
      <c r="U29" s="782"/>
      <c r="V29" s="184"/>
      <c r="W29" s="782"/>
      <c r="X29" s="184"/>
      <c r="Y29" s="782"/>
      <c r="Z29" s="184"/>
      <c r="AA29" s="782"/>
      <c r="AB29" s="184"/>
      <c r="AC29" s="782"/>
      <c r="AD29" s="184"/>
      <c r="AE29" s="783">
        <f t="shared" si="3"/>
        <v>0</v>
      </c>
      <c r="AF29" s="184"/>
      <c r="AI29" s="666"/>
      <c r="AJ29" s="34"/>
      <c r="AK29" s="188"/>
    </row>
    <row r="30" spans="2:37" ht="14.4">
      <c r="B30" s="203">
        <f>IF(C30="","",COUNTIF($C$15:C30,"&lt;&gt;""")-COUNTBLANK($C$15:C30))</f>
        <v>14</v>
      </c>
      <c r="C30" s="57" t="s">
        <v>1205</v>
      </c>
      <c r="D30" s="956" t="s">
        <v>1190</v>
      </c>
      <c r="E30" s="61" t="s">
        <v>1202</v>
      </c>
      <c r="F30" s="61" t="s">
        <v>751</v>
      </c>
      <c r="H30" s="665">
        <f t="shared" si="2"/>
        <v>1</v>
      </c>
      <c r="I30" s="782"/>
      <c r="J30" s="184"/>
      <c r="K30" s="782"/>
      <c r="L30" s="184"/>
      <c r="M30" s="782"/>
      <c r="N30" s="184"/>
      <c r="O30" s="782"/>
      <c r="P30" s="184"/>
      <c r="Q30" s="782"/>
      <c r="R30" s="184"/>
      <c r="S30" s="782"/>
      <c r="T30" s="184"/>
      <c r="U30" s="782"/>
      <c r="V30" s="184"/>
      <c r="W30" s="782"/>
      <c r="X30" s="184"/>
      <c r="Y30" s="782"/>
      <c r="Z30" s="184"/>
      <c r="AA30" s="782"/>
      <c r="AB30" s="184"/>
      <c r="AC30" s="782"/>
      <c r="AD30" s="184"/>
      <c r="AE30" s="783">
        <f t="shared" si="3"/>
        <v>0</v>
      </c>
      <c r="AF30" s="184"/>
      <c r="AI30" s="666"/>
      <c r="AJ30" s="34"/>
      <c r="AK30" s="188"/>
    </row>
    <row r="31" spans="2:37" ht="14.4">
      <c r="B31" s="203">
        <f>IF(C31="","",COUNTIF($C$15:C31,"&lt;&gt;""")-COUNTBLANK($C$15:C31))</f>
        <v>15</v>
      </c>
      <c r="C31" s="57" t="s">
        <v>1206</v>
      </c>
      <c r="D31" s="956" t="s">
        <v>1192</v>
      </c>
      <c r="E31" s="61" t="s">
        <v>1202</v>
      </c>
      <c r="F31" s="61" t="s">
        <v>751</v>
      </c>
      <c r="H31" s="665">
        <f t="shared" si="2"/>
        <v>1</v>
      </c>
      <c r="I31" s="782"/>
      <c r="J31" s="184"/>
      <c r="K31" s="782"/>
      <c r="L31" s="184"/>
      <c r="M31" s="782"/>
      <c r="N31" s="184"/>
      <c r="O31" s="782"/>
      <c r="P31" s="184"/>
      <c r="Q31" s="782"/>
      <c r="R31" s="184"/>
      <c r="S31" s="782"/>
      <c r="T31" s="184"/>
      <c r="U31" s="782"/>
      <c r="V31" s="184"/>
      <c r="W31" s="782"/>
      <c r="X31" s="184"/>
      <c r="Y31" s="782"/>
      <c r="Z31" s="184"/>
      <c r="AA31" s="782"/>
      <c r="AB31" s="184"/>
      <c r="AC31" s="782"/>
      <c r="AD31" s="184"/>
      <c r="AE31" s="783">
        <f t="shared" si="3"/>
        <v>0</v>
      </c>
      <c r="AF31" s="184"/>
      <c r="AI31" s="666"/>
      <c r="AJ31" s="34"/>
      <c r="AK31" s="188"/>
    </row>
    <row r="32" spans="2:37" ht="14.4">
      <c r="B32" s="203">
        <f>IF(C32="","",COUNTIF($C$15:C32,"&lt;&gt;""")-COUNTBLANK($C$15:C32))</f>
        <v>16</v>
      </c>
      <c r="C32" s="57" t="s">
        <v>1207</v>
      </c>
      <c r="D32" s="956" t="s">
        <v>1194</v>
      </c>
      <c r="E32" s="61" t="s">
        <v>1202</v>
      </c>
      <c r="F32" s="61" t="s">
        <v>751</v>
      </c>
      <c r="H32" s="665">
        <f t="shared" si="2"/>
        <v>1</v>
      </c>
      <c r="I32" s="782"/>
      <c r="J32" s="184"/>
      <c r="K32" s="782"/>
      <c r="L32" s="184"/>
      <c r="M32" s="782"/>
      <c r="N32" s="184"/>
      <c r="O32" s="782"/>
      <c r="P32" s="184"/>
      <c r="Q32" s="782"/>
      <c r="R32" s="184"/>
      <c r="S32" s="782"/>
      <c r="T32" s="184"/>
      <c r="U32" s="782"/>
      <c r="V32" s="184"/>
      <c r="W32" s="782"/>
      <c r="X32" s="184"/>
      <c r="Y32" s="782"/>
      <c r="Z32" s="184"/>
      <c r="AA32" s="782"/>
      <c r="AB32" s="184"/>
      <c r="AC32" s="782"/>
      <c r="AD32" s="184"/>
      <c r="AE32" s="783">
        <f t="shared" si="3"/>
        <v>0</v>
      </c>
      <c r="AF32" s="184"/>
      <c r="AI32" s="666"/>
      <c r="AJ32" s="34"/>
      <c r="AK32" s="188"/>
    </row>
    <row r="33" spans="1:37" ht="14.4">
      <c r="B33" s="203">
        <f>IF(C33="","",COUNTIF($C$15:C33,"&lt;&gt;""")-COUNTBLANK($C$15:C33))</f>
        <v>17</v>
      </c>
      <c r="C33" s="57" t="s">
        <v>1208</v>
      </c>
      <c r="D33" s="995" t="s">
        <v>2185</v>
      </c>
      <c r="E33" s="61" t="s">
        <v>1202</v>
      </c>
      <c r="F33" s="61" t="s">
        <v>751</v>
      </c>
      <c r="H33" s="665">
        <f t="shared" si="2"/>
        <v>1</v>
      </c>
      <c r="I33" s="782"/>
      <c r="J33" s="184"/>
      <c r="K33" s="782"/>
      <c r="L33" s="184"/>
      <c r="M33" s="782"/>
      <c r="N33" s="184"/>
      <c r="O33" s="782"/>
      <c r="P33" s="184"/>
      <c r="Q33" s="782"/>
      <c r="R33" s="184"/>
      <c r="S33" s="782"/>
      <c r="T33" s="184"/>
      <c r="U33" s="782"/>
      <c r="V33" s="184"/>
      <c r="W33" s="782"/>
      <c r="X33" s="184"/>
      <c r="Y33" s="782"/>
      <c r="Z33" s="184"/>
      <c r="AA33" s="782"/>
      <c r="AB33" s="184"/>
      <c r="AC33" s="782"/>
      <c r="AD33" s="184"/>
      <c r="AE33" s="783">
        <f t="shared" si="3"/>
        <v>0</v>
      </c>
      <c r="AF33" s="184"/>
      <c r="AI33" s="666"/>
      <c r="AJ33" s="34"/>
      <c r="AK33" s="188"/>
    </row>
    <row r="34" spans="1:37" ht="14.4">
      <c r="B34" s="203">
        <f>IF(C34="","",COUNTIF($C$15:C34,"&lt;&gt;""")-COUNTBLANK($C$15:C34))</f>
        <v>18</v>
      </c>
      <c r="C34" s="57" t="s">
        <v>1209</v>
      </c>
      <c r="D34" s="995" t="s">
        <v>1210</v>
      </c>
      <c r="E34" s="61" t="s">
        <v>1202</v>
      </c>
      <c r="F34" s="61" t="s">
        <v>164</v>
      </c>
      <c r="H34" s="665">
        <f t="shared" si="2"/>
        <v>1</v>
      </c>
      <c r="I34" s="783">
        <f>SUM(I27:I33)</f>
        <v>0</v>
      </c>
      <c r="J34" s="184"/>
      <c r="K34" s="783">
        <f>SUM(K27:K33)</f>
        <v>0</v>
      </c>
      <c r="L34" s="184"/>
      <c r="M34" s="783">
        <f>SUM(M27:M33)</f>
        <v>0</v>
      </c>
      <c r="N34" s="184"/>
      <c r="O34" s="783">
        <f>SUM(O27:O33)</f>
        <v>0</v>
      </c>
      <c r="P34" s="184"/>
      <c r="Q34" s="783">
        <f>SUM(Q27:Q33)</f>
        <v>0</v>
      </c>
      <c r="R34" s="184"/>
      <c r="S34" s="783">
        <f>SUM(S27:S33)</f>
        <v>0</v>
      </c>
      <c r="T34" s="184"/>
      <c r="U34" s="783">
        <f>SUM(U27:U33)</f>
        <v>0</v>
      </c>
      <c r="V34" s="184"/>
      <c r="W34" s="783">
        <f>SUM(W27:W33)</f>
        <v>0</v>
      </c>
      <c r="X34" s="184"/>
      <c r="Y34" s="783">
        <f>SUM(Y27:Y33)</f>
        <v>0</v>
      </c>
      <c r="Z34" s="184"/>
      <c r="AA34" s="783">
        <f>SUM(AA27:AA33)</f>
        <v>0</v>
      </c>
      <c r="AB34" s="184"/>
      <c r="AC34" s="783">
        <f>SUM(AC27:AC33)</f>
        <v>0</v>
      </c>
      <c r="AD34" s="184"/>
      <c r="AE34" s="783">
        <f>SUM(AE27:AE33)</f>
        <v>0</v>
      </c>
      <c r="AF34" s="184"/>
      <c r="AI34" s="666"/>
      <c r="AJ34" s="34"/>
      <c r="AK34" s="188"/>
    </row>
    <row r="35" spans="1:37" ht="14.4">
      <c r="B35" s="203">
        <f>IF(C35="","",COUNTIF($C$15:C35,"&lt;&gt;""")-COUNTBLANK($C$15:C35))</f>
        <v>19</v>
      </c>
      <c r="C35" s="57" t="s">
        <v>1211</v>
      </c>
      <c r="D35" s="995" t="s">
        <v>2126</v>
      </c>
      <c r="E35" s="61" t="s">
        <v>1202</v>
      </c>
      <c r="F35" s="61" t="s">
        <v>751</v>
      </c>
      <c r="H35" s="665">
        <f t="shared" si="2"/>
        <v>1</v>
      </c>
      <c r="I35" s="782"/>
      <c r="J35" s="184"/>
      <c r="K35" s="782"/>
      <c r="L35" s="184"/>
      <c r="M35" s="782"/>
      <c r="N35" s="184"/>
      <c r="O35" s="782"/>
      <c r="P35" s="184"/>
      <c r="Q35" s="782"/>
      <c r="R35" s="184"/>
      <c r="S35" s="782"/>
      <c r="T35" s="184"/>
      <c r="U35" s="782"/>
      <c r="V35" s="184"/>
      <c r="W35" s="782"/>
      <c r="X35" s="184"/>
      <c r="Y35" s="782"/>
      <c r="Z35" s="184"/>
      <c r="AA35" s="782"/>
      <c r="AB35" s="184"/>
      <c r="AC35" s="782"/>
      <c r="AD35" s="184"/>
      <c r="AE35" s="783">
        <f>K35+M35+O35+Q35+S35+U35+W35+Y35+AA35+AC35</f>
        <v>0</v>
      </c>
      <c r="AF35" s="184"/>
      <c r="AI35" s="666"/>
      <c r="AJ35" s="34"/>
      <c r="AK35" s="188"/>
    </row>
    <row r="36" spans="1:37" ht="14.4">
      <c r="B36" s="203">
        <f>IF(C36="","",COUNTIF($C$15:C36,"&lt;&gt;""")-COUNTBLANK($C$15:C36))</f>
        <v>20</v>
      </c>
      <c r="C36" s="57" t="s">
        <v>1212</v>
      </c>
      <c r="D36" s="995" t="s">
        <v>2127</v>
      </c>
      <c r="E36" s="61" t="s">
        <v>1202</v>
      </c>
      <c r="F36" s="61" t="s">
        <v>751</v>
      </c>
      <c r="H36" s="665">
        <f t="shared" si="2"/>
        <v>1</v>
      </c>
      <c r="I36" s="782"/>
      <c r="J36" s="184"/>
      <c r="K36" s="782"/>
      <c r="L36" s="184"/>
      <c r="M36" s="782"/>
      <c r="N36" s="184"/>
      <c r="O36" s="782"/>
      <c r="P36" s="184"/>
      <c r="Q36" s="782"/>
      <c r="R36" s="184"/>
      <c r="S36" s="782"/>
      <c r="T36" s="184"/>
      <c r="U36" s="782"/>
      <c r="V36" s="184"/>
      <c r="W36" s="782"/>
      <c r="X36" s="184"/>
      <c r="Y36" s="782"/>
      <c r="Z36" s="184"/>
      <c r="AA36" s="782"/>
      <c r="AB36" s="184"/>
      <c r="AC36" s="782"/>
      <c r="AD36" s="184"/>
      <c r="AE36" s="783">
        <f>K36+M36+O36+Q36+S36+U36+W36+Y36+AA36+AC36</f>
        <v>0</v>
      </c>
      <c r="AF36" s="184"/>
      <c r="AI36" s="666"/>
      <c r="AJ36" s="34"/>
      <c r="AK36" s="188"/>
    </row>
    <row r="37" spans="1:37" ht="14.4">
      <c r="B37" s="203" t="str">
        <f>IF(C37="","",COUNTIF($C$15:C37,"&lt;&gt;""")-COUNTBLANK($C$15:C37))</f>
        <v/>
      </c>
      <c r="C37" s="34"/>
      <c r="D37" s="986"/>
      <c r="E37" s="905"/>
      <c r="F37" s="986"/>
      <c r="H37" s="84"/>
      <c r="J37" s="33"/>
      <c r="K37" s="33"/>
      <c r="L37" s="33"/>
      <c r="M37" s="33"/>
      <c r="N37" s="33"/>
      <c r="O37" s="33"/>
      <c r="P37" s="33"/>
      <c r="Q37" s="33"/>
      <c r="R37" s="33"/>
      <c r="S37" s="33"/>
      <c r="T37" s="33"/>
      <c r="U37" s="33"/>
      <c r="V37" s="33"/>
      <c r="W37" s="33"/>
      <c r="X37" s="33"/>
      <c r="Y37" s="33"/>
      <c r="Z37" s="33"/>
      <c r="AA37" s="33"/>
      <c r="AB37" s="33"/>
      <c r="AC37" s="33"/>
      <c r="AD37" s="33"/>
      <c r="AF37" s="34"/>
      <c r="AI37" s="34"/>
      <c r="AJ37" s="34"/>
      <c r="AK37" s="88"/>
    </row>
    <row r="38" spans="1:37" ht="14.4">
      <c r="B38" s="203" t="str">
        <f>IF(C38="","",COUNTIF($C$15:C38,"&lt;&gt;""")-COUNTBLANK($C$15:C38))</f>
        <v/>
      </c>
      <c r="C38" s="60"/>
      <c r="D38" s="982" t="s">
        <v>1213</v>
      </c>
      <c r="E38" s="61"/>
      <c r="F38" s="996"/>
      <c r="H38" s="84"/>
      <c r="I38" s="33"/>
      <c r="J38" s="33"/>
      <c r="K38" s="33"/>
      <c r="L38" s="33"/>
      <c r="M38" s="33"/>
      <c r="N38" s="33"/>
      <c r="O38" s="33"/>
      <c r="P38" s="33"/>
      <c r="Q38" s="33"/>
      <c r="R38" s="33"/>
      <c r="S38" s="33"/>
      <c r="T38" s="33"/>
      <c r="U38" s="33"/>
      <c r="V38" s="33"/>
      <c r="W38" s="33"/>
      <c r="X38" s="33"/>
      <c r="Y38" s="33"/>
      <c r="Z38" s="33"/>
      <c r="AA38" s="33"/>
      <c r="AB38" s="33"/>
      <c r="AC38" s="33"/>
      <c r="AD38" s="33"/>
      <c r="AE38" s="985"/>
      <c r="AF38" s="985"/>
      <c r="AG38" s="985"/>
      <c r="AI38" s="34"/>
      <c r="AJ38" s="34"/>
      <c r="AK38" s="88"/>
    </row>
    <row r="39" spans="1:37" ht="14.4">
      <c r="B39" s="203">
        <f>IF(C39="","",COUNTIF($C$15:C39,"&lt;&gt;""")-COUNTBLANK($C$15:C39))</f>
        <v>21</v>
      </c>
      <c r="C39" s="57" t="s">
        <v>1214</v>
      </c>
      <c r="D39" s="995" t="s">
        <v>1184</v>
      </c>
      <c r="E39" s="61" t="s">
        <v>240</v>
      </c>
      <c r="F39" s="996" t="s">
        <v>117</v>
      </c>
      <c r="H39" s="665">
        <f t="shared" ref="H39:H48" si="4">IF(AND(K39&lt;&gt;"",L39&lt;&gt;"",M39&lt;&gt;"",N39&lt;&gt;"",O39&lt;&gt;"",P39&lt;&gt;"",Q39&lt;&gt;"",R39&lt;&gt;"",S39&lt;&gt;"",T39&lt;&gt;"",U39&lt;&gt;"",V39&lt;&gt;"",W39&lt;&gt;"",X39&lt;&gt;"",Y39&lt;&gt;"",Z39&lt;&gt;"",AA39&lt;&gt;"",AB39&lt;&gt;"",AC39&lt;&gt;"",AD39&lt;&gt;"",AE39&lt;&gt;"",AF39&lt;&gt;"",AK39&lt;&gt;""),0,1)</f>
        <v>1</v>
      </c>
      <c r="I39" s="784"/>
      <c r="J39" s="784"/>
      <c r="K39" s="785"/>
      <c r="L39" s="184"/>
      <c r="M39" s="785"/>
      <c r="N39" s="184"/>
      <c r="O39" s="785"/>
      <c r="P39" s="184"/>
      <c r="Q39" s="785"/>
      <c r="R39" s="184"/>
      <c r="S39" s="785"/>
      <c r="T39" s="184"/>
      <c r="U39" s="785"/>
      <c r="V39" s="184"/>
      <c r="W39" s="785"/>
      <c r="X39" s="184"/>
      <c r="Y39" s="785"/>
      <c r="Z39" s="184"/>
      <c r="AA39" s="785"/>
      <c r="AB39" s="184"/>
      <c r="AC39" s="785"/>
      <c r="AD39" s="184"/>
      <c r="AE39" s="985"/>
      <c r="AF39" s="985"/>
      <c r="AG39" s="985"/>
      <c r="AI39" s="666"/>
      <c r="AJ39" s="34"/>
      <c r="AK39" s="188"/>
    </row>
    <row r="40" spans="1:37" ht="14.4">
      <c r="B40" s="203">
        <f>IF(C40="","",COUNTIF($C$15:C40,"&lt;&gt;""")-COUNTBLANK($C$15:C40))</f>
        <v>22</v>
      </c>
      <c r="C40" s="57" t="s">
        <v>1215</v>
      </c>
      <c r="D40" s="995" t="s">
        <v>1186</v>
      </c>
      <c r="E40" s="61" t="s">
        <v>240</v>
      </c>
      <c r="F40" s="996" t="s">
        <v>117</v>
      </c>
      <c r="H40" s="665">
        <f t="shared" si="4"/>
        <v>1</v>
      </c>
      <c r="I40" s="784"/>
      <c r="J40" s="784"/>
      <c r="K40" s="785"/>
      <c r="L40" s="184"/>
      <c r="M40" s="785"/>
      <c r="N40" s="184"/>
      <c r="O40" s="785"/>
      <c r="P40" s="184"/>
      <c r="Q40" s="785"/>
      <c r="R40" s="184"/>
      <c r="S40" s="785"/>
      <c r="T40" s="184"/>
      <c r="U40" s="785"/>
      <c r="V40" s="184"/>
      <c r="W40" s="785"/>
      <c r="X40" s="184"/>
      <c r="Y40" s="785"/>
      <c r="Z40" s="184"/>
      <c r="AA40" s="785"/>
      <c r="AB40" s="184"/>
      <c r="AC40" s="785"/>
      <c r="AD40" s="184"/>
      <c r="AE40" s="985"/>
      <c r="AF40" s="985"/>
      <c r="AG40" s="985"/>
      <c r="AI40" s="666"/>
      <c r="AJ40" s="34"/>
      <c r="AK40" s="188"/>
    </row>
    <row r="41" spans="1:37" ht="15.6" customHeight="1">
      <c r="B41" s="203">
        <f>IF(C41="","",COUNTIF($C$15:C41,"&lt;&gt;""")-COUNTBLANK($C$15:C41))</f>
        <v>23</v>
      </c>
      <c r="C41" s="57" t="s">
        <v>1216</v>
      </c>
      <c r="D41" s="995" t="s">
        <v>1188</v>
      </c>
      <c r="E41" s="61" t="s">
        <v>240</v>
      </c>
      <c r="F41" s="996" t="s">
        <v>117</v>
      </c>
      <c r="H41" s="665">
        <f t="shared" si="4"/>
        <v>1</v>
      </c>
      <c r="I41" s="784"/>
      <c r="J41" s="784"/>
      <c r="K41" s="785"/>
      <c r="L41" s="184"/>
      <c r="M41" s="785"/>
      <c r="N41" s="184"/>
      <c r="O41" s="785"/>
      <c r="P41" s="184"/>
      <c r="Q41" s="785"/>
      <c r="R41" s="184"/>
      <c r="S41" s="785"/>
      <c r="T41" s="184"/>
      <c r="U41" s="785"/>
      <c r="V41" s="184"/>
      <c r="W41" s="785"/>
      <c r="X41" s="184"/>
      <c r="Y41" s="785"/>
      <c r="Z41" s="184"/>
      <c r="AA41" s="785"/>
      <c r="AB41" s="184"/>
      <c r="AC41" s="785"/>
      <c r="AD41" s="184"/>
      <c r="AE41" s="985"/>
      <c r="AF41" s="985"/>
      <c r="AG41" s="985"/>
      <c r="AI41" s="666"/>
      <c r="AJ41" s="34"/>
      <c r="AK41" s="188"/>
    </row>
    <row r="42" spans="1:37" ht="15.6" customHeight="1">
      <c r="B42" s="203">
        <f>IF(C42="","",COUNTIF($C$15:C42,"&lt;&gt;""")-COUNTBLANK($C$15:C42))</f>
        <v>24</v>
      </c>
      <c r="C42" s="57" t="s">
        <v>1217</v>
      </c>
      <c r="D42" s="995" t="s">
        <v>1190</v>
      </c>
      <c r="E42" s="61" t="s">
        <v>240</v>
      </c>
      <c r="F42" s="996" t="s">
        <v>117</v>
      </c>
      <c r="H42" s="665">
        <f t="shared" si="4"/>
        <v>1</v>
      </c>
      <c r="I42" s="784"/>
      <c r="J42" s="784"/>
      <c r="K42" s="785"/>
      <c r="L42" s="184"/>
      <c r="M42" s="785"/>
      <c r="N42" s="184"/>
      <c r="O42" s="785"/>
      <c r="P42" s="184"/>
      <c r="Q42" s="785"/>
      <c r="R42" s="184"/>
      <c r="S42" s="785"/>
      <c r="T42" s="184"/>
      <c r="U42" s="785"/>
      <c r="V42" s="184"/>
      <c r="W42" s="785"/>
      <c r="X42" s="184"/>
      <c r="Y42" s="785"/>
      <c r="Z42" s="184"/>
      <c r="AA42" s="785"/>
      <c r="AB42" s="184"/>
      <c r="AC42" s="785"/>
      <c r="AD42" s="184"/>
      <c r="AE42" s="985"/>
      <c r="AF42" s="985"/>
      <c r="AG42" s="985"/>
      <c r="AI42" s="666"/>
      <c r="AJ42" s="34"/>
      <c r="AK42" s="188"/>
    </row>
    <row r="43" spans="1:37" ht="15.6" customHeight="1">
      <c r="B43" s="203">
        <f>IF(C43="","",COUNTIF($C$15:C43,"&lt;&gt;""")-COUNTBLANK($C$15:C43))</f>
        <v>25</v>
      </c>
      <c r="C43" s="57" t="s">
        <v>1218</v>
      </c>
      <c r="D43" s="995" t="s">
        <v>1192</v>
      </c>
      <c r="E43" s="61" t="s">
        <v>240</v>
      </c>
      <c r="F43" s="996" t="s">
        <v>117</v>
      </c>
      <c r="H43" s="665">
        <f t="shared" si="4"/>
        <v>1</v>
      </c>
      <c r="I43" s="784"/>
      <c r="J43" s="784"/>
      <c r="K43" s="785"/>
      <c r="L43" s="184"/>
      <c r="M43" s="785"/>
      <c r="N43" s="184"/>
      <c r="O43" s="785"/>
      <c r="P43" s="184"/>
      <c r="Q43" s="785"/>
      <c r="R43" s="184"/>
      <c r="S43" s="785"/>
      <c r="T43" s="184"/>
      <c r="U43" s="785"/>
      <c r="V43" s="184"/>
      <c r="W43" s="785"/>
      <c r="X43" s="184"/>
      <c r="Y43" s="785"/>
      <c r="Z43" s="184"/>
      <c r="AA43" s="785"/>
      <c r="AB43" s="184"/>
      <c r="AC43" s="785"/>
      <c r="AD43" s="184"/>
      <c r="AE43" s="985"/>
      <c r="AF43" s="985"/>
      <c r="AG43" s="985"/>
      <c r="AI43" s="666"/>
      <c r="AJ43" s="34"/>
      <c r="AK43" s="188"/>
    </row>
    <row r="44" spans="1:37" ht="15.6" customHeight="1">
      <c r="B44" s="203">
        <f>IF(C44="","",COUNTIF($C$15:C44,"&lt;&gt;""")-COUNTBLANK($C$15:C44))</f>
        <v>26</v>
      </c>
      <c r="C44" s="57" t="s">
        <v>1219</v>
      </c>
      <c r="D44" s="995" t="s">
        <v>1194</v>
      </c>
      <c r="E44" s="61" t="s">
        <v>240</v>
      </c>
      <c r="F44" s="996" t="s">
        <v>117</v>
      </c>
      <c r="H44" s="665">
        <f t="shared" si="4"/>
        <v>1</v>
      </c>
      <c r="I44" s="784"/>
      <c r="J44" s="784"/>
      <c r="K44" s="785"/>
      <c r="L44" s="184"/>
      <c r="M44" s="785"/>
      <c r="N44" s="184"/>
      <c r="O44" s="785"/>
      <c r="P44" s="184"/>
      <c r="Q44" s="785"/>
      <c r="R44" s="184"/>
      <c r="S44" s="785"/>
      <c r="T44" s="184"/>
      <c r="U44" s="785"/>
      <c r="V44" s="184"/>
      <c r="W44" s="785"/>
      <c r="X44" s="184"/>
      <c r="Y44" s="785"/>
      <c r="Z44" s="184"/>
      <c r="AA44" s="785"/>
      <c r="AB44" s="184"/>
      <c r="AC44" s="785"/>
      <c r="AD44" s="184"/>
      <c r="AE44" s="985"/>
      <c r="AF44" s="985"/>
      <c r="AG44" s="985"/>
      <c r="AI44" s="666"/>
      <c r="AJ44" s="34"/>
      <c r="AK44" s="188"/>
    </row>
    <row r="45" spans="1:37" ht="15.6" customHeight="1">
      <c r="B45" s="203">
        <f>IF(C45="","",COUNTIF($C$15:C45,"&lt;&gt;""")-COUNTBLANK($C$15:C45))</f>
        <v>27</v>
      </c>
      <c r="C45" s="57" t="s">
        <v>1220</v>
      </c>
      <c r="D45" s="995" t="s">
        <v>2185</v>
      </c>
      <c r="E45" s="61" t="s">
        <v>240</v>
      </c>
      <c r="F45" s="996" t="s">
        <v>117</v>
      </c>
      <c r="H45" s="665">
        <f t="shared" si="4"/>
        <v>1</v>
      </c>
      <c r="I45" s="784"/>
      <c r="J45" s="784"/>
      <c r="K45" s="785"/>
      <c r="L45" s="184"/>
      <c r="M45" s="785"/>
      <c r="N45" s="184"/>
      <c r="O45" s="785"/>
      <c r="P45" s="184"/>
      <c r="Q45" s="785"/>
      <c r="R45" s="184"/>
      <c r="S45" s="785"/>
      <c r="T45" s="184"/>
      <c r="U45" s="785"/>
      <c r="V45" s="184"/>
      <c r="W45" s="785"/>
      <c r="X45" s="184"/>
      <c r="Y45" s="785"/>
      <c r="Z45" s="184"/>
      <c r="AA45" s="785"/>
      <c r="AB45" s="184"/>
      <c r="AC45" s="785"/>
      <c r="AD45" s="184"/>
      <c r="AE45" s="985"/>
      <c r="AF45" s="985"/>
      <c r="AG45" s="985"/>
      <c r="AI45" s="666"/>
      <c r="AJ45" s="34"/>
      <c r="AK45" s="188"/>
    </row>
    <row r="46" spans="1:37" s="1239" customFormat="1" ht="15.6" customHeight="1">
      <c r="A46" s="33"/>
      <c r="B46" s="436">
        <f>IF(C46="","",COUNTIF($C$15:C46,"&lt;&gt;""")-COUNTBLANK($C$15:C46))</f>
        <v>28</v>
      </c>
      <c r="C46" s="162" t="s">
        <v>1221</v>
      </c>
      <c r="D46" s="163" t="s">
        <v>2186</v>
      </c>
      <c r="E46" s="164" t="s">
        <v>240</v>
      </c>
      <c r="F46" s="164" t="s">
        <v>164</v>
      </c>
      <c r="G46" s="420"/>
      <c r="H46" s="1012">
        <f>IF(AND(K46&lt;&gt;"",L46&lt;&gt;"",M46&lt;&gt;"",N46&lt;&gt;"",O46&lt;&gt;"",P46&lt;&gt;"",Q46&lt;&gt;"",R46&lt;&gt;"",S46&lt;&gt;"",T46&lt;&gt;"",U46&lt;&gt;"",V46&lt;&gt;"",W46&lt;&gt;"",X46&lt;&gt;"",Y46&lt;&gt;"",Z46&lt;&gt;"",AA46&lt;&gt;"",AB46&lt;&gt;"",AC46&lt;&gt;"",AD46&lt;&gt;"",AE46&lt;&gt;"",AF46&lt;&gt;"",AK46&lt;&gt;""),0,1)</f>
        <v>1</v>
      </c>
      <c r="I46" s="1242"/>
      <c r="J46" s="1242"/>
      <c r="K46" s="1243" t="str">
        <f>IFERROR(((K27*K39)+(K28*K40)+(K29*K41)+(K30*K42)+(K31*K43)+(K32*K44)+(K33*K45))/SUM(K27:K33),"")</f>
        <v/>
      </c>
      <c r="L46" s="419"/>
      <c r="M46" s="1243" t="str">
        <f>IFERROR(((M27*M39)+(M28*M40)+(M29*M41)+(M30*M42)+(M31*M43)+(M32*M44)+(M33*M45))/SUM(M27:M33),"")</f>
        <v/>
      </c>
      <c r="N46" s="419"/>
      <c r="O46" s="1243" t="str">
        <f>IFERROR(((O27*O39)+(O28*O40)+(O29*O41)+(O30*O42)+(O31*O43)+(O32*O44)+(O33*O45))/SUM(O27:O33),"")</f>
        <v/>
      </c>
      <c r="P46" s="419"/>
      <c r="Q46" s="1243" t="str">
        <f>IFERROR(((Q27*Q39)+(Q28*Q40)+(Q29*Q41)+(Q30*Q42)+(Q31*Q43)+(Q32*Q44)+(Q33*Q45))/SUM(Q27:Q33),"")</f>
        <v/>
      </c>
      <c r="R46" s="419"/>
      <c r="S46" s="1243" t="str">
        <f>IFERROR(((S27*S39)+(S28*S40)+(S29*S41)+(S30*S42)+(S31*S43)+(S32*S44)+(S33*S45))/SUM(S27:S33),"")</f>
        <v/>
      </c>
      <c r="T46" s="419"/>
      <c r="U46" s="1243" t="str">
        <f>IFERROR(((U27*U39)+(U28*U40)+(U29*U41)+(U30*U42)+(U31*U43)+(U32*U44)+(U33*U45))/SUM(U27:U33),"")</f>
        <v/>
      </c>
      <c r="V46" s="419"/>
      <c r="W46" s="1243" t="str">
        <f>IFERROR(((W27*W39)+(W28*W40)+(W29*W41)+(W30*W42)+(W31*W43)+(W32*W44)+(W33*W45))/SUM(W27:W33),"")</f>
        <v/>
      </c>
      <c r="X46" s="419"/>
      <c r="Y46" s="1243" t="str">
        <f>IFERROR(((Y27*Y39)+(Y28*Y40)+(Y29*Y41)+(Y30*Y42)+(Y31*Y43)+(Y32*Y44)+(Y33*Y45))/SUM(Y27:Y33),"")</f>
        <v/>
      </c>
      <c r="Z46" s="419"/>
      <c r="AA46" s="1243" t="str">
        <f>IFERROR(((AA27*AA39)+(AA28*AA40)+(AA29*AA41)+(AA30*AA42)+(AA31*AA43)+(AA32*AA44)+(AA33*AA45))/SUM(AA27:AA33),"")</f>
        <v/>
      </c>
      <c r="AB46" s="419"/>
      <c r="AC46" s="1243" t="str">
        <f>IFERROR(((AC27*AC39)+(AC28*AC40)+(AC29*AC41)+(AC30*AC42)+(AC31*AC43)+(AC32*AC44)+(AC33*AC45))/SUM(AC27:AC33),"")</f>
        <v/>
      </c>
      <c r="AD46" s="419"/>
      <c r="AE46" s="33"/>
      <c r="AF46" s="33"/>
      <c r="AG46" s="33"/>
      <c r="AH46" s="420"/>
      <c r="AI46" s="695"/>
      <c r="AJ46" s="420"/>
      <c r="AK46" s="696"/>
    </row>
    <row r="47" spans="1:37" ht="14.4">
      <c r="B47" s="203">
        <f>IF(C47="","",COUNTIF($C$15:C47,"&lt;&gt;""")-COUNTBLANK($C$15:C47))</f>
        <v>29</v>
      </c>
      <c r="C47" s="57" t="s">
        <v>1222</v>
      </c>
      <c r="D47" s="995" t="s">
        <v>2126</v>
      </c>
      <c r="E47" s="61" t="s">
        <v>240</v>
      </c>
      <c r="F47" s="996" t="s">
        <v>117</v>
      </c>
      <c r="H47" s="665">
        <f t="shared" si="4"/>
        <v>1</v>
      </c>
      <c r="I47" s="784"/>
      <c r="J47" s="784"/>
      <c r="K47" s="785"/>
      <c r="L47" s="184"/>
      <c r="M47" s="785"/>
      <c r="N47" s="184"/>
      <c r="O47" s="785"/>
      <c r="P47" s="184"/>
      <c r="Q47" s="785"/>
      <c r="R47" s="184"/>
      <c r="S47" s="785"/>
      <c r="T47" s="184"/>
      <c r="U47" s="785"/>
      <c r="V47" s="184"/>
      <c r="W47" s="785"/>
      <c r="X47" s="184"/>
      <c r="Y47" s="785"/>
      <c r="Z47" s="184"/>
      <c r="AA47" s="785"/>
      <c r="AB47" s="184"/>
      <c r="AC47" s="785"/>
      <c r="AD47" s="184"/>
      <c r="AE47" s="985"/>
      <c r="AF47" s="985"/>
      <c r="AG47" s="985"/>
      <c r="AI47" s="666"/>
      <c r="AJ47" s="34"/>
      <c r="AK47" s="188"/>
    </row>
    <row r="48" spans="1:37" ht="14.4">
      <c r="B48" s="203">
        <f>IF(C48="","",COUNTIF($C$15:C48,"&lt;&gt;""")-COUNTBLANK($C$15:C48))</f>
        <v>30</v>
      </c>
      <c r="C48" s="57" t="s">
        <v>1223</v>
      </c>
      <c r="D48" s="995" t="s">
        <v>2127</v>
      </c>
      <c r="E48" s="61" t="s">
        <v>240</v>
      </c>
      <c r="F48" s="996" t="s">
        <v>117</v>
      </c>
      <c r="H48" s="665">
        <f t="shared" si="4"/>
        <v>1</v>
      </c>
      <c r="I48" s="784"/>
      <c r="J48" s="784"/>
      <c r="K48" s="785"/>
      <c r="L48" s="184"/>
      <c r="M48" s="785"/>
      <c r="N48" s="184"/>
      <c r="O48" s="785"/>
      <c r="P48" s="184"/>
      <c r="Q48" s="785"/>
      <c r="R48" s="184"/>
      <c r="S48" s="785"/>
      <c r="T48" s="184"/>
      <c r="U48" s="785"/>
      <c r="V48" s="184"/>
      <c r="W48" s="785"/>
      <c r="X48" s="184"/>
      <c r="Y48" s="785"/>
      <c r="Z48" s="184"/>
      <c r="AA48" s="785"/>
      <c r="AB48" s="184"/>
      <c r="AC48" s="785"/>
      <c r="AD48" s="184"/>
      <c r="AE48" s="985"/>
      <c r="AF48" s="985"/>
      <c r="AI48" s="666"/>
      <c r="AJ48" s="34"/>
      <c r="AK48" s="188"/>
    </row>
    <row r="49" spans="2:37" ht="14.4">
      <c r="B49" s="203" t="str">
        <f>IF(C49="","",COUNTIF($C$15:C49,"&lt;&gt;""")-COUNTBLANK($C$15:C49))</f>
        <v/>
      </c>
      <c r="C49" s="34"/>
      <c r="D49" s="986"/>
      <c r="E49" s="905"/>
      <c r="F49" s="34"/>
      <c r="H49" s="84"/>
      <c r="I49" s="33"/>
      <c r="J49" s="33"/>
      <c r="K49" s="33"/>
      <c r="L49" s="33"/>
      <c r="M49" s="33"/>
      <c r="N49" s="33"/>
      <c r="O49" s="33"/>
      <c r="P49" s="33"/>
      <c r="Q49" s="33"/>
      <c r="R49" s="33"/>
      <c r="S49" s="33"/>
      <c r="T49" s="33"/>
      <c r="U49" s="33"/>
      <c r="V49" s="33"/>
      <c r="W49" s="33"/>
      <c r="X49" s="33"/>
      <c r="Y49" s="33"/>
      <c r="Z49" s="33"/>
      <c r="AA49" s="33"/>
      <c r="AB49" s="33"/>
      <c r="AC49" s="33"/>
      <c r="AD49" s="33"/>
      <c r="AE49" s="33"/>
      <c r="AF49" s="33"/>
      <c r="AI49" s="34"/>
      <c r="AJ49" s="34"/>
      <c r="AK49" s="88"/>
    </row>
    <row r="50" spans="2:37" ht="14.4">
      <c r="B50" s="203" t="str">
        <f>IF(C50="","",COUNTIF($C$15:C50,"&lt;&gt;""")-COUNTBLANK($C$15:C50))</f>
        <v/>
      </c>
      <c r="C50" s="60"/>
      <c r="D50" s="982" t="s">
        <v>1224</v>
      </c>
      <c r="E50" s="61"/>
      <c r="F50" s="61"/>
      <c r="H50" s="84"/>
      <c r="I50" s="174"/>
      <c r="J50" s="33"/>
      <c r="K50" s="33"/>
      <c r="L50" s="33"/>
      <c r="M50" s="33"/>
      <c r="N50" s="33"/>
      <c r="O50" s="33"/>
      <c r="P50" s="33"/>
      <c r="Q50" s="33"/>
      <c r="R50" s="33"/>
      <c r="S50" s="33"/>
      <c r="T50" s="33"/>
      <c r="U50" s="33"/>
      <c r="V50" s="33"/>
      <c r="W50" s="33"/>
      <c r="X50" s="33"/>
      <c r="Y50" s="33"/>
      <c r="Z50" s="33"/>
      <c r="AA50" s="33"/>
      <c r="AB50" s="33"/>
      <c r="AC50" s="33"/>
      <c r="AD50" s="33"/>
      <c r="AE50" s="719" t="s">
        <v>163</v>
      </c>
      <c r="AF50" s="33"/>
      <c r="AI50" s="34"/>
      <c r="AJ50" s="34"/>
      <c r="AK50" s="88"/>
    </row>
    <row r="51" spans="2:37" ht="14.4">
      <c r="B51" s="203">
        <f>IF(C51="","",COUNTIF($C$15:C51,"&lt;&gt;""")-COUNTBLANK($C$15:C51))</f>
        <v>31</v>
      </c>
      <c r="C51" s="57" t="s">
        <v>1225</v>
      </c>
      <c r="D51" s="995" t="s">
        <v>2187</v>
      </c>
      <c r="E51" s="61" t="s">
        <v>750</v>
      </c>
      <c r="F51" s="61" t="s">
        <v>751</v>
      </c>
      <c r="H51" s="665">
        <f t="shared" ref="H51:H62" si="5">IF(AND(I51&lt;&gt;"",J51&lt;&gt;"",K51&lt;&gt;"",L51&lt;&gt;"",M51&lt;&gt;"",N51&lt;&gt;"",O51&lt;&gt;"",P51&lt;&gt;"",Q51&lt;&gt;"",R51&lt;&gt;"",S51&lt;&gt;"",T51&lt;&gt;"",U51&lt;&gt;"",V51&lt;&gt;"",W51&lt;&gt;"",X51&lt;&gt;"",Y51&lt;&gt;"",Z51&lt;&gt;"",AA51&lt;&gt;"",AB51&lt;&gt;"",AC51&lt;&gt;"",AD51&lt;&gt;"",AE51&lt;&gt;"",AF51&lt;&gt;"",AK51&lt;&gt;""),0,1)</f>
        <v>1</v>
      </c>
      <c r="I51" s="786"/>
      <c r="J51" s="184"/>
      <c r="K51" s="786"/>
      <c r="L51" s="184"/>
      <c r="M51" s="786"/>
      <c r="N51" s="184"/>
      <c r="O51" s="786"/>
      <c r="P51" s="184"/>
      <c r="Q51" s="786"/>
      <c r="R51" s="184"/>
      <c r="S51" s="786"/>
      <c r="T51" s="184"/>
      <c r="U51" s="786"/>
      <c r="V51" s="184"/>
      <c r="W51" s="786"/>
      <c r="X51" s="184"/>
      <c r="Y51" s="786"/>
      <c r="Z51" s="184"/>
      <c r="AA51" s="786"/>
      <c r="AB51" s="184"/>
      <c r="AC51" s="786"/>
      <c r="AD51" s="184"/>
      <c r="AE51" s="783">
        <f t="shared" ref="AE51:AE57" si="6">I51+K51+M51+O51+Q51+S51+U51+W51+Y51+AA51+AC51</f>
        <v>0</v>
      </c>
      <c r="AF51" s="184"/>
      <c r="AI51" s="666"/>
      <c r="AJ51" s="34"/>
      <c r="AK51" s="188"/>
    </row>
    <row r="52" spans="2:37" ht="14.4">
      <c r="B52" s="203">
        <f>IF(C52="","",COUNTIF($C$15:C52,"&lt;&gt;""")-COUNTBLANK($C$15:C52))</f>
        <v>32</v>
      </c>
      <c r="C52" s="57" t="s">
        <v>1226</v>
      </c>
      <c r="D52" s="995" t="s">
        <v>2188</v>
      </c>
      <c r="E52" s="61" t="s">
        <v>750</v>
      </c>
      <c r="F52" s="61" t="s">
        <v>751</v>
      </c>
      <c r="H52" s="665">
        <f t="shared" si="5"/>
        <v>1</v>
      </c>
      <c r="I52" s="786"/>
      <c r="J52" s="184"/>
      <c r="K52" s="787"/>
      <c r="L52" s="184"/>
      <c r="M52" s="787"/>
      <c r="N52" s="184"/>
      <c r="O52" s="787"/>
      <c r="P52" s="184"/>
      <c r="Q52" s="787"/>
      <c r="R52" s="184"/>
      <c r="S52" s="787"/>
      <c r="T52" s="184"/>
      <c r="U52" s="787"/>
      <c r="V52" s="184"/>
      <c r="W52" s="787"/>
      <c r="X52" s="184"/>
      <c r="Y52" s="787"/>
      <c r="Z52" s="184"/>
      <c r="AA52" s="787"/>
      <c r="AB52" s="184"/>
      <c r="AC52" s="787"/>
      <c r="AD52" s="184"/>
      <c r="AE52" s="788">
        <f t="shared" si="6"/>
        <v>0</v>
      </c>
      <c r="AF52" s="184"/>
      <c r="AI52" s="666"/>
      <c r="AJ52" s="34"/>
      <c r="AK52" s="188"/>
    </row>
    <row r="53" spans="2:37" ht="15.6" customHeight="1">
      <c r="B53" s="203">
        <f>IF(C53="","",COUNTIF($C$15:C53,"&lt;&gt;""")-COUNTBLANK($C$15:C53))</f>
        <v>33</v>
      </c>
      <c r="C53" s="57" t="s">
        <v>1227</v>
      </c>
      <c r="D53" s="995" t="s">
        <v>2189</v>
      </c>
      <c r="E53" s="61" t="s">
        <v>750</v>
      </c>
      <c r="F53" s="61" t="s">
        <v>751</v>
      </c>
      <c r="H53" s="665">
        <f t="shared" si="5"/>
        <v>1</v>
      </c>
      <c r="I53" s="786"/>
      <c r="J53" s="184"/>
      <c r="K53" s="787"/>
      <c r="L53" s="184"/>
      <c r="M53" s="787"/>
      <c r="N53" s="184"/>
      <c r="O53" s="787"/>
      <c r="P53" s="184"/>
      <c r="Q53" s="787"/>
      <c r="R53" s="184"/>
      <c r="S53" s="787"/>
      <c r="T53" s="184"/>
      <c r="U53" s="787"/>
      <c r="V53" s="184"/>
      <c r="W53" s="787"/>
      <c r="X53" s="184"/>
      <c r="Y53" s="787"/>
      <c r="Z53" s="184"/>
      <c r="AA53" s="787"/>
      <c r="AB53" s="184"/>
      <c r="AC53" s="787"/>
      <c r="AD53" s="184"/>
      <c r="AE53" s="788">
        <f t="shared" si="6"/>
        <v>0</v>
      </c>
      <c r="AF53" s="184"/>
      <c r="AI53" s="666"/>
      <c r="AJ53" s="34"/>
      <c r="AK53" s="188"/>
    </row>
    <row r="54" spans="2:37" ht="15.6" customHeight="1">
      <c r="B54" s="203">
        <f>IF(C54="","",COUNTIF($C$15:C54,"&lt;&gt;""")-COUNTBLANK($C$15:C54))</f>
        <v>34</v>
      </c>
      <c r="C54" s="57" t="s">
        <v>1228</v>
      </c>
      <c r="D54" s="995" t="s">
        <v>2190</v>
      </c>
      <c r="E54" s="61" t="s">
        <v>750</v>
      </c>
      <c r="F54" s="61" t="s">
        <v>751</v>
      </c>
      <c r="H54" s="665">
        <f t="shared" si="5"/>
        <v>1</v>
      </c>
      <c r="I54" s="786"/>
      <c r="J54" s="184"/>
      <c r="K54" s="787"/>
      <c r="L54" s="184"/>
      <c r="M54" s="787"/>
      <c r="N54" s="184"/>
      <c r="O54" s="787"/>
      <c r="P54" s="184"/>
      <c r="Q54" s="787"/>
      <c r="R54" s="184"/>
      <c r="S54" s="787"/>
      <c r="T54" s="184"/>
      <c r="U54" s="787"/>
      <c r="V54" s="184"/>
      <c r="W54" s="787"/>
      <c r="X54" s="184"/>
      <c r="Y54" s="787"/>
      <c r="Z54" s="184"/>
      <c r="AA54" s="787"/>
      <c r="AB54" s="184"/>
      <c r="AC54" s="787"/>
      <c r="AD54" s="184"/>
      <c r="AE54" s="788">
        <f t="shared" si="6"/>
        <v>0</v>
      </c>
      <c r="AF54" s="184"/>
      <c r="AI54" s="666"/>
      <c r="AJ54" s="34"/>
      <c r="AK54" s="188"/>
    </row>
    <row r="55" spans="2:37" ht="15.6" customHeight="1">
      <c r="B55" s="203">
        <f>IF(C55="","",COUNTIF($C$15:C55,"&lt;&gt;""")-COUNTBLANK($C$15:C55))</f>
        <v>35</v>
      </c>
      <c r="C55" s="57" t="s">
        <v>1229</v>
      </c>
      <c r="D55" s="995" t="s">
        <v>2191</v>
      </c>
      <c r="E55" s="61" t="s">
        <v>750</v>
      </c>
      <c r="F55" s="61" t="s">
        <v>751</v>
      </c>
      <c r="H55" s="665">
        <f t="shared" si="5"/>
        <v>1</v>
      </c>
      <c r="I55" s="786"/>
      <c r="J55" s="184"/>
      <c r="K55" s="787"/>
      <c r="L55" s="184"/>
      <c r="M55" s="787"/>
      <c r="N55" s="184"/>
      <c r="O55" s="787"/>
      <c r="P55" s="184"/>
      <c r="Q55" s="787"/>
      <c r="R55" s="184"/>
      <c r="S55" s="787"/>
      <c r="T55" s="184"/>
      <c r="U55" s="787"/>
      <c r="V55" s="184"/>
      <c r="W55" s="787"/>
      <c r="X55" s="184"/>
      <c r="Y55" s="787"/>
      <c r="Z55" s="184"/>
      <c r="AA55" s="787"/>
      <c r="AB55" s="184"/>
      <c r="AC55" s="787"/>
      <c r="AD55" s="184"/>
      <c r="AE55" s="788">
        <f t="shared" si="6"/>
        <v>0</v>
      </c>
      <c r="AF55" s="184"/>
      <c r="AI55" s="666"/>
      <c r="AJ55" s="34"/>
      <c r="AK55" s="188"/>
    </row>
    <row r="56" spans="2:37" ht="15.6" customHeight="1">
      <c r="B56" s="203">
        <f>IF(C56="","",COUNTIF($C$15:C56,"&lt;&gt;""")-COUNTBLANK($C$15:C56))</f>
        <v>36</v>
      </c>
      <c r="C56" s="57" t="s">
        <v>1230</v>
      </c>
      <c r="D56" s="995" t="s">
        <v>2192</v>
      </c>
      <c r="E56" s="61" t="s">
        <v>750</v>
      </c>
      <c r="F56" s="61" t="s">
        <v>751</v>
      </c>
      <c r="H56" s="665">
        <f t="shared" si="5"/>
        <v>1</v>
      </c>
      <c r="I56" s="786"/>
      <c r="J56" s="184"/>
      <c r="K56" s="787"/>
      <c r="L56" s="184"/>
      <c r="M56" s="787"/>
      <c r="N56" s="184"/>
      <c r="O56" s="787"/>
      <c r="P56" s="184"/>
      <c r="Q56" s="787"/>
      <c r="R56" s="184"/>
      <c r="S56" s="787"/>
      <c r="T56" s="184"/>
      <c r="U56" s="787"/>
      <c r="V56" s="184"/>
      <c r="W56" s="787"/>
      <c r="X56" s="184"/>
      <c r="Y56" s="787"/>
      <c r="Z56" s="184"/>
      <c r="AA56" s="787"/>
      <c r="AB56" s="184"/>
      <c r="AC56" s="787"/>
      <c r="AD56" s="184"/>
      <c r="AE56" s="788">
        <f t="shared" si="6"/>
        <v>0</v>
      </c>
      <c r="AF56" s="184"/>
      <c r="AI56" s="666"/>
      <c r="AJ56" s="34"/>
      <c r="AK56" s="188"/>
    </row>
    <row r="57" spans="2:37" ht="15.6" customHeight="1">
      <c r="B57" s="203">
        <f>IF(C57="","",COUNTIF($C$15:C57,"&lt;&gt;""")-COUNTBLANK($C$15:C57))</f>
        <v>37</v>
      </c>
      <c r="C57" s="57" t="s">
        <v>1231</v>
      </c>
      <c r="D57" s="995" t="s">
        <v>2193</v>
      </c>
      <c r="E57" s="61" t="s">
        <v>750</v>
      </c>
      <c r="F57" s="61" t="s">
        <v>751</v>
      </c>
      <c r="H57" s="665">
        <f t="shared" si="5"/>
        <v>1</v>
      </c>
      <c r="I57" s="786"/>
      <c r="J57" s="184"/>
      <c r="K57" s="787"/>
      <c r="L57" s="184"/>
      <c r="M57" s="787"/>
      <c r="N57" s="184"/>
      <c r="O57" s="787"/>
      <c r="P57" s="184"/>
      <c r="Q57" s="787"/>
      <c r="R57" s="184"/>
      <c r="S57" s="787"/>
      <c r="T57" s="184"/>
      <c r="U57" s="787"/>
      <c r="V57" s="184"/>
      <c r="W57" s="787"/>
      <c r="X57" s="184"/>
      <c r="Y57" s="787"/>
      <c r="Z57" s="184"/>
      <c r="AA57" s="787"/>
      <c r="AB57" s="184"/>
      <c r="AC57" s="787"/>
      <c r="AD57" s="184"/>
      <c r="AE57" s="788">
        <f t="shared" si="6"/>
        <v>0</v>
      </c>
      <c r="AF57" s="184"/>
      <c r="AI57" s="666"/>
      <c r="AJ57" s="34"/>
      <c r="AK57" s="188"/>
    </row>
    <row r="58" spans="2:37" ht="15.6" customHeight="1">
      <c r="B58" s="203">
        <f>IF(C58="","",COUNTIF($C$15:C58,"&lt;&gt;""")-COUNTBLANK($C$15:C58))</f>
        <v>38</v>
      </c>
      <c r="C58" s="57" t="s">
        <v>1232</v>
      </c>
      <c r="D58" s="995" t="s">
        <v>2128</v>
      </c>
      <c r="E58" s="61" t="s">
        <v>750</v>
      </c>
      <c r="F58" s="61" t="s">
        <v>164</v>
      </c>
      <c r="H58" s="665">
        <f t="shared" si="5"/>
        <v>1</v>
      </c>
      <c r="I58" s="789">
        <f>SUM(I51:I57)</f>
        <v>0</v>
      </c>
      <c r="J58" s="184"/>
      <c r="K58" s="789">
        <f>SUM(K51:K57)</f>
        <v>0</v>
      </c>
      <c r="L58" s="184"/>
      <c r="M58" s="789">
        <f>SUM(M51:M57)</f>
        <v>0</v>
      </c>
      <c r="N58" s="184"/>
      <c r="O58" s="789">
        <f>SUM(O51:O57)</f>
        <v>0</v>
      </c>
      <c r="P58" s="184"/>
      <c r="Q58" s="789">
        <f>SUM(Q51:Q57)</f>
        <v>0</v>
      </c>
      <c r="R58" s="184"/>
      <c r="S58" s="789">
        <f>SUM(S51:S57)</f>
        <v>0</v>
      </c>
      <c r="T58" s="184"/>
      <c r="U58" s="789">
        <f>SUM(U51:U57)</f>
        <v>0</v>
      </c>
      <c r="V58" s="184"/>
      <c r="W58" s="789">
        <f>SUM(W51:W57)</f>
        <v>0</v>
      </c>
      <c r="X58" s="184"/>
      <c r="Y58" s="789">
        <f>SUM(Y51:Y57)</f>
        <v>0</v>
      </c>
      <c r="Z58" s="184"/>
      <c r="AA58" s="789">
        <f>SUM(AA51:AA57)</f>
        <v>0</v>
      </c>
      <c r="AB58" s="184"/>
      <c r="AC58" s="789">
        <f>SUM(AC51:AC57)</f>
        <v>0</v>
      </c>
      <c r="AD58" s="184"/>
      <c r="AE58" s="788">
        <f>SUM(AE51:AE57)</f>
        <v>0</v>
      </c>
      <c r="AF58" s="184"/>
      <c r="AI58" s="666"/>
      <c r="AJ58" s="34"/>
      <c r="AK58" s="188"/>
    </row>
    <row r="59" spans="2:37" ht="14.4">
      <c r="B59" s="203">
        <f>IF(C59="","",COUNTIF($C$15:C59,"&lt;&gt;""")-COUNTBLANK($C$15:C59))</f>
        <v>39</v>
      </c>
      <c r="C59" s="57" t="s">
        <v>1233</v>
      </c>
      <c r="D59" s="956" t="s">
        <v>1060</v>
      </c>
      <c r="E59" s="61" t="s">
        <v>750</v>
      </c>
      <c r="F59" s="61" t="s">
        <v>751</v>
      </c>
      <c r="H59" s="665">
        <f t="shared" si="5"/>
        <v>1</v>
      </c>
      <c r="I59" s="786"/>
      <c r="J59" s="184"/>
      <c r="K59" s="787"/>
      <c r="L59" s="184"/>
      <c r="M59" s="787"/>
      <c r="N59" s="184"/>
      <c r="O59" s="787"/>
      <c r="P59" s="184"/>
      <c r="Q59" s="787"/>
      <c r="R59" s="184"/>
      <c r="S59" s="787"/>
      <c r="T59" s="184"/>
      <c r="U59" s="787"/>
      <c r="V59" s="184"/>
      <c r="W59" s="787"/>
      <c r="X59" s="184"/>
      <c r="Y59" s="787"/>
      <c r="Z59" s="184"/>
      <c r="AA59" s="787"/>
      <c r="AB59" s="184"/>
      <c r="AC59" s="787"/>
      <c r="AD59" s="184"/>
      <c r="AE59" s="788">
        <f>I59+K59+M59+O59+Q59+S59+U59+W59+Y59+AA59+AC59</f>
        <v>0</v>
      </c>
      <c r="AF59" s="184"/>
      <c r="AI59" s="666"/>
      <c r="AJ59" s="34"/>
      <c r="AK59" s="188"/>
    </row>
    <row r="60" spans="2:37" ht="14.4">
      <c r="B60" s="203">
        <f>IF(C60="","",COUNTIF($C$15:C60,"&lt;&gt;""")-COUNTBLANK($C$15:C60))</f>
        <v>40</v>
      </c>
      <c r="C60" s="57" t="s">
        <v>1234</v>
      </c>
      <c r="D60" s="956" t="s">
        <v>771</v>
      </c>
      <c r="E60" s="61" t="s">
        <v>750</v>
      </c>
      <c r="F60" s="61" t="s">
        <v>164</v>
      </c>
      <c r="H60" s="665">
        <f t="shared" si="5"/>
        <v>1</v>
      </c>
      <c r="I60" s="789">
        <f>I58+I59</f>
        <v>0</v>
      </c>
      <c r="J60" s="184"/>
      <c r="K60" s="789">
        <f>K58+K59</f>
        <v>0</v>
      </c>
      <c r="L60" s="184"/>
      <c r="M60" s="789">
        <f>M58+M59</f>
        <v>0</v>
      </c>
      <c r="N60" s="184"/>
      <c r="O60" s="789">
        <f>O58+O59</f>
        <v>0</v>
      </c>
      <c r="P60" s="184"/>
      <c r="Q60" s="789">
        <f>Q58+Q59</f>
        <v>0</v>
      </c>
      <c r="R60" s="184"/>
      <c r="S60" s="789">
        <f>S58+S59</f>
        <v>0</v>
      </c>
      <c r="T60" s="184"/>
      <c r="U60" s="789">
        <f>U58+U59</f>
        <v>0</v>
      </c>
      <c r="V60" s="184"/>
      <c r="W60" s="789">
        <f>W58+W59</f>
        <v>0</v>
      </c>
      <c r="X60" s="184"/>
      <c r="Y60" s="789">
        <f>Y58+Y59</f>
        <v>0</v>
      </c>
      <c r="Z60" s="184"/>
      <c r="AA60" s="789">
        <f>AA58+AA59</f>
        <v>0</v>
      </c>
      <c r="AB60" s="184"/>
      <c r="AC60" s="789">
        <f>AC58+AC59</f>
        <v>0</v>
      </c>
      <c r="AD60" s="184"/>
      <c r="AE60" s="788">
        <f>AE58+AE59</f>
        <v>0</v>
      </c>
      <c r="AF60" s="184"/>
      <c r="AI60" s="666"/>
      <c r="AJ60" s="34"/>
      <c r="AK60" s="188"/>
    </row>
    <row r="61" spans="2:37" ht="14.4">
      <c r="B61" s="203">
        <f>IF(C61="","",COUNTIF($C$15:C61,"&lt;&gt;""")-COUNTBLANK($C$15:C61))</f>
        <v>41</v>
      </c>
      <c r="C61" s="57" t="s">
        <v>1235</v>
      </c>
      <c r="D61" s="60" t="s">
        <v>1236</v>
      </c>
      <c r="E61" s="61" t="s">
        <v>750</v>
      </c>
      <c r="F61" s="61" t="s">
        <v>751</v>
      </c>
      <c r="H61" s="665">
        <f t="shared" si="5"/>
        <v>1</v>
      </c>
      <c r="I61" s="786"/>
      <c r="J61" s="184"/>
      <c r="K61" s="787"/>
      <c r="L61" s="184"/>
      <c r="M61" s="787"/>
      <c r="N61" s="184"/>
      <c r="O61" s="787"/>
      <c r="P61" s="184"/>
      <c r="Q61" s="787"/>
      <c r="R61" s="184"/>
      <c r="S61" s="787"/>
      <c r="T61" s="184"/>
      <c r="U61" s="787"/>
      <c r="V61" s="184"/>
      <c r="W61" s="787"/>
      <c r="X61" s="184"/>
      <c r="Y61" s="787"/>
      <c r="Z61" s="184"/>
      <c r="AA61" s="787"/>
      <c r="AB61" s="184"/>
      <c r="AC61" s="787"/>
      <c r="AD61" s="184"/>
      <c r="AE61" s="788">
        <f>I61+K61+M61+O61+Q61+S61+U61+W61+Y61+AA61+AC61</f>
        <v>0</v>
      </c>
      <c r="AF61" s="184"/>
      <c r="AI61" s="666"/>
      <c r="AJ61" s="34"/>
      <c r="AK61" s="188"/>
    </row>
    <row r="62" spans="2:37" ht="14.4">
      <c r="B62" s="203">
        <f>IF(C62="","",COUNTIF($C$15:C62,"&lt;&gt;""")-COUNTBLANK($C$15:C62))</f>
        <v>42</v>
      </c>
      <c r="C62" s="57" t="s">
        <v>1237</v>
      </c>
      <c r="D62" s="60" t="s">
        <v>760</v>
      </c>
      <c r="E62" s="61" t="s">
        <v>750</v>
      </c>
      <c r="F62" s="61" t="s">
        <v>751</v>
      </c>
      <c r="H62" s="665">
        <f t="shared" si="5"/>
        <v>1</v>
      </c>
      <c r="I62" s="786"/>
      <c r="J62" s="184"/>
      <c r="K62" s="787"/>
      <c r="L62" s="184"/>
      <c r="M62" s="787"/>
      <c r="N62" s="184"/>
      <c r="O62" s="787"/>
      <c r="P62" s="184"/>
      <c r="Q62" s="787"/>
      <c r="R62" s="184"/>
      <c r="S62" s="787"/>
      <c r="T62" s="184"/>
      <c r="U62" s="787"/>
      <c r="V62" s="184"/>
      <c r="W62" s="787"/>
      <c r="X62" s="184"/>
      <c r="Y62" s="787"/>
      <c r="Z62" s="184"/>
      <c r="AA62" s="787"/>
      <c r="AB62" s="184"/>
      <c r="AC62" s="787"/>
      <c r="AD62" s="184"/>
      <c r="AE62" s="788">
        <f>I62+K62+M62+O62+Q62+S62+U62+W62+Y62+AA62+AC62</f>
        <v>0</v>
      </c>
      <c r="AF62" s="184"/>
      <c r="AI62" s="666"/>
      <c r="AJ62" s="34"/>
      <c r="AK62" s="188"/>
    </row>
    <row r="63" spans="2:37" ht="14.4">
      <c r="B63" s="52"/>
      <c r="C63" s="34"/>
      <c r="D63" s="34"/>
      <c r="E63" s="65"/>
      <c r="F63" s="65"/>
      <c r="H63" s="32"/>
      <c r="I63" s="34"/>
      <c r="J63" s="34"/>
      <c r="K63" s="34"/>
      <c r="L63" s="34"/>
      <c r="M63" s="34"/>
      <c r="N63" s="34"/>
      <c r="O63" s="34"/>
      <c r="P63" s="34"/>
      <c r="Q63" s="34"/>
      <c r="R63" s="34"/>
      <c r="S63" s="34"/>
      <c r="T63" s="34"/>
      <c r="U63" s="34"/>
      <c r="V63" s="34"/>
      <c r="W63" s="34"/>
      <c r="X63" s="34"/>
      <c r="Y63" s="34"/>
      <c r="Z63" s="34"/>
      <c r="AA63" s="34"/>
      <c r="AB63" s="34"/>
      <c r="AC63" s="34"/>
      <c r="AD63" s="34"/>
      <c r="AE63" s="34"/>
      <c r="AF63" s="34"/>
      <c r="AK63" s="86"/>
    </row>
    <row r="64" spans="2:37" ht="14.4">
      <c r="B64" s="52"/>
      <c r="C64" s="1378"/>
      <c r="D64" s="1379"/>
      <c r="E64" s="1379"/>
      <c r="F64" s="1380"/>
      <c r="H64" s="190"/>
      <c r="AI64" s="34"/>
      <c r="AJ64" s="34"/>
      <c r="AK64" s="86"/>
    </row>
    <row r="65" spans="1:37" ht="14.4">
      <c r="B65" s="52"/>
      <c r="C65" s="1381"/>
      <c r="D65" s="1405"/>
      <c r="E65" s="1405"/>
      <c r="F65" s="1382"/>
      <c r="H65" s="84"/>
      <c r="AI65" s="34"/>
      <c r="AJ65" s="34"/>
      <c r="AK65" s="86"/>
    </row>
    <row r="66" spans="1:37" ht="14.4">
      <c r="B66" s="52"/>
      <c r="C66" s="1381"/>
      <c r="D66" s="1405"/>
      <c r="E66" s="1405"/>
      <c r="F66" s="1382"/>
      <c r="H66" s="84"/>
      <c r="AI66" s="34"/>
      <c r="AJ66" s="34"/>
      <c r="AK66" s="86"/>
    </row>
    <row r="67" spans="1:37" ht="14.4">
      <c r="B67" s="52"/>
      <c r="C67" s="1381"/>
      <c r="D67" s="1405"/>
      <c r="E67" s="1405"/>
      <c r="F67" s="1382"/>
      <c r="H67" s="84"/>
      <c r="AI67" s="34"/>
      <c r="AJ67" s="34"/>
      <c r="AK67" s="86"/>
    </row>
    <row r="68" spans="1:37" ht="14.4">
      <c r="B68" s="52"/>
      <c r="C68" s="1383"/>
      <c r="D68" s="1384"/>
      <c r="E68" s="1384"/>
      <c r="F68" s="1385"/>
      <c r="H68" s="84"/>
      <c r="AI68" s="34"/>
      <c r="AJ68" s="34"/>
      <c r="AK68" s="86"/>
    </row>
    <row r="69" spans="1:37" ht="14.4">
      <c r="B69" s="52"/>
      <c r="D69" s="33"/>
      <c r="E69" s="174"/>
      <c r="F69" s="33"/>
      <c r="H69" s="84"/>
      <c r="AK69" s="86"/>
    </row>
    <row r="70" spans="1:37" ht="14.4">
      <c r="B70" s="335" t="s">
        <v>130</v>
      </c>
      <c r="C70" s="56"/>
      <c r="D70" s="56"/>
      <c r="E70" s="175"/>
      <c r="F70" s="56"/>
      <c r="G70" s="56"/>
      <c r="H70" s="312"/>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row>
    <row r="71" spans="1:37" ht="14.4" hidden="1">
      <c r="A71"/>
      <c r="B71"/>
      <c r="C71"/>
      <c r="D71"/>
      <c r="E71"/>
      <c r="F71"/>
      <c r="G71"/>
      <c r="H71"/>
      <c r="I71"/>
      <c r="J71"/>
      <c r="K71"/>
      <c r="L71"/>
      <c r="M71"/>
      <c r="N71"/>
      <c r="O71"/>
      <c r="P71"/>
      <c r="Q71"/>
      <c r="R71"/>
      <c r="S71"/>
      <c r="T71"/>
      <c r="U71"/>
      <c r="V71"/>
      <c r="W71"/>
      <c r="X71"/>
      <c r="Y71"/>
      <c r="Z71"/>
      <c r="AA71"/>
      <c r="AB71"/>
      <c r="AC71"/>
      <c r="AD71"/>
      <c r="AE71"/>
      <c r="AF71"/>
      <c r="AG71"/>
      <c r="AH71"/>
      <c r="AI71"/>
      <c r="AJ71"/>
      <c r="AK71"/>
    </row>
    <row r="72" spans="1:37" ht="0"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row>
    <row r="73" spans="1:37" ht="14.4" hidden="1">
      <c r="A73"/>
      <c r="B73"/>
      <c r="C73"/>
      <c r="D73"/>
      <c r="E73"/>
      <c r="F73"/>
      <c r="G73"/>
      <c r="H73"/>
      <c r="I73"/>
      <c r="J73"/>
      <c r="K73"/>
      <c r="L73"/>
      <c r="M73"/>
      <c r="N73"/>
      <c r="O73"/>
      <c r="P73"/>
      <c r="Q73"/>
      <c r="R73"/>
      <c r="S73"/>
      <c r="T73"/>
      <c r="U73"/>
      <c r="V73"/>
      <c r="W73"/>
      <c r="X73"/>
      <c r="Y73"/>
      <c r="Z73"/>
      <c r="AA73"/>
      <c r="AB73"/>
      <c r="AC73"/>
      <c r="AD73"/>
      <c r="AE73"/>
      <c r="AF73"/>
      <c r="AG73"/>
      <c r="AH73"/>
      <c r="AI73"/>
      <c r="AJ73"/>
      <c r="AK73"/>
    </row>
    <row r="74" spans="1:37" ht="1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row>
    <row r="75" spans="1:37" ht="1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row>
    <row r="76" spans="1:37" ht="1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row>
    <row r="77" spans="1:37" ht="1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row>
    <row r="78" spans="1:37" ht="1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row>
    <row r="79" spans="1:37" ht="1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row>
    <row r="80" spans="1:37" ht="1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row>
    <row r="81" spans="1:37" ht="1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row>
    <row r="82" spans="1:37" ht="1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row>
    <row r="83" spans="1:37" ht="1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row>
    <row r="84" spans="1:37" ht="15" hidden="1"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row>
    <row r="85" spans="1:37" ht="15" hidden="1"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row>
    <row r="86" spans="1:37" ht="15" hidden="1"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row>
    <row r="87" spans="1:37" ht="15" hidden="1"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row>
    <row r="88" spans="1:37" ht="15" hidden="1"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row>
    <row r="89" spans="1:37" ht="15" hidden="1"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row>
    <row r="90" spans="1:37" ht="15" hidden="1"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row>
    <row r="91" spans="1:37" ht="15"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row>
    <row r="92" spans="1:37" ht="1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row>
    <row r="93" spans="1:37" ht="1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row>
    <row r="94" spans="1:37" ht="1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row>
    <row r="95" spans="1:37" ht="1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row>
    <row r="96" spans="1:37" ht="1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row>
    <row r="97" spans="1:37" ht="15" hidden="1"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row>
    <row r="98" spans="1:37" ht="15" hidden="1"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row>
    <row r="99" spans="1:37" ht="15" hidden="1"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row>
    <row r="100" spans="1:37" ht="15" hidden="1"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row>
    <row r="101" spans="1:37" ht="0" hidden="1" customHeight="1">
      <c r="G101" s="32"/>
      <c r="AH101" s="32"/>
    </row>
    <row r="102" spans="1:37" ht="0" hidden="1" customHeight="1">
      <c r="G102" s="32"/>
      <c r="AH102" s="32"/>
    </row>
    <row r="103" spans="1:37" ht="0" hidden="1" customHeight="1">
      <c r="G103" s="32"/>
      <c r="AH103" s="32"/>
    </row>
    <row r="104" spans="1:37" ht="0" hidden="1" customHeight="1">
      <c r="G104" s="32"/>
      <c r="AH104" s="32"/>
    </row>
    <row r="105" spans="1:37" ht="0" hidden="1" customHeight="1">
      <c r="G105" s="32"/>
      <c r="AH105" s="32"/>
    </row>
  </sheetData>
  <mergeCells count="29">
    <mergeCell ref="N10:N12"/>
    <mergeCell ref="O10:O12"/>
    <mergeCell ref="P10:P12"/>
    <mergeCell ref="I10:I12"/>
    <mergeCell ref="J10:J12"/>
    <mergeCell ref="K10:K12"/>
    <mergeCell ref="L10:L12"/>
    <mergeCell ref="M10:M12"/>
    <mergeCell ref="Z10:Z12"/>
    <mergeCell ref="AA10:AA12"/>
    <mergeCell ref="AB10:AB12"/>
    <mergeCell ref="AC10:AC12"/>
    <mergeCell ref="AD10:AD12"/>
    <mergeCell ref="AE26:AF26"/>
    <mergeCell ref="C64:F68"/>
    <mergeCell ref="AI10:AI12"/>
    <mergeCell ref="AK10:AK12"/>
    <mergeCell ref="H10:H12"/>
    <mergeCell ref="Q10:Q12"/>
    <mergeCell ref="R10:R12"/>
    <mergeCell ref="S10:S12"/>
    <mergeCell ref="T10:T12"/>
    <mergeCell ref="U10:U12"/>
    <mergeCell ref="V10:V12"/>
    <mergeCell ref="W10:W12"/>
    <mergeCell ref="X10:X12"/>
    <mergeCell ref="Y10:Y12"/>
    <mergeCell ref="AE10:AE12"/>
    <mergeCell ref="AF10:AF12"/>
  </mergeCells>
  <conditionalFormatting sqref="H3">
    <cfRule type="cellIs" dxfId="407" priority="53" stopIfTrue="1" operator="greaterThan">
      <formula>0</formula>
    </cfRule>
    <cfRule type="cellIs" dxfId="406" priority="54" stopIfTrue="1" operator="lessThan">
      <formula>1</formula>
    </cfRule>
  </conditionalFormatting>
  <conditionalFormatting sqref="H15:H24">
    <cfRule type="cellIs" dxfId="405" priority="45" stopIfTrue="1" operator="greaterThan">
      <formula>0</formula>
    </cfRule>
    <cfRule type="cellIs" dxfId="404" priority="46" stopIfTrue="1" operator="lessThan">
      <formula>1</formula>
    </cfRule>
  </conditionalFormatting>
  <conditionalFormatting sqref="H27:H36">
    <cfRule type="cellIs" dxfId="403" priority="5" stopIfTrue="1" operator="greaterThan">
      <formula>0</formula>
    </cfRule>
    <cfRule type="cellIs" dxfId="402" priority="6" stopIfTrue="1" operator="lessThan">
      <formula>1</formula>
    </cfRule>
  </conditionalFormatting>
  <conditionalFormatting sqref="H39:H48">
    <cfRule type="cellIs" dxfId="401" priority="3" stopIfTrue="1" operator="greaterThan">
      <formula>0</formula>
    </cfRule>
    <cfRule type="cellIs" dxfId="400" priority="4" stopIfTrue="1" operator="lessThan">
      <formula>1</formula>
    </cfRule>
  </conditionalFormatting>
  <conditionalFormatting sqref="H51:H62">
    <cfRule type="cellIs" dxfId="399" priority="1" stopIfTrue="1" operator="greaterThan">
      <formula>0</formula>
    </cfRule>
    <cfRule type="cellIs" dxfId="398" priority="2" stopIfTrue="1" operator="lessThan">
      <formula>1</formula>
    </cfRule>
  </conditionalFormatting>
  <dataValidations count="1">
    <dataValidation type="list" allowBlank="1" showInputMessage="1" showErrorMessage="1" sqref="AD39:AD48 AF51:AF62 AD51:AD62 L27:L36 AB51:AB62 AF27:AF36 L51:L62 P51:P62 R51:R62 T51:T62 V51:V62 X51:X62 Z51:Z62 N51:N62 J27:J36 AB27:AB36 Z27:Z36 X27:X36 V27:V36 T27:T36 R27:R36 P27:P36 N27:N36 L39:L48 AB39:AB48 Z39:Z48 X39:X48 V39:V48 T39:T48 R39:R48 P39:P48 N39:N48 J15:J24 L15:L24 N15:N24 P15:P24 R15:R24 T15:T24 V15:V24 X15:X24 Z15:Z24 AB15:AB24 AD15:AD24 J51:J62 AD27:AD36 AF15:AF24" xr:uid="{5C674250-154F-48D9-9B28-49FDA0662C50}">
      <formula1>Confidence_grade</formula1>
    </dataValidation>
  </dataValidations>
  <pageMargins left="0.23622047244094491" right="0.23622047244094491" top="0.74803149606299213" bottom="0.74803149606299213" header="0.31496062992125984" footer="0.31496062992125984"/>
  <pageSetup paperSize="9" scale="45" fitToWidth="0" orientation="landscape" r:id="rId1"/>
  <headerFooter>
    <oddHeader>&amp;LDepartment of Internal Affairs - Three Waters Reform Programme - Request for Information Template Workbook I</oddHeader>
    <oddFooter>&amp;LPage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DD252-AB0C-4FD8-8117-06B718357D49}">
  <sheetPr>
    <tabColor rgb="FF55EBF7"/>
    <pageSetUpPr fitToPage="1"/>
  </sheetPr>
  <dimension ref="A1:AF115"/>
  <sheetViews>
    <sheetView showGridLines="0" zoomScale="80" zoomScaleNormal="80" workbookViewId="0">
      <pane xSplit="9" ySplit="12" topLeftCell="J16"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5546875" style="32" customWidth="1"/>
    <col min="4" max="4" width="55.88671875" style="32" customWidth="1"/>
    <col min="5" max="5" width="14" style="32" customWidth="1"/>
    <col min="6" max="6" width="8.5546875" style="32" customWidth="1"/>
    <col min="7" max="7" width="8.5546875" style="34" customWidth="1"/>
    <col min="8" max="8" width="17.44140625" style="32" bestFit="1" customWidth="1"/>
    <col min="9" max="9" width="7" style="32" customWidth="1"/>
    <col min="10" max="10" width="8.44140625" style="32" customWidth="1"/>
    <col min="11" max="11" width="5.44140625" style="32" customWidth="1"/>
    <col min="12" max="12" width="3.88671875" style="32" customWidth="1"/>
    <col min="13" max="13" width="13.5546875" style="32" customWidth="1"/>
    <col min="14" max="14" width="5.5546875" style="32" customWidth="1"/>
    <col min="15" max="15" width="1.44140625" style="32" customWidth="1"/>
    <col min="16" max="16" width="13.5546875" style="32" customWidth="1"/>
    <col min="17" max="17" width="5.5546875" style="32" customWidth="1"/>
    <col min="18" max="18" width="1.5546875" style="32" customWidth="1"/>
    <col min="19" max="19" width="13.5546875" style="32" customWidth="1"/>
    <col min="20" max="20" width="5.5546875" style="32" customWidth="1"/>
    <col min="21" max="21" width="1.5546875" style="32" customWidth="1"/>
    <col min="22" max="22" width="13.5546875" style="32" customWidth="1"/>
    <col min="23" max="23" width="5.5546875" style="32" customWidth="1"/>
    <col min="24" max="24" width="1.5546875" style="32" customWidth="1"/>
    <col min="25" max="25" width="13.5546875" style="32" customWidth="1"/>
    <col min="26" max="26" width="5.5546875" style="32" customWidth="1"/>
    <col min="27" max="27" width="5.5546875" style="34" customWidth="1"/>
    <col min="28" max="28" width="15.44140625" style="32" customWidth="1"/>
    <col min="29" max="29" width="5.5546875" style="32" customWidth="1"/>
    <col min="30" max="30" width="49.44140625" style="32" customWidth="1"/>
    <col min="31" max="31" width="3.5546875" hidden="1" customWidth="1"/>
    <col min="32" max="32" width="4.44140625" hidden="1" customWidth="1"/>
    <col min="33" max="16384" width="9.44140625" hidden="1"/>
  </cols>
  <sheetData>
    <row r="1" spans="1:30"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
      <c r="U1" s="37"/>
      <c r="V1" s="37"/>
      <c r="W1" s="37"/>
      <c r="X1" s="37"/>
      <c r="Y1" s="37"/>
      <c r="Z1" s="37"/>
      <c r="AA1" s="37"/>
      <c r="AB1" s="37"/>
      <c r="AC1" s="37"/>
      <c r="AD1" s="37"/>
    </row>
    <row r="2" spans="1:30" ht="20.399999999999999">
      <c r="B2" s="39"/>
      <c r="C2" s="40"/>
      <c r="D2" s="35"/>
      <c r="E2" s="35"/>
      <c r="F2" s="35"/>
      <c r="G2" s="35"/>
      <c r="H2" s="35"/>
      <c r="I2" s="35"/>
      <c r="J2" s="35"/>
      <c r="K2" s="35"/>
      <c r="L2" s="35"/>
      <c r="M2" s="35"/>
      <c r="N2" s="35"/>
      <c r="O2" s="35"/>
      <c r="P2" s="35"/>
      <c r="Q2" s="35"/>
      <c r="R2" s="35"/>
      <c r="S2" s="35"/>
      <c r="T2" s="35"/>
      <c r="U2" s="35"/>
      <c r="V2" s="35"/>
      <c r="W2" s="35"/>
      <c r="X2" s="35"/>
      <c r="Y2" s="35"/>
      <c r="Z2" s="35"/>
      <c r="AA2" s="35"/>
      <c r="AB2" s="35"/>
      <c r="AC2" s="35"/>
      <c r="AD2" s="35"/>
    </row>
    <row r="3" spans="1:30" ht="14.4">
      <c r="A3" s="41"/>
      <c r="B3" s="662" t="s">
        <v>1971</v>
      </c>
      <c r="C3" s="44"/>
      <c r="D3" s="663">
        <f>'Key information'!$E$8</f>
        <v>0</v>
      </c>
      <c r="E3" s="44"/>
      <c r="F3" s="41"/>
      <c r="G3" s="664" t="s">
        <v>100</v>
      </c>
      <c r="H3" s="665">
        <f>SUM(H15:H70)</f>
        <v>43</v>
      </c>
      <c r="I3" s="41"/>
      <c r="J3" s="41"/>
      <c r="K3" s="41"/>
      <c r="L3" s="41"/>
      <c r="M3" s="41"/>
      <c r="N3" s="41"/>
      <c r="O3" s="41"/>
      <c r="P3" s="41"/>
      <c r="Q3" s="41"/>
      <c r="R3" s="41"/>
      <c r="S3" s="41"/>
      <c r="T3" s="41"/>
      <c r="U3" s="41"/>
      <c r="V3" s="41"/>
      <c r="W3" s="41"/>
      <c r="X3" s="41"/>
      <c r="Y3" s="41"/>
      <c r="Z3" s="41"/>
      <c r="AB3" s="344"/>
      <c r="AD3" s="344"/>
    </row>
    <row r="4" spans="1:30" ht="14.4">
      <c r="B4" s="45"/>
      <c r="C4" s="327"/>
      <c r="D4" s="328"/>
      <c r="E4" s="329"/>
      <c r="F4" s="329"/>
      <c r="G4" s="329"/>
      <c r="H4" s="329"/>
      <c r="I4" s="329"/>
      <c r="J4" s="329"/>
      <c r="K4" s="329"/>
      <c r="L4" s="329"/>
      <c r="M4" s="329"/>
      <c r="N4" s="329"/>
      <c r="O4" s="329"/>
      <c r="P4" s="329"/>
      <c r="Q4" s="329"/>
      <c r="R4" s="329"/>
      <c r="S4" s="329"/>
      <c r="T4" s="329"/>
      <c r="U4" s="329"/>
      <c r="V4" s="329"/>
      <c r="W4" s="329"/>
      <c r="X4" s="329"/>
      <c r="Y4" s="329"/>
      <c r="Z4" s="329"/>
      <c r="AA4" s="46"/>
      <c r="AB4" s="47"/>
      <c r="AC4" s="47"/>
      <c r="AD4" s="367"/>
    </row>
    <row r="5" spans="1:30" ht="14.4">
      <c r="C5" s="33"/>
      <c r="H5" s="83"/>
    </row>
    <row r="6" spans="1:30" ht="15" thickBot="1">
      <c r="B6" s="48"/>
      <c r="C6" s="49"/>
      <c r="D6" s="50"/>
      <c r="E6" s="50"/>
      <c r="F6" s="50"/>
      <c r="G6" s="50"/>
      <c r="H6" s="50"/>
      <c r="I6" s="50"/>
      <c r="J6" s="50"/>
      <c r="K6" s="50"/>
      <c r="L6" s="50"/>
      <c r="M6" s="50"/>
      <c r="N6" s="50"/>
      <c r="O6" s="50"/>
      <c r="P6" s="50"/>
      <c r="Q6" s="50"/>
      <c r="R6" s="50"/>
      <c r="S6" s="50"/>
      <c r="T6" s="50"/>
      <c r="U6" s="50"/>
      <c r="V6" s="50"/>
      <c r="W6" s="50"/>
      <c r="X6" s="50"/>
      <c r="Y6" s="50"/>
      <c r="Z6" s="50"/>
      <c r="AA6" s="51"/>
      <c r="AB6" s="50"/>
      <c r="AC6" s="50"/>
      <c r="AD6" s="85"/>
    </row>
    <row r="7" spans="1:30" ht="14.4">
      <c r="B7" s="52"/>
      <c r="C7" s="122" t="s">
        <v>723</v>
      </c>
      <c r="D7" s="123"/>
      <c r="H7" s="84"/>
      <c r="AD7" s="86"/>
    </row>
    <row r="8" spans="1:30" ht="21" customHeight="1" thickBot="1">
      <c r="B8" s="52"/>
      <c r="C8" s="965" t="s">
        <v>2130</v>
      </c>
      <c r="D8" s="125"/>
      <c r="H8" s="84"/>
      <c r="AD8" s="86"/>
    </row>
    <row r="9" spans="1:30" ht="15" thickBot="1">
      <c r="B9" s="52"/>
      <c r="H9" s="84"/>
      <c r="AD9" s="86"/>
    </row>
    <row r="10" spans="1:30" ht="21" customHeight="1">
      <c r="B10" s="52"/>
      <c r="C10" s="261" t="s">
        <v>103</v>
      </c>
      <c r="D10" s="137" t="s">
        <v>32</v>
      </c>
      <c r="E10" s="137" t="s">
        <v>104</v>
      </c>
      <c r="F10" s="133" t="s">
        <v>105</v>
      </c>
      <c r="H10" s="1353" t="s">
        <v>106</v>
      </c>
      <c r="M10" s="741">
        <v>1</v>
      </c>
      <c r="N10" s="899"/>
      <c r="O10" s="34"/>
      <c r="P10" s="790">
        <v>2</v>
      </c>
      <c r="Q10" s="791"/>
      <c r="R10" s="34"/>
      <c r="S10" s="741">
        <v>3</v>
      </c>
      <c r="T10" s="899"/>
      <c r="U10" s="420"/>
      <c r="V10" s="741">
        <v>4</v>
      </c>
      <c r="W10" s="899"/>
      <c r="X10" s="420"/>
      <c r="Y10" s="741">
        <v>5</v>
      </c>
      <c r="Z10" s="899"/>
      <c r="AB10" s="1338" t="s">
        <v>108</v>
      </c>
      <c r="AC10" s="53"/>
      <c r="AD10" s="1332" t="s">
        <v>109</v>
      </c>
    </row>
    <row r="11" spans="1:30" ht="14.1" customHeight="1">
      <c r="B11" s="52"/>
      <c r="C11" s="223" t="s">
        <v>110</v>
      </c>
      <c r="D11" s="136"/>
      <c r="E11" s="136"/>
      <c r="F11" s="134" t="s">
        <v>111</v>
      </c>
      <c r="H11" s="1354"/>
      <c r="M11" s="1025" t="s">
        <v>99</v>
      </c>
      <c r="N11" s="780"/>
      <c r="O11" s="986"/>
      <c r="P11" s="1029" t="s">
        <v>99</v>
      </c>
      <c r="Q11" s="1030"/>
      <c r="R11" s="986"/>
      <c r="S11" s="1025" t="s">
        <v>99</v>
      </c>
      <c r="T11" s="780"/>
      <c r="U11" s="1028"/>
      <c r="V11" s="1025" t="s">
        <v>99</v>
      </c>
      <c r="W11" s="780"/>
      <c r="X11" s="986"/>
      <c r="Y11" s="1025" t="s">
        <v>99</v>
      </c>
      <c r="Z11" s="373"/>
      <c r="AB11" s="1339"/>
      <c r="AC11" s="53"/>
      <c r="AD11" s="1333"/>
    </row>
    <row r="12" spans="1:30" ht="33.6" customHeight="1" thickBot="1">
      <c r="B12" s="52"/>
      <c r="C12" s="124"/>
      <c r="D12" s="138"/>
      <c r="E12" s="138"/>
      <c r="F12" s="135"/>
      <c r="H12" s="1355"/>
      <c r="M12" s="1027" t="s">
        <v>2184</v>
      </c>
      <c r="N12" s="1031" t="s">
        <v>147</v>
      </c>
      <c r="O12" s="374"/>
      <c r="P12" s="1027" t="s">
        <v>2184</v>
      </c>
      <c r="Q12" s="1032" t="s">
        <v>147</v>
      </c>
      <c r="R12" s="374"/>
      <c r="S12" s="1027" t="s">
        <v>2184</v>
      </c>
      <c r="T12" s="1031" t="s">
        <v>147</v>
      </c>
      <c r="U12" s="1033"/>
      <c r="V12" s="1027" t="s">
        <v>2184</v>
      </c>
      <c r="W12" s="1031" t="s">
        <v>147</v>
      </c>
      <c r="X12" s="374"/>
      <c r="Y12" s="1027" t="s">
        <v>2184</v>
      </c>
      <c r="Z12" s="902" t="s">
        <v>147</v>
      </c>
      <c r="AB12" s="1340"/>
      <c r="AC12" s="54"/>
      <c r="AD12" s="1334"/>
    </row>
    <row r="13" spans="1:30" ht="14.4">
      <c r="B13" s="52"/>
      <c r="H13" s="84"/>
      <c r="AD13" s="86"/>
    </row>
    <row r="14" spans="1:30" ht="14.4">
      <c r="B14" s="203" t="str">
        <f>IF(C14="","",COUNTIF($C$14:C14,"&lt;&gt;""")-COUNTBLANK($C$14:C14))</f>
        <v/>
      </c>
      <c r="C14" s="60"/>
      <c r="D14" s="982" t="s">
        <v>2177</v>
      </c>
      <c r="E14" s="60"/>
      <c r="F14" s="60"/>
      <c r="H14" s="84"/>
      <c r="K14" s="34"/>
      <c r="AB14" s="34"/>
      <c r="AC14" s="34"/>
      <c r="AD14" s="88"/>
    </row>
    <row r="15" spans="1:30" ht="14.4">
      <c r="B15" s="203">
        <f>IF(C15="","",COUNTIF($C$14:C15,"&lt;&gt;""")-COUNTBLANK($C$14:C15))</f>
        <v>1</v>
      </c>
      <c r="C15" s="57" t="s">
        <v>1238</v>
      </c>
      <c r="D15" s="995" t="s">
        <v>746</v>
      </c>
      <c r="E15" s="61"/>
      <c r="F15" s="61" t="s">
        <v>117</v>
      </c>
      <c r="H15" s="665">
        <f>IF(AND(M15&lt;&gt;"",P15&lt;&gt;"",S15&lt;&gt;"",V15&lt;&gt;"",Y15&lt;&gt;"",AD15&lt;&gt;""),0,1)</f>
        <v>1</v>
      </c>
      <c r="K15" s="34"/>
      <c r="M15" s="64"/>
      <c r="N15" s="34"/>
      <c r="P15" s="64"/>
      <c r="Q15" s="34"/>
      <c r="S15" s="64"/>
      <c r="T15" s="34"/>
      <c r="U15" s="33"/>
      <c r="V15" s="64"/>
      <c r="W15" s="34"/>
      <c r="X15" s="33"/>
      <c r="Y15" s="64"/>
      <c r="Z15" s="34"/>
      <c r="AB15" s="666"/>
      <c r="AC15" s="34"/>
      <c r="AD15" s="188"/>
    </row>
    <row r="16" spans="1:30" ht="14.4">
      <c r="B16" s="203">
        <f>IF(C16="","",COUNTIF($C$14:C16,"&lt;&gt;""")-COUNTBLANK($C$14:C16))</f>
        <v>2</v>
      </c>
      <c r="C16" s="57" t="s">
        <v>1239</v>
      </c>
      <c r="D16" s="995" t="s">
        <v>1071</v>
      </c>
      <c r="E16" s="61" t="s">
        <v>182</v>
      </c>
      <c r="F16" s="61" t="s">
        <v>117</v>
      </c>
      <c r="H16" s="665">
        <f>IF(AND(M16&lt;&gt;"",N16&lt;&gt;"",P16&lt;&gt;"",Q16&lt;&gt;"",S16&lt;&gt;"",T16&lt;&gt;"",V16&lt;&gt;"",W16&lt;&gt;"",Y16&lt;&gt;"",Z16&lt;&gt;"",AB16&lt;&gt;"",AD16&lt;&gt;""),0,1)</f>
        <v>1</v>
      </c>
      <c r="K16" s="34"/>
      <c r="M16" s="64"/>
      <c r="N16" s="184"/>
      <c r="P16" s="64"/>
      <c r="Q16" s="184"/>
      <c r="S16" s="64"/>
      <c r="T16" s="184"/>
      <c r="U16" s="33"/>
      <c r="V16" s="64"/>
      <c r="W16" s="184"/>
      <c r="X16" s="33"/>
      <c r="Y16" s="64"/>
      <c r="Z16" s="184"/>
      <c r="AB16" s="666"/>
      <c r="AC16" s="34"/>
      <c r="AD16" s="188"/>
    </row>
    <row r="17" spans="2:30" ht="14.4">
      <c r="B17" s="203">
        <f>IF(C17="","",COUNTIF($C$14:C17,"&lt;&gt;""")-COUNTBLANK($C$14:C17))</f>
        <v>3</v>
      </c>
      <c r="C17" s="57" t="s">
        <v>1240</v>
      </c>
      <c r="D17" s="995" t="s">
        <v>1241</v>
      </c>
      <c r="E17" s="61" t="s">
        <v>182</v>
      </c>
      <c r="F17" s="61" t="s">
        <v>117</v>
      </c>
      <c r="H17" s="665">
        <f>IF(AND(M17&lt;&gt;"",N17&lt;&gt;"",P17&lt;&gt;"",Q17&lt;&gt;"",S17&lt;&gt;"",T17&lt;&gt;"",V17&lt;&gt;"",W17&lt;&gt;"",Y17&lt;&gt;"",Z17&lt;&gt;"",AB17&lt;&gt;"",AD17&lt;&gt;""),0,1)</f>
        <v>1</v>
      </c>
      <c r="K17" s="34"/>
      <c r="M17" s="64"/>
      <c r="N17" s="184"/>
      <c r="P17" s="64"/>
      <c r="Q17" s="184"/>
      <c r="S17" s="64"/>
      <c r="T17" s="184"/>
      <c r="U17" s="33"/>
      <c r="V17" s="64"/>
      <c r="W17" s="184"/>
      <c r="X17" s="33"/>
      <c r="Y17" s="64"/>
      <c r="Z17" s="184"/>
      <c r="AB17" s="666"/>
      <c r="AC17" s="34"/>
      <c r="AD17" s="188"/>
    </row>
    <row r="18" spans="2:30" ht="14.4">
      <c r="B18" s="203">
        <f>IF(C18="","",COUNTIF($C$14:C18,"&lt;&gt;""")-COUNTBLANK($C$14:C18))</f>
        <v>4</v>
      </c>
      <c r="C18" s="57" t="s">
        <v>1242</v>
      </c>
      <c r="D18" s="995" t="s">
        <v>2194</v>
      </c>
      <c r="E18" s="61" t="s">
        <v>1243</v>
      </c>
      <c r="F18" s="61" t="s">
        <v>117</v>
      </c>
      <c r="H18" s="665">
        <f>IF(AND(M18&lt;&gt;"",N18&lt;&gt;"",P18&lt;&gt;"",Q18&lt;&gt;"",S18&lt;&gt;"",T18&lt;&gt;"",V18&lt;&gt;"",W18&lt;&gt;"",Y18&lt;&gt;"",Z18&lt;&gt;"",AB18&lt;&gt;"",AD18&lt;&gt;""),0,1)</f>
        <v>1</v>
      </c>
      <c r="K18" s="34"/>
      <c r="M18" s="109"/>
      <c r="N18" s="184"/>
      <c r="O18" s="107"/>
      <c r="P18" s="109"/>
      <c r="Q18" s="184"/>
      <c r="R18" s="107"/>
      <c r="S18" s="109"/>
      <c r="T18" s="184"/>
      <c r="U18" s="370"/>
      <c r="V18" s="109"/>
      <c r="W18" s="184"/>
      <c r="X18" s="370"/>
      <c r="Y18" s="109"/>
      <c r="Z18" s="184"/>
      <c r="AB18" s="666"/>
      <c r="AC18" s="34"/>
      <c r="AD18" s="188"/>
    </row>
    <row r="19" spans="2:30" ht="14.4">
      <c r="B19" s="203">
        <f>IF(C19="","",COUNTIF($C$14:C19,"&lt;&gt;""")-COUNTBLANK($C$14:C19))</f>
        <v>5</v>
      </c>
      <c r="C19" s="57" t="s">
        <v>1244</v>
      </c>
      <c r="D19" s="995" t="s">
        <v>2195</v>
      </c>
      <c r="E19" s="61" t="s">
        <v>1243</v>
      </c>
      <c r="F19" s="61" t="s">
        <v>117</v>
      </c>
      <c r="H19" s="665">
        <f>IF(AND(M19&lt;&gt;"",N19&lt;&gt;"",P19&lt;&gt;"",Q19&lt;&gt;"",S19&lt;&gt;"",T19&lt;&gt;"",V19&lt;&gt;"",W19&lt;&gt;"",Y19&lt;&gt;"",Z19&lt;&gt;"",AB19&lt;&gt;"",AD19&lt;&gt;""),0,1)</f>
        <v>1</v>
      </c>
      <c r="K19" s="34"/>
      <c r="M19" s="109"/>
      <c r="N19" s="184"/>
      <c r="O19" s="107"/>
      <c r="P19" s="109"/>
      <c r="Q19" s="184"/>
      <c r="R19" s="107"/>
      <c r="S19" s="109"/>
      <c r="T19" s="184"/>
      <c r="U19" s="370"/>
      <c r="V19" s="109"/>
      <c r="W19" s="184"/>
      <c r="X19" s="370"/>
      <c r="Y19" s="109"/>
      <c r="Z19" s="184"/>
      <c r="AB19" s="666"/>
      <c r="AC19" s="34"/>
      <c r="AD19" s="188"/>
    </row>
    <row r="20" spans="2:30" ht="14.4">
      <c r="B20" s="203">
        <f>IF(C20="","",COUNTIF($C$14:C20,"&lt;&gt;""")-COUNTBLANK($C$14:C20))</f>
        <v>6</v>
      </c>
      <c r="C20" s="57" t="s">
        <v>1245</v>
      </c>
      <c r="D20" s="995" t="s">
        <v>2147</v>
      </c>
      <c r="E20" s="61" t="s">
        <v>182</v>
      </c>
      <c r="F20" s="61" t="s">
        <v>117</v>
      </c>
      <c r="H20" s="665">
        <f>IF(AND(M20&lt;&gt;"",N20&lt;&gt;"",P20&lt;&gt;"",Q20&lt;&gt;"",S20&lt;&gt;"",T20&lt;&gt;"",V20&lt;&gt;"",W20&lt;&gt;"",Y20&lt;&gt;"",Z20&lt;&gt;"",AB20&lt;&gt;"",AD20&lt;&gt;""),0,1)</f>
        <v>1</v>
      </c>
      <c r="K20" s="34"/>
      <c r="M20" s="109"/>
      <c r="N20" s="184"/>
      <c r="O20" s="107"/>
      <c r="P20" s="109"/>
      <c r="Q20" s="184"/>
      <c r="R20" s="107"/>
      <c r="S20" s="109"/>
      <c r="T20" s="184"/>
      <c r="U20" s="370"/>
      <c r="V20" s="109"/>
      <c r="W20" s="184"/>
      <c r="X20" s="370"/>
      <c r="Y20" s="109"/>
      <c r="Z20" s="184"/>
      <c r="AB20" s="666"/>
      <c r="AC20" s="34"/>
      <c r="AD20" s="188"/>
    </row>
    <row r="21" spans="2:30" ht="14.4">
      <c r="B21" s="203" t="str">
        <f>IF(C21="","",COUNTIF($C$14:C21,"&lt;&gt;""")-COUNTBLANK($C$14:C21))</f>
        <v/>
      </c>
      <c r="C21" s="34"/>
      <c r="D21" s="34"/>
      <c r="E21" s="34"/>
      <c r="F21" s="34"/>
      <c r="H21" s="84"/>
      <c r="K21" s="34"/>
      <c r="M21" s="108"/>
      <c r="N21" s="107"/>
      <c r="O21" s="107"/>
      <c r="P21" s="108"/>
      <c r="Q21" s="107"/>
      <c r="R21" s="107"/>
      <c r="S21" s="108"/>
      <c r="T21" s="107"/>
      <c r="U21" s="107"/>
      <c r="V21" s="108"/>
      <c r="W21" s="107"/>
      <c r="X21" s="107"/>
      <c r="Y21" s="108"/>
      <c r="AB21" s="34"/>
      <c r="AC21" s="34"/>
      <c r="AD21" s="88"/>
    </row>
    <row r="22" spans="2:30" ht="14.4">
      <c r="B22" s="203" t="str">
        <f>IF(C22="","",COUNTIF($C$14:C22,"&lt;&gt;""")-COUNTBLANK($C$14:C22))</f>
        <v/>
      </c>
      <c r="C22" s="60"/>
      <c r="D22" s="63" t="s">
        <v>1246</v>
      </c>
      <c r="E22" s="60"/>
      <c r="F22" s="60"/>
      <c r="H22" s="84"/>
      <c r="K22" s="34"/>
      <c r="M22" s="107"/>
      <c r="N22" s="107"/>
      <c r="O22" s="107"/>
      <c r="P22" s="107"/>
      <c r="Q22" s="107"/>
      <c r="R22" s="107"/>
      <c r="S22" s="107"/>
      <c r="T22" s="107"/>
      <c r="U22" s="107"/>
      <c r="V22" s="107"/>
      <c r="W22" s="107"/>
      <c r="X22" s="107"/>
      <c r="Y22" s="107"/>
      <c r="AB22" s="34"/>
      <c r="AC22" s="34"/>
      <c r="AD22" s="88"/>
    </row>
    <row r="23" spans="2:30" ht="14.4">
      <c r="B23" s="203">
        <f>IF(C23="","",COUNTIF($C$14:C23,"&lt;&gt;""")-COUNTBLANK($C$14:C23))</f>
        <v>7</v>
      </c>
      <c r="C23" s="57" t="s">
        <v>1247</v>
      </c>
      <c r="D23" s="60" t="s">
        <v>1248</v>
      </c>
      <c r="E23" s="61" t="s">
        <v>315</v>
      </c>
      <c r="F23" s="61" t="s">
        <v>117</v>
      </c>
      <c r="H23" s="665">
        <f>IF(AND(M23&lt;&gt;"",N23&lt;&gt;"",P23&lt;&gt;"",Q23&lt;&gt;"",S23&lt;&gt;"",T23&lt;&gt;"",V23&lt;&gt;"",W23&lt;&gt;"",Y23&lt;&gt;"",Z23&lt;&gt;"",AB23&lt;&gt;"",AD23&lt;&gt;""),0,1)</f>
        <v>1</v>
      </c>
      <c r="K23" s="34"/>
      <c r="M23" s="109"/>
      <c r="N23" s="184"/>
      <c r="O23" s="107"/>
      <c r="P23" s="109"/>
      <c r="Q23" s="184"/>
      <c r="R23" s="107"/>
      <c r="S23" s="109"/>
      <c r="T23" s="184"/>
      <c r="U23" s="370"/>
      <c r="V23" s="109"/>
      <c r="W23" s="184"/>
      <c r="X23" s="370"/>
      <c r="Y23" s="109"/>
      <c r="Z23" s="184"/>
      <c r="AB23" s="666"/>
      <c r="AC23" s="34"/>
      <c r="AD23" s="188"/>
    </row>
    <row r="24" spans="2:30" ht="14.4">
      <c r="B24" s="203">
        <f>IF(C24="","",COUNTIF($C$14:C24,"&lt;&gt;""")-COUNTBLANK($C$14:C24))</f>
        <v>8</v>
      </c>
      <c r="C24" s="57" t="s">
        <v>1249</v>
      </c>
      <c r="D24" s="956" t="s">
        <v>2129</v>
      </c>
      <c r="E24" s="61" t="s">
        <v>315</v>
      </c>
      <c r="F24" s="61" t="s">
        <v>117</v>
      </c>
      <c r="H24" s="665">
        <f>IF(AND(M24&lt;&gt;"",N24&lt;&gt;"",P24&lt;&gt;"",Q24&lt;&gt;"",S24&lt;&gt;"",T24&lt;&gt;"",V24&lt;&gt;"",W24&lt;&gt;"",Y24&lt;&gt;"",Z24&lt;&gt;"",AB24&lt;&gt;"",AD24&lt;&gt;""),0,1)</f>
        <v>1</v>
      </c>
      <c r="K24" s="34"/>
      <c r="M24" s="109"/>
      <c r="N24" s="184"/>
      <c r="O24" s="107"/>
      <c r="P24" s="109"/>
      <c r="Q24" s="184"/>
      <c r="R24" s="107"/>
      <c r="S24" s="109"/>
      <c r="T24" s="184"/>
      <c r="U24" s="370"/>
      <c r="V24" s="109"/>
      <c r="W24" s="184"/>
      <c r="X24" s="370"/>
      <c r="Y24" s="109"/>
      <c r="Z24" s="184"/>
      <c r="AB24" s="666"/>
      <c r="AC24" s="34"/>
      <c r="AD24" s="188"/>
    </row>
    <row r="25" spans="2:30" ht="14.4">
      <c r="B25" s="203">
        <f>IF(C25="","",COUNTIF($C$14:C25,"&lt;&gt;""")-COUNTBLANK($C$14:C25))</f>
        <v>9</v>
      </c>
      <c r="C25" s="57" t="s">
        <v>1250</v>
      </c>
      <c r="D25" s="60" t="s">
        <v>1251</v>
      </c>
      <c r="E25" s="61" t="s">
        <v>315</v>
      </c>
      <c r="F25" s="61" t="s">
        <v>117</v>
      </c>
      <c r="H25" s="665">
        <f>IF(AND(M25&lt;&gt;"",N25&lt;&gt;"",P25&lt;&gt;"",Q25&lt;&gt;"",S25&lt;&gt;"",T25&lt;&gt;"",V25&lt;&gt;"",W25&lt;&gt;"",Y25&lt;&gt;"",Z25&lt;&gt;"",AB25&lt;&gt;"",AD25&lt;&gt;""),0,1)</f>
        <v>1</v>
      </c>
      <c r="K25" s="34"/>
      <c r="M25" s="109"/>
      <c r="N25" s="184"/>
      <c r="O25" s="107"/>
      <c r="P25" s="109"/>
      <c r="Q25" s="184"/>
      <c r="R25" s="107"/>
      <c r="S25" s="109"/>
      <c r="T25" s="184"/>
      <c r="U25" s="370"/>
      <c r="V25" s="109"/>
      <c r="W25" s="184"/>
      <c r="X25" s="370"/>
      <c r="Y25" s="109"/>
      <c r="Z25" s="184"/>
      <c r="AB25" s="666"/>
      <c r="AC25" s="34"/>
      <c r="AD25" s="188"/>
    </row>
    <row r="26" spans="2:30" ht="14.4">
      <c r="B26" s="203">
        <f>IF(C26="","",COUNTIF($C$14:C26,"&lt;&gt;""")-COUNTBLANK($C$14:C26))</f>
        <v>10</v>
      </c>
      <c r="C26" s="57" t="s">
        <v>1252</v>
      </c>
      <c r="D26" s="995" t="s">
        <v>2503</v>
      </c>
      <c r="E26" s="61" t="s">
        <v>315</v>
      </c>
      <c r="F26" s="61" t="s">
        <v>117</v>
      </c>
      <c r="H26" s="665">
        <f>IF(AND(M26&lt;&gt;"",N26&lt;&gt;"",P26&lt;&gt;"",Q26&lt;&gt;"",S26&lt;&gt;"",T26&lt;&gt;"",V26&lt;&gt;"",W26&lt;&gt;"",Y26&lt;&gt;"",Z26&lt;&gt;"",AB26&lt;&gt;"",AD26&lt;&gt;""),0,1)</f>
        <v>1</v>
      </c>
      <c r="K26" s="34"/>
      <c r="M26" s="109"/>
      <c r="N26" s="184"/>
      <c r="O26" s="107"/>
      <c r="P26" s="109"/>
      <c r="Q26" s="184"/>
      <c r="R26" s="107"/>
      <c r="S26" s="109"/>
      <c r="T26" s="184"/>
      <c r="U26" s="370"/>
      <c r="V26" s="109"/>
      <c r="W26" s="184"/>
      <c r="X26" s="370"/>
      <c r="Y26" s="109"/>
      <c r="Z26" s="184"/>
      <c r="AB26" s="666"/>
      <c r="AC26" s="34"/>
      <c r="AD26" s="188"/>
    </row>
    <row r="27" spans="2:30" ht="14.4">
      <c r="B27" s="203">
        <f>IF(C27="","",COUNTIF($C$14:C27,"&lt;&gt;""")-COUNTBLANK($C$14:C27))</f>
        <v>11</v>
      </c>
      <c r="C27" s="57" t="s">
        <v>1253</v>
      </c>
      <c r="D27" s="60" t="s">
        <v>1254</v>
      </c>
      <c r="E27" s="61" t="s">
        <v>315</v>
      </c>
      <c r="F27" s="61" t="s">
        <v>117</v>
      </c>
      <c r="H27" s="665">
        <f>IF(AND(M27&lt;&gt;"",N27&lt;&gt;"",P27&lt;&gt;"",Q27&lt;&gt;"",S27&lt;&gt;"",T27&lt;&gt;"",V27&lt;&gt;"",W27&lt;&gt;"",Y27&lt;&gt;"",Z27&lt;&gt;"",AB27&lt;&gt;"",AD27&lt;&gt;""),0,1)</f>
        <v>1</v>
      </c>
      <c r="K27" s="34"/>
      <c r="M27" s="109"/>
      <c r="N27" s="184"/>
      <c r="O27" s="107"/>
      <c r="P27" s="109"/>
      <c r="Q27" s="184"/>
      <c r="R27" s="107"/>
      <c r="S27" s="109"/>
      <c r="T27" s="184"/>
      <c r="U27" s="370"/>
      <c r="V27" s="109"/>
      <c r="W27" s="184"/>
      <c r="X27" s="370"/>
      <c r="Y27" s="109"/>
      <c r="Z27" s="184"/>
      <c r="AB27" s="666"/>
      <c r="AC27" s="34"/>
      <c r="AD27" s="188"/>
    </row>
    <row r="28" spans="2:30" ht="14.4">
      <c r="B28" s="203" t="str">
        <f>IF(C28="","",COUNTIF($C$14:C28,"&lt;&gt;""")-COUNTBLANK($C$14:C28))</f>
        <v/>
      </c>
      <c r="C28" s="34"/>
      <c r="D28" s="34"/>
      <c r="E28" s="34"/>
      <c r="F28" s="34"/>
      <c r="H28" s="84"/>
      <c r="K28" s="34"/>
      <c r="M28" s="108"/>
      <c r="N28" s="107"/>
      <c r="O28" s="107"/>
      <c r="P28" s="108"/>
      <c r="Q28" s="107"/>
      <c r="R28" s="107"/>
      <c r="S28" s="108"/>
      <c r="T28" s="107"/>
      <c r="U28" s="107"/>
      <c r="V28" s="108"/>
      <c r="W28" s="107"/>
      <c r="X28" s="107"/>
      <c r="Y28" s="108"/>
      <c r="AB28" s="34"/>
      <c r="AC28" s="34"/>
      <c r="AD28" s="88"/>
    </row>
    <row r="29" spans="2:30" ht="14.4">
      <c r="B29" s="203" t="str">
        <f>IF(C29="","",COUNTIF($C$14:C29,"&lt;&gt;""")-COUNTBLANK($C$14:C29))</f>
        <v/>
      </c>
      <c r="C29" s="60"/>
      <c r="D29" s="63" t="s">
        <v>1213</v>
      </c>
      <c r="E29" s="60"/>
      <c r="F29" s="60"/>
      <c r="H29" s="84"/>
      <c r="K29" s="34"/>
      <c r="M29" s="107"/>
      <c r="N29" s="107"/>
      <c r="O29" s="107"/>
      <c r="P29" s="107"/>
      <c r="Q29" s="107"/>
      <c r="R29" s="107"/>
      <c r="S29" s="107"/>
      <c r="T29" s="107"/>
      <c r="U29" s="107"/>
      <c r="V29" s="107"/>
      <c r="W29" s="107"/>
      <c r="X29" s="107"/>
      <c r="Y29" s="107"/>
      <c r="AB29" s="34"/>
      <c r="AC29" s="34"/>
      <c r="AD29" s="88"/>
    </row>
    <row r="30" spans="2:30" ht="14.4">
      <c r="B30" s="203">
        <f>IF(C30="","",COUNTIF($C$14:C30,"&lt;&gt;""")-COUNTBLANK($C$14:C30))</f>
        <v>12</v>
      </c>
      <c r="C30" s="57" t="s">
        <v>1255</v>
      </c>
      <c r="D30" s="995" t="s">
        <v>2504</v>
      </c>
      <c r="E30" s="61" t="s">
        <v>315</v>
      </c>
      <c r="F30" s="61" t="s">
        <v>117</v>
      </c>
      <c r="H30" s="665">
        <f t="shared" ref="H30:H35" si="0">IF(AND(M30&lt;&gt;"",N30&lt;&gt;"",P30&lt;&gt;"",Q30&lt;&gt;"",S30&lt;&gt;"",T30&lt;&gt;"",V30&lt;&gt;"",W30&lt;&gt;"",Y30&lt;&gt;"",Z30&lt;&gt;"",AB30&lt;&gt;"",AD30&lt;&gt;""),0,1)</f>
        <v>1</v>
      </c>
      <c r="K30" s="34"/>
      <c r="M30" s="109"/>
      <c r="N30" s="184"/>
      <c r="O30" s="107"/>
      <c r="P30" s="109"/>
      <c r="Q30" s="184"/>
      <c r="R30" s="107"/>
      <c r="S30" s="109"/>
      <c r="T30" s="184"/>
      <c r="U30" s="370"/>
      <c r="V30" s="109"/>
      <c r="W30" s="184"/>
      <c r="X30" s="370"/>
      <c r="Y30" s="109"/>
      <c r="Z30" s="184"/>
      <c r="AB30" s="666"/>
      <c r="AC30" s="34"/>
      <c r="AD30" s="188"/>
    </row>
    <row r="31" spans="2:30" ht="14.4">
      <c r="B31" s="203">
        <f>IF(C31="","",COUNTIF($C$14:C31,"&lt;&gt;""")-COUNTBLANK($C$14:C31))</f>
        <v>13</v>
      </c>
      <c r="C31" s="57" t="s">
        <v>1256</v>
      </c>
      <c r="D31" s="60" t="s">
        <v>1257</v>
      </c>
      <c r="E31" s="61" t="s">
        <v>315</v>
      </c>
      <c r="F31" s="61" t="s">
        <v>117</v>
      </c>
      <c r="H31" s="665">
        <f t="shared" si="0"/>
        <v>1</v>
      </c>
      <c r="K31" s="34"/>
      <c r="M31" s="109"/>
      <c r="N31" s="184"/>
      <c r="O31" s="107"/>
      <c r="P31" s="109"/>
      <c r="Q31" s="184"/>
      <c r="R31" s="107"/>
      <c r="S31" s="109"/>
      <c r="T31" s="184"/>
      <c r="U31" s="370"/>
      <c r="V31" s="109"/>
      <c r="W31" s="184"/>
      <c r="X31" s="370"/>
      <c r="Y31" s="109"/>
      <c r="Z31" s="184"/>
      <c r="AB31" s="666"/>
      <c r="AC31" s="34"/>
      <c r="AD31" s="188"/>
    </row>
    <row r="32" spans="2:30" ht="14.4">
      <c r="B32" s="203">
        <f>IF(C32="","",COUNTIF($C$14:C32,"&lt;&gt;""")-COUNTBLANK($C$14:C32))</f>
        <v>14</v>
      </c>
      <c r="C32" s="57" t="s">
        <v>1258</v>
      </c>
      <c r="D32" s="60" t="s">
        <v>1259</v>
      </c>
      <c r="E32" s="61" t="s">
        <v>315</v>
      </c>
      <c r="F32" s="61" t="s">
        <v>117</v>
      </c>
      <c r="H32" s="665">
        <f t="shared" si="0"/>
        <v>1</v>
      </c>
      <c r="K32" s="34"/>
      <c r="M32" s="109"/>
      <c r="N32" s="184"/>
      <c r="O32" s="107"/>
      <c r="P32" s="109"/>
      <c r="Q32" s="184"/>
      <c r="R32" s="107"/>
      <c r="S32" s="109"/>
      <c r="T32" s="184"/>
      <c r="U32" s="370"/>
      <c r="V32" s="109"/>
      <c r="W32" s="184"/>
      <c r="X32" s="370"/>
      <c r="Y32" s="109"/>
      <c r="Z32" s="184"/>
      <c r="AB32" s="666"/>
      <c r="AC32" s="34"/>
      <c r="AD32" s="188"/>
    </row>
    <row r="33" spans="2:30" ht="14.4">
      <c r="B33" s="203">
        <f>IF(C33="","",COUNTIF($C$14:C33,"&lt;&gt;""")-COUNTBLANK($C$14:C33))</f>
        <v>15</v>
      </c>
      <c r="C33" s="57" t="s">
        <v>1260</v>
      </c>
      <c r="D33" s="60" t="s">
        <v>1261</v>
      </c>
      <c r="E33" s="61" t="s">
        <v>315</v>
      </c>
      <c r="F33" s="61" t="s">
        <v>117</v>
      </c>
      <c r="H33" s="665">
        <f t="shared" si="0"/>
        <v>1</v>
      </c>
      <c r="K33" s="34"/>
      <c r="M33" s="109"/>
      <c r="N33" s="184"/>
      <c r="O33" s="107"/>
      <c r="P33" s="109"/>
      <c r="Q33" s="184"/>
      <c r="R33" s="107"/>
      <c r="S33" s="109"/>
      <c r="T33" s="184"/>
      <c r="U33" s="370"/>
      <c r="V33" s="109"/>
      <c r="W33" s="184"/>
      <c r="X33" s="370"/>
      <c r="Y33" s="109"/>
      <c r="Z33" s="184"/>
      <c r="AB33" s="666"/>
      <c r="AC33" s="34"/>
      <c r="AD33" s="188"/>
    </row>
    <row r="34" spans="2:30" ht="14.4">
      <c r="B34" s="203">
        <f>IF(C34="","",COUNTIF($C$14:C34,"&lt;&gt;""")-COUNTBLANK($C$14:C34))</f>
        <v>16</v>
      </c>
      <c r="C34" s="57" t="s">
        <v>1262</v>
      </c>
      <c r="D34" s="60" t="s">
        <v>1263</v>
      </c>
      <c r="E34" s="61" t="s">
        <v>315</v>
      </c>
      <c r="F34" s="61" t="s">
        <v>117</v>
      </c>
      <c r="H34" s="665">
        <f t="shared" si="0"/>
        <v>1</v>
      </c>
      <c r="K34" s="34"/>
      <c r="M34" s="109"/>
      <c r="N34" s="184"/>
      <c r="O34" s="107"/>
      <c r="P34" s="109"/>
      <c r="Q34" s="184"/>
      <c r="R34" s="107"/>
      <c r="S34" s="109"/>
      <c r="T34" s="184"/>
      <c r="U34" s="370"/>
      <c r="V34" s="109"/>
      <c r="W34" s="184"/>
      <c r="X34" s="370"/>
      <c r="Y34" s="109"/>
      <c r="Z34" s="184"/>
      <c r="AB34" s="666"/>
      <c r="AC34" s="34"/>
      <c r="AD34" s="188"/>
    </row>
    <row r="35" spans="2:30" ht="14.4">
      <c r="B35" s="203">
        <f>IF(C35="","",COUNTIF($C$14:C35,"&lt;&gt;""")-COUNTBLANK($C$14:C35))</f>
        <v>17</v>
      </c>
      <c r="C35" s="57" t="s">
        <v>1264</v>
      </c>
      <c r="D35" s="60" t="s">
        <v>1265</v>
      </c>
      <c r="E35" s="61" t="s">
        <v>240</v>
      </c>
      <c r="F35" s="61" t="s">
        <v>117</v>
      </c>
      <c r="H35" s="665">
        <f t="shared" si="0"/>
        <v>1</v>
      </c>
      <c r="K35" s="34"/>
      <c r="M35" s="109"/>
      <c r="N35" s="184"/>
      <c r="O35" s="107"/>
      <c r="P35" s="109"/>
      <c r="Q35" s="184"/>
      <c r="R35" s="107"/>
      <c r="S35" s="109"/>
      <c r="T35" s="184"/>
      <c r="U35" s="370"/>
      <c r="V35" s="109"/>
      <c r="W35" s="184"/>
      <c r="X35" s="370"/>
      <c r="Y35" s="109"/>
      <c r="Z35" s="184"/>
      <c r="AB35" s="666"/>
      <c r="AC35" s="34"/>
      <c r="AD35" s="188"/>
    </row>
    <row r="36" spans="2:30" ht="14.4">
      <c r="B36" s="203" t="str">
        <f>IF(C36="","",COUNTIF($C$14:C36,"&lt;&gt;""")-COUNTBLANK($C$14:C36))</f>
        <v/>
      </c>
      <c r="C36" s="34"/>
      <c r="D36" s="34"/>
      <c r="E36" s="34"/>
      <c r="F36" s="34"/>
      <c r="H36" s="84"/>
      <c r="K36" s="34"/>
      <c r="M36" s="108"/>
      <c r="N36" s="107"/>
      <c r="O36" s="107"/>
      <c r="P36" s="108"/>
      <c r="Q36" s="107"/>
      <c r="R36" s="107"/>
      <c r="S36" s="108"/>
      <c r="T36" s="107"/>
      <c r="U36" s="107"/>
      <c r="V36" s="108"/>
      <c r="W36" s="107"/>
      <c r="X36" s="107"/>
      <c r="Y36" s="108"/>
      <c r="AB36" s="34"/>
      <c r="AC36" s="34"/>
      <c r="AD36" s="88"/>
    </row>
    <row r="37" spans="2:30" ht="14.4">
      <c r="B37" s="203" t="str">
        <f>IF(C37="","",COUNTIF($C$14:C37,"&lt;&gt;""")-COUNTBLANK($C$14:C37))</f>
        <v/>
      </c>
      <c r="C37" s="60"/>
      <c r="D37" s="63" t="s">
        <v>1266</v>
      </c>
      <c r="E37" s="60"/>
      <c r="F37" s="60"/>
      <c r="H37" s="84"/>
      <c r="K37" s="34"/>
      <c r="M37" s="107"/>
      <c r="N37" s="107"/>
      <c r="O37" s="107"/>
      <c r="P37" s="107"/>
      <c r="Q37" s="107"/>
      <c r="R37" s="107"/>
      <c r="S37" s="107"/>
      <c r="T37" s="107"/>
      <c r="U37" s="107"/>
      <c r="V37" s="107"/>
      <c r="W37" s="107"/>
      <c r="X37" s="107"/>
      <c r="Y37" s="107"/>
      <c r="AB37" s="34"/>
      <c r="AC37" s="34"/>
      <c r="AD37" s="88"/>
    </row>
    <row r="38" spans="2:30" ht="14.4">
      <c r="B38" s="203">
        <f>IF(C38="","",COUNTIF($C$14:C38,"&lt;&gt;""")-COUNTBLANK($C$14:C38))</f>
        <v>18</v>
      </c>
      <c r="C38" s="57" t="s">
        <v>1267</v>
      </c>
      <c r="D38" s="60" t="s">
        <v>1268</v>
      </c>
      <c r="E38" s="61" t="s">
        <v>908</v>
      </c>
      <c r="F38" s="61" t="s">
        <v>117</v>
      </c>
      <c r="H38" s="665">
        <f>IF(AND(M38&lt;&gt;"",N38&lt;&gt;"",P38&lt;&gt;"",Q38&lt;&gt;"",S38&lt;&gt;"",T38&lt;&gt;"",V38&lt;&gt;"",W38&lt;&gt;"",Y38&lt;&gt;"",Z38&lt;&gt;"",AB38&lt;&gt;"",AD38&lt;&gt;""),0,1)</f>
        <v>1</v>
      </c>
      <c r="K38" s="34"/>
      <c r="M38" s="109"/>
      <c r="N38" s="184"/>
      <c r="O38" s="107"/>
      <c r="P38" s="109"/>
      <c r="Q38" s="184"/>
      <c r="R38" s="107"/>
      <c r="S38" s="109"/>
      <c r="T38" s="184"/>
      <c r="U38" s="370"/>
      <c r="V38" s="109"/>
      <c r="W38" s="184"/>
      <c r="X38" s="370"/>
      <c r="Y38" s="109"/>
      <c r="Z38" s="184"/>
      <c r="AB38" s="666"/>
      <c r="AC38" s="34"/>
      <c r="AD38" s="188"/>
    </row>
    <row r="39" spans="2:30" ht="14.4">
      <c r="B39" s="203">
        <f>IF(C39="","",COUNTIF($C$14:C39,"&lt;&gt;""")-COUNTBLANK($C$14:C39))</f>
        <v>19</v>
      </c>
      <c r="C39" s="57" t="s">
        <v>1269</v>
      </c>
      <c r="D39" s="956" t="s">
        <v>2131</v>
      </c>
      <c r="E39" s="61" t="s">
        <v>635</v>
      </c>
      <c r="F39" s="61" t="s">
        <v>117</v>
      </c>
      <c r="H39" s="665">
        <f>IF(AND(M39&lt;&gt;"",N39&lt;&gt;"",P39&lt;&gt;"",Q39&lt;&gt;"",S39&lt;&gt;"",T39&lt;&gt;"",V39&lt;&gt;"",W39&lt;&gt;"",Y39&lt;&gt;"",Z39&lt;&gt;"",AB39&lt;&gt;"",AD39&lt;&gt;""),0,1)</f>
        <v>1</v>
      </c>
      <c r="K39" s="34"/>
      <c r="M39" s="64"/>
      <c r="N39" s="184"/>
      <c r="P39" s="64"/>
      <c r="Q39" s="184"/>
      <c r="S39" s="64"/>
      <c r="T39" s="184"/>
      <c r="U39" s="33"/>
      <c r="V39" s="64"/>
      <c r="W39" s="184"/>
      <c r="X39" s="33"/>
      <c r="Y39" s="64"/>
      <c r="Z39" s="184"/>
      <c r="AB39" s="666"/>
      <c r="AC39" s="34"/>
      <c r="AD39" s="188"/>
    </row>
    <row r="40" spans="2:30" ht="14.4">
      <c r="B40" s="203" t="str">
        <f>IF(C40="","",COUNTIF($C$14:C40,"&lt;&gt;""")-COUNTBLANK($C$14:C40))</f>
        <v/>
      </c>
      <c r="C40" s="34"/>
      <c r="D40" s="986"/>
      <c r="E40" s="34"/>
      <c r="F40" s="34"/>
      <c r="H40" s="84"/>
      <c r="K40" s="34"/>
      <c r="M40" s="108"/>
      <c r="N40" s="107"/>
      <c r="O40" s="107"/>
      <c r="P40" s="108"/>
      <c r="Q40" s="107"/>
      <c r="R40" s="107"/>
      <c r="S40" s="108"/>
      <c r="T40" s="107"/>
      <c r="U40" s="107"/>
      <c r="V40" s="108"/>
      <c r="W40" s="107"/>
      <c r="X40" s="107"/>
      <c r="Y40" s="108"/>
      <c r="AB40" s="34"/>
      <c r="AC40" s="34"/>
      <c r="AD40" s="88"/>
    </row>
    <row r="41" spans="2:30" ht="14.4">
      <c r="B41" s="203" t="str">
        <f>IF(C41="","",COUNTIF($C$14:C41,"&lt;&gt;""")-COUNTBLANK($C$14:C41))</f>
        <v/>
      </c>
      <c r="C41" s="60"/>
      <c r="D41" s="982" t="s">
        <v>2196</v>
      </c>
      <c r="E41" s="60"/>
      <c r="F41" s="60"/>
      <c r="H41" s="84"/>
      <c r="K41" s="34"/>
      <c r="M41" s="107"/>
      <c r="N41" s="107"/>
      <c r="O41" s="107"/>
      <c r="P41" s="107"/>
      <c r="Q41" s="107"/>
      <c r="R41" s="107"/>
      <c r="S41" s="107"/>
      <c r="T41" s="107"/>
      <c r="U41" s="107"/>
      <c r="V41" s="107"/>
      <c r="W41" s="107"/>
      <c r="X41" s="107"/>
      <c r="Y41" s="107"/>
      <c r="AB41" s="34"/>
      <c r="AC41" s="34"/>
      <c r="AD41" s="88"/>
    </row>
    <row r="42" spans="2:30" ht="14.4">
      <c r="B42" s="203">
        <f>IF(C42="","",COUNTIF($C$14:C42,"&lt;&gt;""")-COUNTBLANK($C$14:C42))</f>
        <v>20</v>
      </c>
      <c r="C42" s="57" t="s">
        <v>1270</v>
      </c>
      <c r="D42" s="995" t="s">
        <v>1172</v>
      </c>
      <c r="E42" s="61" t="s">
        <v>1032</v>
      </c>
      <c r="F42" s="61" t="s">
        <v>117</v>
      </c>
      <c r="H42" s="665">
        <f t="shared" ref="H42:H48" si="1">IF(AND(M42&lt;&gt;"",N42&lt;&gt;"",P42&lt;&gt;"",Q42&lt;&gt;"",S42&lt;&gt;"",T42&lt;&gt;"",V42&lt;&gt;"",W42&lt;&gt;"",Y42&lt;&gt;"",Z42&lt;&gt;"",AB42&lt;&gt;"",AD42&lt;&gt;""),0,1)</f>
        <v>1</v>
      </c>
      <c r="K42" s="34"/>
      <c r="M42" s="109"/>
      <c r="N42" s="184"/>
      <c r="O42" s="107"/>
      <c r="P42" s="109"/>
      <c r="Q42" s="184"/>
      <c r="R42" s="107"/>
      <c r="S42" s="109"/>
      <c r="T42" s="184"/>
      <c r="U42" s="370"/>
      <c r="V42" s="109"/>
      <c r="W42" s="184"/>
      <c r="X42" s="370"/>
      <c r="Y42" s="109"/>
      <c r="Z42" s="184"/>
      <c r="AB42" s="666"/>
      <c r="AC42" s="34"/>
      <c r="AD42" s="188"/>
    </row>
    <row r="43" spans="2:30" ht="14.4">
      <c r="B43" s="203">
        <f>IF(C43="","",COUNTIF($C$14:C43,"&lt;&gt;""")-COUNTBLANK($C$14:C43))</f>
        <v>21</v>
      </c>
      <c r="C43" s="57" t="s">
        <v>1271</v>
      </c>
      <c r="D43" s="995" t="s">
        <v>1272</v>
      </c>
      <c r="E43" s="61" t="s">
        <v>1032</v>
      </c>
      <c r="F43" s="61" t="s">
        <v>117</v>
      </c>
      <c r="H43" s="665">
        <f t="shared" si="1"/>
        <v>1</v>
      </c>
      <c r="K43" s="34"/>
      <c r="M43" s="109"/>
      <c r="N43" s="184"/>
      <c r="O43" s="107"/>
      <c r="P43" s="109"/>
      <c r="Q43" s="184"/>
      <c r="R43" s="107"/>
      <c r="S43" s="109"/>
      <c r="T43" s="184"/>
      <c r="U43" s="370"/>
      <c r="V43" s="109"/>
      <c r="W43" s="184"/>
      <c r="X43" s="370"/>
      <c r="Y43" s="109"/>
      <c r="Z43" s="184"/>
      <c r="AB43" s="666"/>
      <c r="AC43" s="34"/>
      <c r="AD43" s="188"/>
    </row>
    <row r="44" spans="2:30" ht="14.4">
      <c r="B44" s="203">
        <f>IF(C44="","",COUNTIF($C$14:C44,"&lt;&gt;""")-COUNTBLANK($C$14:C44))</f>
        <v>22</v>
      </c>
      <c r="C44" s="57" t="s">
        <v>1273</v>
      </c>
      <c r="D44" s="995" t="s">
        <v>1274</v>
      </c>
      <c r="E44" s="61" t="s">
        <v>1032</v>
      </c>
      <c r="F44" s="61" t="s">
        <v>117</v>
      </c>
      <c r="H44" s="665">
        <f t="shared" si="1"/>
        <v>1</v>
      </c>
      <c r="K44" s="34"/>
      <c r="M44" s="109"/>
      <c r="N44" s="184"/>
      <c r="O44" s="107"/>
      <c r="P44" s="109"/>
      <c r="Q44" s="184"/>
      <c r="R44" s="107"/>
      <c r="S44" s="109"/>
      <c r="T44" s="184"/>
      <c r="U44" s="370"/>
      <c r="V44" s="109"/>
      <c r="W44" s="184"/>
      <c r="X44" s="370"/>
      <c r="Y44" s="109"/>
      <c r="Z44" s="184"/>
      <c r="AB44" s="666"/>
      <c r="AC44" s="34"/>
      <c r="AD44" s="188"/>
    </row>
    <row r="45" spans="2:30" ht="14.4">
      <c r="B45" s="203">
        <f>IF(C45="","",COUNTIF($C$14:C45,"&lt;&gt;""")-COUNTBLANK($C$14:C45))</f>
        <v>23</v>
      </c>
      <c r="C45" s="57" t="s">
        <v>1275</v>
      </c>
      <c r="D45" s="995" t="s">
        <v>1276</v>
      </c>
      <c r="E45" s="61" t="s">
        <v>1032</v>
      </c>
      <c r="F45" s="61" t="s">
        <v>117</v>
      </c>
      <c r="H45" s="665">
        <f t="shared" si="1"/>
        <v>1</v>
      </c>
      <c r="K45" s="34"/>
      <c r="M45" s="109"/>
      <c r="N45" s="184"/>
      <c r="O45" s="107"/>
      <c r="P45" s="109"/>
      <c r="Q45" s="184"/>
      <c r="R45" s="107"/>
      <c r="S45" s="109"/>
      <c r="T45" s="184"/>
      <c r="U45" s="370"/>
      <c r="V45" s="109"/>
      <c r="W45" s="184"/>
      <c r="X45" s="370"/>
      <c r="Y45" s="109"/>
      <c r="Z45" s="184"/>
      <c r="AB45" s="666"/>
      <c r="AC45" s="34"/>
      <c r="AD45" s="188"/>
    </row>
    <row r="46" spans="2:30" ht="14.4">
      <c r="B46" s="203">
        <f>IF(C46="","",COUNTIF($C$14:C46,"&lt;&gt;""")-COUNTBLANK($C$14:C46))</f>
        <v>24</v>
      </c>
      <c r="C46" s="57" t="s">
        <v>1277</v>
      </c>
      <c r="D46" s="995" t="s">
        <v>1176</v>
      </c>
      <c r="E46" s="61" t="s">
        <v>1032</v>
      </c>
      <c r="F46" s="61" t="s">
        <v>117</v>
      </c>
      <c r="H46" s="665">
        <f t="shared" si="1"/>
        <v>1</v>
      </c>
      <c r="K46" s="34"/>
      <c r="M46" s="109"/>
      <c r="N46" s="184"/>
      <c r="O46" s="107"/>
      <c r="P46" s="109"/>
      <c r="Q46" s="184"/>
      <c r="R46" s="107"/>
      <c r="S46" s="109"/>
      <c r="T46" s="184"/>
      <c r="U46" s="370"/>
      <c r="V46" s="109"/>
      <c r="W46" s="184"/>
      <c r="X46" s="370"/>
      <c r="Y46" s="109"/>
      <c r="Z46" s="184"/>
      <c r="AB46" s="666"/>
      <c r="AC46" s="34"/>
      <c r="AD46" s="188"/>
    </row>
    <row r="47" spans="2:30" ht="14.4">
      <c r="B47" s="203">
        <f>IF(C47="","",COUNTIF($C$14:C47,"&lt;&gt;""")-COUNTBLANK($C$14:C47))</f>
        <v>25</v>
      </c>
      <c r="C47" s="57" t="s">
        <v>1278</v>
      </c>
      <c r="D47" s="995" t="s">
        <v>1177</v>
      </c>
      <c r="E47" s="61" t="s">
        <v>1032</v>
      </c>
      <c r="F47" s="61" t="s">
        <v>117</v>
      </c>
      <c r="H47" s="665">
        <f t="shared" si="1"/>
        <v>1</v>
      </c>
      <c r="K47" s="34"/>
      <c r="M47" s="109"/>
      <c r="N47" s="184"/>
      <c r="O47" s="107"/>
      <c r="P47" s="109"/>
      <c r="Q47" s="184"/>
      <c r="R47" s="107"/>
      <c r="S47" s="109"/>
      <c r="T47" s="184"/>
      <c r="U47" s="370"/>
      <c r="V47" s="109"/>
      <c r="W47" s="184"/>
      <c r="X47" s="370"/>
      <c r="Y47" s="109"/>
      <c r="Z47" s="184"/>
      <c r="AB47" s="666"/>
      <c r="AC47" s="34"/>
      <c r="AD47" s="188"/>
    </row>
    <row r="48" spans="2:30" ht="14.4">
      <c r="B48" s="203">
        <f>IF(C48="","",COUNTIF($C$14:C48,"&lt;&gt;""")-COUNTBLANK($C$14:C48))</f>
        <v>26</v>
      </c>
      <c r="C48" s="57" t="s">
        <v>1279</v>
      </c>
      <c r="D48" s="995" t="s">
        <v>1178</v>
      </c>
      <c r="E48" s="61" t="s">
        <v>1032</v>
      </c>
      <c r="F48" s="61" t="s">
        <v>117</v>
      </c>
      <c r="H48" s="665">
        <f t="shared" si="1"/>
        <v>1</v>
      </c>
      <c r="K48" s="34"/>
      <c r="M48" s="109"/>
      <c r="N48" s="184"/>
      <c r="O48" s="107"/>
      <c r="P48" s="109"/>
      <c r="Q48" s="184"/>
      <c r="R48" s="107"/>
      <c r="S48" s="109"/>
      <c r="T48" s="184"/>
      <c r="U48" s="370"/>
      <c r="V48" s="109"/>
      <c r="W48" s="184"/>
      <c r="X48" s="370"/>
      <c r="Y48" s="109"/>
      <c r="Z48" s="184"/>
      <c r="AB48" s="666"/>
      <c r="AC48" s="34"/>
      <c r="AD48" s="188"/>
    </row>
    <row r="49" spans="2:30" ht="14.4">
      <c r="B49" s="203" t="str">
        <f>IF(C49="","",COUNTIF($C$14:C49,"&lt;&gt;""")-COUNTBLANK($C$14:C49))</f>
        <v/>
      </c>
      <c r="C49" s="34"/>
      <c r="D49" s="986"/>
      <c r="E49" s="34"/>
      <c r="F49" s="34"/>
      <c r="H49" s="84"/>
      <c r="K49" s="34"/>
      <c r="M49" s="108"/>
      <c r="N49" s="107"/>
      <c r="O49" s="107"/>
      <c r="P49" s="108"/>
      <c r="Q49" s="107"/>
      <c r="R49" s="107"/>
      <c r="S49" s="108"/>
      <c r="T49" s="107"/>
      <c r="U49" s="107"/>
      <c r="V49" s="108"/>
      <c r="W49" s="107"/>
      <c r="X49" s="107"/>
      <c r="Y49" s="108"/>
      <c r="AB49" s="34"/>
      <c r="AC49" s="34"/>
      <c r="AD49" s="88"/>
    </row>
    <row r="50" spans="2:30" ht="14.4">
      <c r="B50" s="203" t="str">
        <f>IF(C50="","",COUNTIF($C$14:C50,"&lt;&gt;""")-COUNTBLANK($C$14:C50))</f>
        <v/>
      </c>
      <c r="C50" s="60"/>
      <c r="D50" s="982" t="s">
        <v>1041</v>
      </c>
      <c r="E50" s="60"/>
      <c r="F50" s="60"/>
      <c r="H50" s="84"/>
      <c r="K50" s="34"/>
      <c r="M50" s="107"/>
      <c r="N50" s="107"/>
      <c r="O50" s="107"/>
      <c r="P50" s="107"/>
      <c r="Q50" s="107"/>
      <c r="R50" s="107"/>
      <c r="S50" s="107"/>
      <c r="T50" s="107"/>
      <c r="U50" s="107"/>
      <c r="V50" s="107"/>
      <c r="W50" s="107"/>
      <c r="X50" s="107"/>
      <c r="Y50" s="107"/>
      <c r="AB50" s="34"/>
      <c r="AC50" s="34"/>
      <c r="AD50" s="88"/>
    </row>
    <row r="51" spans="2:30" ht="14.4">
      <c r="B51" s="203">
        <f>IF(C51="","",COUNTIF($C$14:C51,"&lt;&gt;""")-COUNTBLANK($C$14:C51))</f>
        <v>27</v>
      </c>
      <c r="C51" s="57" t="s">
        <v>1280</v>
      </c>
      <c r="D51" s="995" t="s">
        <v>2197</v>
      </c>
      <c r="E51" s="61" t="s">
        <v>1032</v>
      </c>
      <c r="F51" s="61" t="s">
        <v>117</v>
      </c>
      <c r="H51" s="665">
        <f t="shared" ref="H51:H56" si="2">IF(AND(M51&lt;&gt;"",N51&lt;&gt;"",P51&lt;&gt;"",Q51&lt;&gt;"",S51&lt;&gt;"",T51&lt;&gt;"",V51&lt;&gt;"",W51&lt;&gt;"",Y51&lt;&gt;"",Z51&lt;&gt;"",AB51&lt;&gt;"",AD51&lt;&gt;""),0,1)</f>
        <v>1</v>
      </c>
      <c r="K51" s="34"/>
      <c r="M51" s="109"/>
      <c r="N51" s="184"/>
      <c r="O51" s="107"/>
      <c r="P51" s="109"/>
      <c r="Q51" s="184"/>
      <c r="R51" s="107"/>
      <c r="S51" s="109"/>
      <c r="T51" s="184"/>
      <c r="U51" s="370"/>
      <c r="V51" s="109"/>
      <c r="W51" s="184"/>
      <c r="X51" s="370"/>
      <c r="Y51" s="109"/>
      <c r="Z51" s="184"/>
      <c r="AB51" s="666"/>
      <c r="AC51" s="34"/>
      <c r="AD51" s="188"/>
    </row>
    <row r="52" spans="2:30" ht="14.4">
      <c r="B52" s="203">
        <f>IF(C52="","",COUNTIF($C$14:C52,"&lt;&gt;""")-COUNTBLANK($C$14:C52))</f>
        <v>28</v>
      </c>
      <c r="C52" s="57" t="s">
        <v>1281</v>
      </c>
      <c r="D52" s="995" t="s">
        <v>1282</v>
      </c>
      <c r="E52" s="61" t="s">
        <v>1032</v>
      </c>
      <c r="F52" s="61" t="s">
        <v>117</v>
      </c>
      <c r="H52" s="665">
        <f t="shared" si="2"/>
        <v>1</v>
      </c>
      <c r="K52" s="34"/>
      <c r="M52" s="109"/>
      <c r="N52" s="184"/>
      <c r="O52" s="107"/>
      <c r="P52" s="109"/>
      <c r="Q52" s="184"/>
      <c r="R52" s="107"/>
      <c r="S52" s="109"/>
      <c r="T52" s="184"/>
      <c r="U52" s="370"/>
      <c r="V52" s="109"/>
      <c r="W52" s="184"/>
      <c r="X52" s="370"/>
      <c r="Y52" s="109"/>
      <c r="Z52" s="184"/>
      <c r="AB52" s="666"/>
      <c r="AC52" s="34"/>
      <c r="AD52" s="188"/>
    </row>
    <row r="53" spans="2:30" ht="14.4">
      <c r="B53" s="203">
        <f>IF(C53="","",COUNTIF($C$14:C53,"&lt;&gt;""")-COUNTBLANK($C$14:C53))</f>
        <v>29</v>
      </c>
      <c r="C53" s="57" t="s">
        <v>1283</v>
      </c>
      <c r="D53" s="995" t="s">
        <v>1284</v>
      </c>
      <c r="E53" s="61" t="s">
        <v>1032</v>
      </c>
      <c r="F53" s="61" t="s">
        <v>117</v>
      </c>
      <c r="H53" s="665">
        <f t="shared" si="2"/>
        <v>1</v>
      </c>
      <c r="K53" s="34"/>
      <c r="M53" s="109"/>
      <c r="N53" s="184"/>
      <c r="O53" s="107"/>
      <c r="P53" s="109"/>
      <c r="Q53" s="184"/>
      <c r="R53" s="107"/>
      <c r="S53" s="109"/>
      <c r="T53" s="184"/>
      <c r="U53" s="370"/>
      <c r="V53" s="109"/>
      <c r="W53" s="184"/>
      <c r="X53" s="370"/>
      <c r="Y53" s="109"/>
      <c r="Z53" s="184"/>
      <c r="AB53" s="666"/>
      <c r="AC53" s="34"/>
      <c r="AD53" s="188"/>
    </row>
    <row r="54" spans="2:30" ht="14.4">
      <c r="B54" s="203">
        <f>IF(C54="","",COUNTIF($C$14:C54,"&lt;&gt;""")-COUNTBLANK($C$14:C54))</f>
        <v>30</v>
      </c>
      <c r="C54" s="57" t="s">
        <v>1285</v>
      </c>
      <c r="D54" s="995" t="s">
        <v>1286</v>
      </c>
      <c r="E54" s="61" t="s">
        <v>1032</v>
      </c>
      <c r="F54" s="61" t="s">
        <v>117</v>
      </c>
      <c r="H54" s="665">
        <f t="shared" si="2"/>
        <v>1</v>
      </c>
      <c r="K54" s="34"/>
      <c r="M54" s="109"/>
      <c r="N54" s="184"/>
      <c r="O54" s="107"/>
      <c r="P54" s="109"/>
      <c r="Q54" s="184"/>
      <c r="R54" s="107"/>
      <c r="S54" s="109"/>
      <c r="T54" s="184"/>
      <c r="U54" s="370"/>
      <c r="V54" s="109"/>
      <c r="W54" s="184"/>
      <c r="X54" s="370"/>
      <c r="Y54" s="109"/>
      <c r="Z54" s="184"/>
      <c r="AB54" s="666"/>
      <c r="AC54" s="34"/>
      <c r="AD54" s="188"/>
    </row>
    <row r="55" spans="2:30" ht="14.4">
      <c r="B55" s="203">
        <f>IF(C55="","",COUNTIF($C$14:C55,"&lt;&gt;""")-COUNTBLANK($C$14:C55))</f>
        <v>31</v>
      </c>
      <c r="C55" s="57" t="s">
        <v>1287</v>
      </c>
      <c r="D55" s="995" t="s">
        <v>1288</v>
      </c>
      <c r="E55" s="61" t="s">
        <v>1032</v>
      </c>
      <c r="F55" s="61" t="s">
        <v>117</v>
      </c>
      <c r="H55" s="665">
        <f t="shared" si="2"/>
        <v>1</v>
      </c>
      <c r="K55" s="34"/>
      <c r="M55" s="109"/>
      <c r="N55" s="184"/>
      <c r="O55" s="107"/>
      <c r="P55" s="109"/>
      <c r="Q55" s="184"/>
      <c r="R55" s="107"/>
      <c r="S55" s="109"/>
      <c r="T55" s="184"/>
      <c r="U55" s="370"/>
      <c r="V55" s="109"/>
      <c r="W55" s="184"/>
      <c r="X55" s="370"/>
      <c r="Y55" s="109"/>
      <c r="Z55" s="184"/>
      <c r="AB55" s="666"/>
      <c r="AC55" s="34"/>
      <c r="AD55" s="188"/>
    </row>
    <row r="56" spans="2:30" ht="14.4">
      <c r="B56" s="203">
        <f>IF(C56="","",COUNTIF($C$14:C56,"&lt;&gt;""")-COUNTBLANK($C$14:C56))</f>
        <v>32</v>
      </c>
      <c r="C56" s="57" t="s">
        <v>1289</v>
      </c>
      <c r="D56" s="995" t="s">
        <v>1290</v>
      </c>
      <c r="E56" s="61" t="s">
        <v>1032</v>
      </c>
      <c r="F56" s="61" t="s">
        <v>117</v>
      </c>
      <c r="H56" s="665">
        <f t="shared" si="2"/>
        <v>1</v>
      </c>
      <c r="K56" s="34"/>
      <c r="M56" s="109"/>
      <c r="N56" s="184"/>
      <c r="O56" s="107"/>
      <c r="P56" s="109"/>
      <c r="Q56" s="184"/>
      <c r="R56" s="107"/>
      <c r="S56" s="109"/>
      <c r="T56" s="184"/>
      <c r="U56" s="370"/>
      <c r="V56" s="109"/>
      <c r="W56" s="184"/>
      <c r="X56" s="370"/>
      <c r="Y56" s="109"/>
      <c r="Z56" s="184"/>
      <c r="AB56" s="666"/>
      <c r="AC56" s="34"/>
      <c r="AD56" s="188"/>
    </row>
    <row r="57" spans="2:30" ht="14.4">
      <c r="B57" s="203" t="str">
        <f>IF(C57="","",COUNTIF($C$14:C57,"&lt;&gt;""")-COUNTBLANK($C$14:C57))</f>
        <v/>
      </c>
      <c r="C57" s="34"/>
      <c r="D57" s="986"/>
      <c r="E57" s="34"/>
      <c r="F57" s="34"/>
      <c r="H57" s="84"/>
      <c r="K57" s="34"/>
      <c r="M57" s="108"/>
      <c r="N57" s="107"/>
      <c r="O57" s="107"/>
      <c r="P57" s="108"/>
      <c r="Q57" s="107"/>
      <c r="R57" s="107"/>
      <c r="S57" s="108"/>
      <c r="T57" s="107"/>
      <c r="U57" s="107"/>
      <c r="V57" s="108"/>
      <c r="W57" s="107"/>
      <c r="X57" s="107"/>
      <c r="Y57" s="108"/>
      <c r="AB57" s="34"/>
      <c r="AC57" s="34"/>
      <c r="AD57" s="88"/>
    </row>
    <row r="58" spans="2:30" ht="14.4">
      <c r="B58" s="203" t="str">
        <f>IF(C58="","",COUNTIF($C$14:C58,"&lt;&gt;""")-COUNTBLANK($C$14:C58))</f>
        <v/>
      </c>
      <c r="C58" s="60"/>
      <c r="D58" s="982" t="s">
        <v>2198</v>
      </c>
      <c r="E58" s="60"/>
      <c r="F58" s="60"/>
      <c r="H58" s="84"/>
      <c r="K58" s="34"/>
      <c r="M58" s="107"/>
      <c r="N58" s="107"/>
      <c r="O58" s="107"/>
      <c r="P58" s="107"/>
      <c r="Q58" s="107"/>
      <c r="R58" s="107"/>
      <c r="S58" s="107"/>
      <c r="T58" s="107"/>
      <c r="U58" s="107"/>
      <c r="V58" s="107"/>
      <c r="W58" s="107"/>
      <c r="X58" s="107"/>
      <c r="Y58" s="107"/>
      <c r="AB58" s="34"/>
      <c r="AC58" s="34"/>
      <c r="AD58" s="88"/>
    </row>
    <row r="59" spans="2:30" ht="14.4">
      <c r="B59" s="203">
        <f>IF(C59="","",COUNTIF($C$14:C59,"&lt;&gt;""")-COUNTBLANK($C$14:C59))</f>
        <v>33</v>
      </c>
      <c r="C59" s="57" t="s">
        <v>1291</v>
      </c>
      <c r="D59" s="60" t="s">
        <v>749</v>
      </c>
      <c r="E59" s="61" t="s">
        <v>750</v>
      </c>
      <c r="F59" s="61" t="s">
        <v>117</v>
      </c>
      <c r="H59" s="665">
        <f t="shared" ref="H59:H67" si="3">IF(AND(M59&lt;&gt;"",N59&lt;&gt;"",P59&lt;&gt;"",Q59&lt;&gt;"",S59&lt;&gt;"",T59&lt;&gt;"",V59&lt;&gt;"",W59&lt;&gt;"",Y59&lt;&gt;"",Z59&lt;&gt;"",AB59&lt;&gt;"",AD59&lt;&gt;""),0,1)</f>
        <v>1</v>
      </c>
      <c r="K59" s="34"/>
      <c r="M59" s="102"/>
      <c r="N59" s="184"/>
      <c r="O59" s="107"/>
      <c r="P59" s="102"/>
      <c r="Q59" s="184"/>
      <c r="R59" s="107"/>
      <c r="S59" s="102"/>
      <c r="T59" s="184"/>
      <c r="U59" s="370"/>
      <c r="V59" s="102"/>
      <c r="W59" s="184"/>
      <c r="X59" s="370"/>
      <c r="Y59" s="102"/>
      <c r="Z59" s="184"/>
      <c r="AB59" s="666"/>
      <c r="AC59" s="34"/>
      <c r="AD59" s="188"/>
    </row>
    <row r="60" spans="2:30" ht="14.4">
      <c r="B60" s="203">
        <f>IF(C60="","",COUNTIF($C$14:C60,"&lt;&gt;""")-COUNTBLANK($C$14:C60))</f>
        <v>34</v>
      </c>
      <c r="C60" s="57" t="s">
        <v>1292</v>
      </c>
      <c r="D60" s="60" t="s">
        <v>1236</v>
      </c>
      <c r="E60" s="61" t="s">
        <v>750</v>
      </c>
      <c r="F60" s="61" t="s">
        <v>117</v>
      </c>
      <c r="H60" s="665">
        <f t="shared" si="3"/>
        <v>1</v>
      </c>
      <c r="K60" s="34"/>
      <c r="M60" s="102"/>
      <c r="N60" s="184"/>
      <c r="O60" s="107"/>
      <c r="P60" s="102"/>
      <c r="Q60" s="184"/>
      <c r="R60" s="107"/>
      <c r="S60" s="102"/>
      <c r="T60" s="184"/>
      <c r="U60" s="370"/>
      <c r="V60" s="102"/>
      <c r="W60" s="184"/>
      <c r="X60" s="370"/>
      <c r="Y60" s="102"/>
      <c r="Z60" s="184"/>
      <c r="AB60" s="666"/>
      <c r="AC60" s="34"/>
      <c r="AD60" s="188"/>
    </row>
    <row r="61" spans="2:30" ht="14.4">
      <c r="B61" s="203">
        <f>IF(C61="","",COUNTIF($C$14:C61,"&lt;&gt;""")-COUNTBLANK($C$14:C61))</f>
        <v>35</v>
      </c>
      <c r="C61" s="57" t="s">
        <v>1293</v>
      </c>
      <c r="D61" s="60" t="s">
        <v>755</v>
      </c>
      <c r="E61" s="61" t="s">
        <v>750</v>
      </c>
      <c r="F61" s="61" t="s">
        <v>117</v>
      </c>
      <c r="H61" s="665">
        <f t="shared" si="3"/>
        <v>1</v>
      </c>
      <c r="K61" s="34"/>
      <c r="M61" s="102"/>
      <c r="N61" s="184"/>
      <c r="O61" s="107"/>
      <c r="P61" s="102"/>
      <c r="Q61" s="184"/>
      <c r="R61" s="107"/>
      <c r="S61" s="102"/>
      <c r="T61" s="184"/>
      <c r="U61" s="370"/>
      <c r="V61" s="102"/>
      <c r="W61" s="184"/>
      <c r="X61" s="370"/>
      <c r="Y61" s="102"/>
      <c r="Z61" s="184"/>
      <c r="AB61" s="666"/>
      <c r="AC61" s="34"/>
      <c r="AD61" s="188"/>
    </row>
    <row r="62" spans="2:30" ht="14.4">
      <c r="B62" s="203">
        <f>IF(C62="","",COUNTIF($C$14:C62,"&lt;&gt;""")-COUNTBLANK($C$14:C62))</f>
        <v>36</v>
      </c>
      <c r="C62" s="57" t="s">
        <v>1294</v>
      </c>
      <c r="D62" s="60" t="s">
        <v>758</v>
      </c>
      <c r="E62" s="61" t="s">
        <v>750</v>
      </c>
      <c r="F62" s="61" t="s">
        <v>117</v>
      </c>
      <c r="H62" s="665">
        <f t="shared" si="3"/>
        <v>1</v>
      </c>
      <c r="K62" s="34"/>
      <c r="M62" s="102"/>
      <c r="N62" s="184"/>
      <c r="O62" s="107"/>
      <c r="P62" s="102"/>
      <c r="Q62" s="184"/>
      <c r="R62" s="107"/>
      <c r="S62" s="102"/>
      <c r="T62" s="184"/>
      <c r="U62" s="370"/>
      <c r="V62" s="102"/>
      <c r="W62" s="184"/>
      <c r="X62" s="370"/>
      <c r="Y62" s="102"/>
      <c r="Z62" s="184"/>
      <c r="AB62" s="666"/>
      <c r="AC62" s="34"/>
      <c r="AD62" s="188"/>
    </row>
    <row r="63" spans="2:30" ht="14.4">
      <c r="B63" s="203">
        <f>IF(C63="","",COUNTIF($C$14:C63,"&lt;&gt;""")-COUNTBLANK($C$14:C63))</f>
        <v>37</v>
      </c>
      <c r="C63" s="57" t="s">
        <v>1295</v>
      </c>
      <c r="D63" s="60" t="s">
        <v>760</v>
      </c>
      <c r="E63" s="61" t="s">
        <v>750</v>
      </c>
      <c r="F63" s="61" t="s">
        <v>117</v>
      </c>
      <c r="H63" s="665">
        <f t="shared" si="3"/>
        <v>1</v>
      </c>
      <c r="K63" s="34"/>
      <c r="M63" s="102"/>
      <c r="N63" s="184"/>
      <c r="O63" s="107"/>
      <c r="P63" s="102"/>
      <c r="Q63" s="184"/>
      <c r="R63" s="107"/>
      <c r="S63" s="102"/>
      <c r="T63" s="184"/>
      <c r="U63" s="370"/>
      <c r="V63" s="102"/>
      <c r="W63" s="184"/>
      <c r="X63" s="370"/>
      <c r="Y63" s="102"/>
      <c r="Z63" s="184"/>
      <c r="AB63" s="666"/>
      <c r="AC63" s="34"/>
      <c r="AD63" s="188"/>
    </row>
    <row r="64" spans="2:30" ht="14.4">
      <c r="B64" s="203">
        <f>IF(C64="","",COUNTIF($C$14:C64,"&lt;&gt;""")-COUNTBLANK($C$14:C64))</f>
        <v>38</v>
      </c>
      <c r="C64" s="57" t="s">
        <v>1296</v>
      </c>
      <c r="D64" s="60" t="s">
        <v>763</v>
      </c>
      <c r="E64" s="61" t="s">
        <v>750</v>
      </c>
      <c r="F64" s="61" t="s">
        <v>117</v>
      </c>
      <c r="H64" s="665">
        <f t="shared" si="3"/>
        <v>1</v>
      </c>
      <c r="K64" s="34"/>
      <c r="M64" s="102"/>
      <c r="N64" s="184"/>
      <c r="O64" s="107"/>
      <c r="P64" s="102"/>
      <c r="Q64" s="184"/>
      <c r="R64" s="107"/>
      <c r="S64" s="102"/>
      <c r="T64" s="184"/>
      <c r="U64" s="370"/>
      <c r="V64" s="102"/>
      <c r="W64" s="184"/>
      <c r="X64" s="370"/>
      <c r="Y64" s="102"/>
      <c r="Z64" s="184"/>
      <c r="AB64" s="666"/>
      <c r="AC64" s="34"/>
      <c r="AD64" s="188"/>
    </row>
    <row r="65" spans="2:30" ht="14.4">
      <c r="B65" s="203">
        <f>IF(C65="","",COUNTIF($C$14:C65,"&lt;&gt;""")-COUNTBLANK($C$14:C65))</f>
        <v>39</v>
      </c>
      <c r="C65" s="57" t="s">
        <v>1297</v>
      </c>
      <c r="D65" s="60" t="s">
        <v>765</v>
      </c>
      <c r="E65" s="61" t="s">
        <v>750</v>
      </c>
      <c r="F65" s="61" t="s">
        <v>164</v>
      </c>
      <c r="H65" s="665">
        <f t="shared" si="3"/>
        <v>1</v>
      </c>
      <c r="K65" s="34"/>
      <c r="M65" s="744">
        <f>SUM(M59:M64)</f>
        <v>0</v>
      </c>
      <c r="N65" s="184"/>
      <c r="O65" s="107"/>
      <c r="P65" s="744">
        <f>SUM(P59:P64)</f>
        <v>0</v>
      </c>
      <c r="Q65" s="184"/>
      <c r="R65" s="107"/>
      <c r="S65" s="744">
        <f>SUM(S59:S64)</f>
        <v>0</v>
      </c>
      <c r="T65" s="184"/>
      <c r="U65" s="370"/>
      <c r="V65" s="744">
        <f>SUM(V59:V64)</f>
        <v>0</v>
      </c>
      <c r="W65" s="184"/>
      <c r="X65" s="370"/>
      <c r="Y65" s="744">
        <f>SUM(Y59:Y64)</f>
        <v>0</v>
      </c>
      <c r="Z65" s="184"/>
      <c r="AB65" s="666"/>
      <c r="AC65" s="34"/>
      <c r="AD65" s="188"/>
    </row>
    <row r="66" spans="2:30" ht="14.4">
      <c r="B66" s="203">
        <f>IF(C66="","",COUNTIF($C$14:C66,"&lt;&gt;""")-COUNTBLANK($C$14:C66))</f>
        <v>40</v>
      </c>
      <c r="C66" s="57" t="s">
        <v>1298</v>
      </c>
      <c r="D66" s="60" t="s">
        <v>1060</v>
      </c>
      <c r="E66" s="61" t="s">
        <v>750</v>
      </c>
      <c r="F66" s="61" t="s">
        <v>117</v>
      </c>
      <c r="H66" s="665">
        <f t="shared" si="3"/>
        <v>1</v>
      </c>
      <c r="K66" s="34"/>
      <c r="M66" s="102"/>
      <c r="N66" s="184"/>
      <c r="O66" s="107"/>
      <c r="P66" s="102"/>
      <c r="Q66" s="184"/>
      <c r="R66" s="107"/>
      <c r="S66" s="102"/>
      <c r="T66" s="184"/>
      <c r="U66" s="370"/>
      <c r="V66" s="102"/>
      <c r="W66" s="184"/>
      <c r="X66" s="370"/>
      <c r="Y66" s="102"/>
      <c r="Z66" s="184"/>
      <c r="AB66" s="666"/>
      <c r="AC66" s="34"/>
      <c r="AD66" s="188"/>
    </row>
    <row r="67" spans="2:30" ht="14.4">
      <c r="B67" s="203">
        <f>IF(C67="","",COUNTIF($C$14:C67,"&lt;&gt;""")-COUNTBLANK($C$14:C67))</f>
        <v>41</v>
      </c>
      <c r="C67" s="57" t="s">
        <v>1299</v>
      </c>
      <c r="D67" s="60" t="s">
        <v>1062</v>
      </c>
      <c r="E67" s="61" t="s">
        <v>750</v>
      </c>
      <c r="F67" s="61" t="s">
        <v>164</v>
      </c>
      <c r="H67" s="665">
        <f t="shared" si="3"/>
        <v>1</v>
      </c>
      <c r="K67" s="34"/>
      <c r="M67" s="744">
        <f>M65+M66</f>
        <v>0</v>
      </c>
      <c r="N67" s="184"/>
      <c r="O67" s="107"/>
      <c r="P67" s="744">
        <f>P65+P66</f>
        <v>0</v>
      </c>
      <c r="Q67" s="184"/>
      <c r="R67" s="107"/>
      <c r="S67" s="744">
        <f>S65+S66</f>
        <v>0</v>
      </c>
      <c r="T67" s="184"/>
      <c r="U67" s="370"/>
      <c r="V67" s="744">
        <f>V65+V66</f>
        <v>0</v>
      </c>
      <c r="W67" s="184"/>
      <c r="X67" s="370"/>
      <c r="Y67" s="744">
        <f>Y65+Y66</f>
        <v>0</v>
      </c>
      <c r="Z67" s="184"/>
      <c r="AB67" s="666"/>
      <c r="AC67" s="34"/>
      <c r="AD67" s="188"/>
    </row>
    <row r="68" spans="2:30" ht="14.4">
      <c r="B68" s="203" t="str">
        <f>IF(C68="","",COUNTIF($C$14:C68,"&lt;&gt;""")-COUNTBLANK($C$14:C68))</f>
        <v/>
      </c>
      <c r="C68" s="34"/>
      <c r="D68" s="34"/>
      <c r="E68" s="34"/>
      <c r="F68" s="34"/>
      <c r="H68" s="84"/>
      <c r="K68" s="34"/>
      <c r="M68" s="103"/>
      <c r="N68" s="107"/>
      <c r="O68" s="107"/>
      <c r="P68" s="103"/>
      <c r="Q68" s="107"/>
      <c r="R68" s="107"/>
      <c r="S68" s="103"/>
      <c r="T68" s="107"/>
      <c r="U68" s="107"/>
      <c r="V68" s="103"/>
      <c r="W68" s="107"/>
      <c r="X68" s="107"/>
      <c r="Y68" s="103"/>
      <c r="AB68" s="34"/>
      <c r="AC68" s="34"/>
      <c r="AD68" s="88"/>
    </row>
    <row r="69" spans="2:30" ht="14.4">
      <c r="B69" s="203">
        <f>IF(C69="","",COUNTIF($C$14:C69,"&lt;&gt;""")-COUNTBLANK($C$14:C69))</f>
        <v>42</v>
      </c>
      <c r="C69" s="57" t="s">
        <v>1300</v>
      </c>
      <c r="D69" s="60" t="s">
        <v>1301</v>
      </c>
      <c r="E69" s="61" t="s">
        <v>750</v>
      </c>
      <c r="F69" s="61" t="s">
        <v>117</v>
      </c>
      <c r="H69" s="665">
        <f>IF(AND(M69&lt;&gt;"",N69&lt;&gt;"",P69&lt;&gt;"",Q69&lt;&gt;"",S69&lt;&gt;"",T69&lt;&gt;"",V69&lt;&gt;"",W69&lt;&gt;"",Y69&lt;&gt;"",Z69&lt;&gt;"",AB69&lt;&gt;"",AD69&lt;&gt;""),0,1)</f>
        <v>1</v>
      </c>
      <c r="K69" s="34"/>
      <c r="M69" s="102"/>
      <c r="N69" s="184"/>
      <c r="O69" s="107"/>
      <c r="P69" s="102"/>
      <c r="Q69" s="184"/>
      <c r="R69" s="107"/>
      <c r="S69" s="102"/>
      <c r="T69" s="184"/>
      <c r="U69" s="370"/>
      <c r="V69" s="102"/>
      <c r="W69" s="184"/>
      <c r="X69" s="370"/>
      <c r="Y69" s="102"/>
      <c r="Z69" s="184"/>
      <c r="AB69" s="666"/>
      <c r="AC69" s="34"/>
      <c r="AD69" s="188"/>
    </row>
    <row r="70" spans="2:30" ht="14.4">
      <c r="B70" s="203">
        <f>IF(C70="","",COUNTIF($C$14:C70,"&lt;&gt;""")-COUNTBLANK($C$14:C70))</f>
        <v>43</v>
      </c>
      <c r="C70" s="57" t="s">
        <v>1302</v>
      </c>
      <c r="D70" s="60" t="s">
        <v>1303</v>
      </c>
      <c r="E70" s="61" t="s">
        <v>750</v>
      </c>
      <c r="F70" s="61" t="s">
        <v>117</v>
      </c>
      <c r="H70" s="665">
        <f>IF(AND(M70&lt;&gt;"",N70&lt;&gt;"",P70&lt;&gt;"",Q70&lt;&gt;"",S70&lt;&gt;"",T70&lt;&gt;"",V70&lt;&gt;"",W70&lt;&gt;"",Y70&lt;&gt;"",Z70&lt;&gt;"",AB70&lt;&gt;"",AD70&lt;&gt;""),0,1)</f>
        <v>1</v>
      </c>
      <c r="K70" s="34"/>
      <c r="M70" s="109"/>
      <c r="N70" s="184"/>
      <c r="O70" s="107"/>
      <c r="P70" s="102"/>
      <c r="Q70" s="184"/>
      <c r="R70" s="107"/>
      <c r="S70" s="102"/>
      <c r="T70" s="184"/>
      <c r="U70" s="370"/>
      <c r="V70" s="102"/>
      <c r="W70" s="184"/>
      <c r="X70" s="370"/>
      <c r="Y70" s="102"/>
      <c r="Z70" s="184"/>
      <c r="AB70" s="666"/>
      <c r="AC70" s="34"/>
      <c r="AD70" s="188"/>
    </row>
    <row r="71" spans="2:30" ht="14.4">
      <c r="B71" s="52"/>
      <c r="C71" s="34"/>
      <c r="D71" s="34"/>
      <c r="E71" s="34"/>
      <c r="F71" s="34"/>
      <c r="H71" s="84"/>
      <c r="K71" s="34"/>
      <c r="M71" s="108"/>
      <c r="N71" s="107"/>
      <c r="O71" s="107"/>
      <c r="P71" s="108"/>
      <c r="Q71" s="107"/>
      <c r="R71" s="107"/>
      <c r="S71" s="108"/>
      <c r="T71" s="107"/>
      <c r="U71" s="107"/>
      <c r="V71" s="108"/>
      <c r="W71" s="107"/>
      <c r="X71" s="107"/>
      <c r="Y71" s="108"/>
      <c r="AB71" s="34"/>
      <c r="AC71" s="34"/>
      <c r="AD71" s="88"/>
    </row>
    <row r="72" spans="2:30" ht="14.4">
      <c r="B72" s="52"/>
      <c r="C72" s="32" t="s">
        <v>129</v>
      </c>
      <c r="H72" s="84"/>
      <c r="AB72" s="34"/>
      <c r="AC72" s="34"/>
      <c r="AD72" s="88"/>
    </row>
    <row r="73" spans="2:30" ht="14.4">
      <c r="B73" s="52"/>
      <c r="C73" s="1378"/>
      <c r="D73" s="1379"/>
      <c r="E73" s="1379"/>
      <c r="F73" s="1380"/>
      <c r="H73" s="84"/>
      <c r="AB73" s="34"/>
      <c r="AC73" s="34"/>
      <c r="AD73" s="88"/>
    </row>
    <row r="74" spans="2:30" ht="14.4">
      <c r="B74" s="52"/>
      <c r="C74" s="1381"/>
      <c r="D74" s="1405"/>
      <c r="E74" s="1405"/>
      <c r="F74" s="1382"/>
      <c r="H74" s="84"/>
      <c r="AB74" s="34"/>
      <c r="AC74" s="34"/>
      <c r="AD74" s="88"/>
    </row>
    <row r="75" spans="2:30" ht="14.4">
      <c r="B75" s="52"/>
      <c r="C75" s="1381"/>
      <c r="D75" s="1405"/>
      <c r="E75" s="1405"/>
      <c r="F75" s="1382"/>
      <c r="H75" s="84"/>
      <c r="AB75" s="34"/>
      <c r="AC75" s="34"/>
      <c r="AD75" s="88"/>
    </row>
    <row r="76" spans="2:30" ht="14.4">
      <c r="B76" s="52"/>
      <c r="C76" s="1381"/>
      <c r="D76" s="1405"/>
      <c r="E76" s="1405"/>
      <c r="F76" s="1382"/>
      <c r="H76" s="84"/>
      <c r="AB76" s="34"/>
      <c r="AC76" s="34"/>
      <c r="AD76" s="88"/>
    </row>
    <row r="77" spans="2:30" ht="14.4">
      <c r="B77" s="52"/>
      <c r="C77" s="1383"/>
      <c r="D77" s="1384"/>
      <c r="E77" s="1384"/>
      <c r="F77" s="1385"/>
      <c r="H77" s="84"/>
      <c r="AB77" s="34"/>
      <c r="AC77" s="34"/>
      <c r="AD77" s="88"/>
    </row>
    <row r="78" spans="2:30" ht="14.4">
      <c r="B78" s="52"/>
      <c r="H78" s="84"/>
      <c r="AB78" s="34"/>
      <c r="AC78" s="34"/>
      <c r="AD78" s="88"/>
    </row>
    <row r="79" spans="2:30" ht="14.4">
      <c r="B79" s="52"/>
      <c r="D79" s="33"/>
      <c r="E79" s="33"/>
      <c r="F79" s="33"/>
      <c r="H79" s="84"/>
      <c r="AD79" s="86"/>
    </row>
    <row r="80" spans="2:30" ht="14.4">
      <c r="B80" s="335" t="s">
        <v>130</v>
      </c>
      <c r="C80" s="56"/>
      <c r="D80" s="56"/>
      <c r="E80" s="56"/>
      <c r="F80" s="56"/>
      <c r="G80" s="56"/>
      <c r="H80" s="312"/>
      <c r="I80" s="56"/>
      <c r="J80" s="56"/>
      <c r="K80" s="56"/>
      <c r="L80" s="56"/>
      <c r="M80" s="56"/>
      <c r="N80" s="56"/>
      <c r="O80" s="56"/>
      <c r="P80" s="56"/>
      <c r="Q80" s="56"/>
      <c r="R80" s="56"/>
      <c r="S80" s="56"/>
      <c r="T80" s="56"/>
      <c r="U80" s="56"/>
      <c r="V80" s="56"/>
      <c r="W80" s="56"/>
      <c r="X80" s="56"/>
      <c r="Y80" s="56"/>
      <c r="Z80" s="56"/>
      <c r="AA80" s="56"/>
      <c r="AB80" s="56"/>
      <c r="AC80" s="56"/>
      <c r="AD80" s="87"/>
    </row>
    <row r="81" spans="1:30" ht="14.4" hidden="1">
      <c r="A81"/>
      <c r="B81"/>
      <c r="C81"/>
      <c r="D81"/>
      <c r="E81"/>
      <c r="F81"/>
      <c r="G81"/>
      <c r="H81"/>
      <c r="I81"/>
      <c r="J81"/>
      <c r="K81"/>
      <c r="L81"/>
      <c r="M81"/>
      <c r="N81"/>
      <c r="O81"/>
      <c r="P81"/>
      <c r="Q81"/>
      <c r="R81"/>
      <c r="S81"/>
      <c r="T81"/>
      <c r="U81"/>
      <c r="V81"/>
      <c r="W81"/>
      <c r="X81"/>
      <c r="Y81"/>
      <c r="Z81"/>
      <c r="AA81"/>
      <c r="AB81"/>
      <c r="AC81"/>
      <c r="AD81"/>
    </row>
    <row r="82" spans="1:30" ht="0" hidden="1" customHeight="1">
      <c r="A82"/>
      <c r="B82"/>
      <c r="C82"/>
      <c r="D82"/>
      <c r="E82"/>
      <c r="F82"/>
      <c r="G82"/>
      <c r="H82"/>
      <c r="I82"/>
      <c r="J82"/>
      <c r="K82"/>
      <c r="L82"/>
      <c r="M82"/>
      <c r="N82"/>
      <c r="O82"/>
      <c r="P82"/>
      <c r="Q82"/>
      <c r="R82"/>
      <c r="S82"/>
      <c r="T82"/>
      <c r="U82"/>
      <c r="V82"/>
      <c r="W82"/>
      <c r="X82"/>
      <c r="Y82"/>
      <c r="Z82"/>
      <c r="AA82"/>
      <c r="AB82"/>
      <c r="AC82"/>
      <c r="AD82"/>
    </row>
    <row r="83" spans="1:30" ht="14.4" hidden="1">
      <c r="A83"/>
      <c r="B83"/>
      <c r="C83"/>
      <c r="D83"/>
      <c r="E83"/>
      <c r="F83"/>
      <c r="G83"/>
      <c r="H83"/>
      <c r="I83"/>
      <c r="J83"/>
      <c r="K83"/>
      <c r="L83"/>
      <c r="M83"/>
      <c r="N83"/>
      <c r="O83"/>
      <c r="P83"/>
      <c r="Q83"/>
      <c r="R83"/>
      <c r="S83"/>
      <c r="T83"/>
      <c r="U83"/>
      <c r="V83"/>
      <c r="W83"/>
      <c r="X83"/>
      <c r="Y83"/>
      <c r="Z83"/>
      <c r="AA83"/>
      <c r="AB83"/>
      <c r="AC83"/>
      <c r="AD83"/>
    </row>
    <row r="84" spans="1:30" ht="15" hidden="1" customHeight="1">
      <c r="A84"/>
      <c r="B84"/>
      <c r="C84"/>
      <c r="D84"/>
      <c r="E84"/>
      <c r="F84"/>
      <c r="G84"/>
      <c r="H84"/>
      <c r="I84"/>
      <c r="J84"/>
      <c r="K84"/>
      <c r="L84"/>
      <c r="M84"/>
      <c r="N84"/>
      <c r="O84"/>
      <c r="P84"/>
      <c r="Q84"/>
      <c r="R84"/>
      <c r="S84"/>
      <c r="T84"/>
      <c r="U84"/>
      <c r="V84"/>
      <c r="W84"/>
      <c r="X84"/>
      <c r="Y84"/>
      <c r="Z84"/>
      <c r="AA84"/>
      <c r="AB84"/>
      <c r="AC84"/>
      <c r="AD84"/>
    </row>
    <row r="85" spans="1:30" ht="15" hidden="1" customHeight="1">
      <c r="A85"/>
      <c r="B85"/>
      <c r="C85"/>
      <c r="D85"/>
      <c r="E85"/>
      <c r="F85"/>
      <c r="G85"/>
      <c r="H85"/>
      <c r="I85"/>
      <c r="J85"/>
      <c r="K85"/>
      <c r="L85"/>
      <c r="M85"/>
      <c r="N85"/>
      <c r="O85"/>
      <c r="P85"/>
      <c r="Q85"/>
      <c r="R85"/>
      <c r="S85"/>
      <c r="T85"/>
      <c r="U85"/>
      <c r="V85"/>
      <c r="W85"/>
      <c r="X85"/>
      <c r="Y85"/>
      <c r="Z85"/>
      <c r="AA85"/>
      <c r="AB85"/>
      <c r="AC85"/>
      <c r="AD85"/>
    </row>
    <row r="86" spans="1:30" ht="15" hidden="1" customHeight="1">
      <c r="A86"/>
      <c r="B86"/>
      <c r="C86"/>
      <c r="D86"/>
      <c r="E86"/>
      <c r="F86"/>
      <c r="G86"/>
      <c r="H86"/>
      <c r="I86"/>
      <c r="J86"/>
      <c r="K86"/>
      <c r="L86"/>
      <c r="M86"/>
      <c r="N86"/>
      <c r="O86"/>
      <c r="P86"/>
      <c r="Q86"/>
      <c r="R86"/>
      <c r="S86"/>
      <c r="T86"/>
      <c r="U86"/>
      <c r="V86"/>
      <c r="W86"/>
      <c r="X86"/>
      <c r="Y86"/>
      <c r="Z86"/>
      <c r="AA86"/>
      <c r="AB86"/>
      <c r="AC86"/>
      <c r="AD86"/>
    </row>
    <row r="87" spans="1:30" ht="15" hidden="1" customHeight="1">
      <c r="A87"/>
      <c r="B87"/>
      <c r="C87"/>
      <c r="D87"/>
      <c r="E87"/>
      <c r="F87"/>
      <c r="G87"/>
      <c r="H87"/>
      <c r="I87"/>
      <c r="J87"/>
      <c r="K87"/>
      <c r="L87"/>
      <c r="M87"/>
      <c r="N87"/>
      <c r="O87"/>
      <c r="P87"/>
      <c r="Q87"/>
      <c r="R87"/>
      <c r="S87"/>
      <c r="T87"/>
      <c r="U87"/>
      <c r="V87"/>
      <c r="W87"/>
      <c r="X87"/>
      <c r="Y87"/>
      <c r="Z87"/>
      <c r="AA87"/>
      <c r="AB87"/>
      <c r="AC87"/>
      <c r="AD87"/>
    </row>
    <row r="88" spans="1:30" ht="15" hidden="1" customHeight="1">
      <c r="A88"/>
      <c r="B88"/>
      <c r="C88"/>
      <c r="D88"/>
      <c r="E88"/>
      <c r="F88"/>
      <c r="G88"/>
      <c r="H88"/>
      <c r="I88"/>
      <c r="J88"/>
      <c r="K88"/>
      <c r="L88"/>
      <c r="M88"/>
      <c r="N88"/>
      <c r="O88"/>
      <c r="P88"/>
      <c r="Q88"/>
      <c r="R88"/>
      <c r="S88"/>
      <c r="T88"/>
      <c r="U88"/>
      <c r="V88"/>
      <c r="W88"/>
      <c r="X88"/>
      <c r="Y88"/>
      <c r="Z88"/>
      <c r="AA88"/>
      <c r="AB88"/>
      <c r="AC88"/>
      <c r="AD88"/>
    </row>
    <row r="89" spans="1:30" ht="15" hidden="1" customHeight="1">
      <c r="A89"/>
      <c r="B89"/>
      <c r="C89"/>
      <c r="D89"/>
      <c r="E89"/>
      <c r="F89"/>
      <c r="G89"/>
      <c r="H89"/>
      <c r="I89"/>
      <c r="J89"/>
      <c r="K89"/>
      <c r="L89"/>
      <c r="M89"/>
      <c r="N89"/>
      <c r="O89"/>
      <c r="P89"/>
      <c r="Q89"/>
      <c r="R89"/>
      <c r="S89"/>
      <c r="T89"/>
      <c r="U89"/>
      <c r="V89"/>
      <c r="W89"/>
      <c r="X89"/>
      <c r="Y89"/>
      <c r="Z89"/>
      <c r="AA89"/>
      <c r="AB89"/>
      <c r="AC89"/>
      <c r="AD89"/>
    </row>
    <row r="90" spans="1:30" ht="15" hidden="1" customHeight="1">
      <c r="A90"/>
      <c r="B90"/>
      <c r="C90"/>
      <c r="D90"/>
      <c r="E90"/>
      <c r="F90"/>
      <c r="G90"/>
      <c r="H90"/>
      <c r="I90"/>
      <c r="J90"/>
      <c r="K90"/>
      <c r="L90"/>
      <c r="M90"/>
      <c r="N90"/>
      <c r="O90"/>
      <c r="P90"/>
      <c r="Q90"/>
      <c r="R90"/>
      <c r="S90"/>
      <c r="T90"/>
      <c r="U90"/>
      <c r="V90"/>
      <c r="W90"/>
      <c r="X90"/>
      <c r="Y90"/>
      <c r="Z90"/>
      <c r="AA90"/>
      <c r="AB90"/>
      <c r="AC90"/>
      <c r="AD90"/>
    </row>
    <row r="91" spans="1:30" ht="15" hidden="1" customHeight="1">
      <c r="A91"/>
      <c r="B91"/>
      <c r="C91"/>
      <c r="D91"/>
      <c r="E91"/>
      <c r="F91"/>
      <c r="G91"/>
      <c r="H91"/>
      <c r="I91"/>
      <c r="J91"/>
      <c r="K91"/>
      <c r="L91"/>
      <c r="M91"/>
      <c r="N91"/>
      <c r="O91"/>
      <c r="P91"/>
      <c r="Q91"/>
      <c r="R91"/>
      <c r="S91"/>
      <c r="T91"/>
      <c r="U91"/>
      <c r="V91"/>
      <c r="W91"/>
      <c r="X91"/>
      <c r="Y91"/>
      <c r="Z91"/>
      <c r="AA91"/>
      <c r="AB91"/>
      <c r="AC91"/>
      <c r="AD91"/>
    </row>
    <row r="92" spans="1:30" ht="15" hidden="1" customHeight="1">
      <c r="A92"/>
      <c r="B92"/>
      <c r="C92"/>
      <c r="D92"/>
      <c r="E92"/>
      <c r="F92"/>
      <c r="G92"/>
      <c r="H92"/>
      <c r="I92"/>
      <c r="J92"/>
      <c r="K92"/>
      <c r="L92"/>
      <c r="M92"/>
      <c r="N92"/>
      <c r="O92"/>
      <c r="P92"/>
      <c r="Q92"/>
      <c r="R92"/>
      <c r="S92"/>
      <c r="T92"/>
      <c r="U92"/>
      <c r="V92"/>
      <c r="W92"/>
      <c r="X92"/>
      <c r="Y92"/>
      <c r="Z92"/>
      <c r="AA92"/>
      <c r="AB92"/>
      <c r="AC92"/>
      <c r="AD92"/>
    </row>
    <row r="93" spans="1:30" ht="15" hidden="1" customHeight="1">
      <c r="A93"/>
      <c r="B93"/>
      <c r="C93"/>
      <c r="D93"/>
      <c r="E93"/>
      <c r="F93"/>
      <c r="G93"/>
      <c r="H93"/>
      <c r="I93"/>
      <c r="J93"/>
      <c r="K93"/>
      <c r="L93"/>
      <c r="M93"/>
      <c r="N93"/>
      <c r="O93"/>
      <c r="P93"/>
      <c r="Q93"/>
      <c r="R93"/>
      <c r="S93"/>
      <c r="T93"/>
      <c r="U93"/>
      <c r="V93"/>
      <c r="W93"/>
      <c r="X93"/>
      <c r="Y93"/>
      <c r="Z93"/>
      <c r="AA93"/>
      <c r="AB93"/>
      <c r="AC93"/>
      <c r="AD93"/>
    </row>
    <row r="94" spans="1:30" ht="15" hidden="1" customHeight="1">
      <c r="A94"/>
      <c r="B94"/>
      <c r="C94"/>
      <c r="D94"/>
      <c r="E94"/>
      <c r="F94"/>
      <c r="G94"/>
      <c r="H94"/>
      <c r="I94"/>
      <c r="J94"/>
      <c r="K94"/>
      <c r="L94"/>
      <c r="M94"/>
      <c r="N94"/>
      <c r="O94"/>
      <c r="P94"/>
      <c r="Q94"/>
      <c r="R94"/>
      <c r="S94"/>
      <c r="T94"/>
      <c r="U94"/>
      <c r="V94"/>
      <c r="W94"/>
      <c r="X94"/>
      <c r="Y94"/>
      <c r="Z94"/>
      <c r="AA94"/>
      <c r="AB94"/>
      <c r="AC94"/>
      <c r="AD94"/>
    </row>
    <row r="95" spans="1:30" ht="15" hidden="1" customHeight="1">
      <c r="A95"/>
      <c r="B95"/>
      <c r="C95"/>
      <c r="D95"/>
      <c r="E95"/>
      <c r="F95"/>
      <c r="G95"/>
      <c r="H95"/>
      <c r="I95"/>
      <c r="J95"/>
      <c r="K95"/>
      <c r="L95"/>
      <c r="M95"/>
      <c r="N95"/>
      <c r="O95"/>
      <c r="P95"/>
      <c r="Q95"/>
      <c r="R95"/>
      <c r="S95"/>
      <c r="T95"/>
      <c r="U95"/>
      <c r="V95"/>
      <c r="W95"/>
      <c r="X95"/>
      <c r="Y95"/>
      <c r="Z95"/>
      <c r="AA95"/>
      <c r="AB95"/>
      <c r="AC95"/>
      <c r="AD95"/>
    </row>
    <row r="96" spans="1:30" ht="15" hidden="1" customHeight="1">
      <c r="A96"/>
      <c r="B96"/>
      <c r="C96"/>
      <c r="D96"/>
      <c r="E96"/>
      <c r="F96"/>
      <c r="G96"/>
      <c r="H96"/>
      <c r="I96"/>
      <c r="J96"/>
      <c r="K96"/>
      <c r="L96"/>
      <c r="M96"/>
      <c r="N96"/>
      <c r="O96"/>
      <c r="P96"/>
      <c r="Q96"/>
      <c r="R96"/>
      <c r="S96"/>
      <c r="T96"/>
      <c r="U96"/>
      <c r="V96"/>
      <c r="W96"/>
      <c r="X96"/>
      <c r="Y96"/>
      <c r="Z96"/>
      <c r="AA96"/>
      <c r="AB96"/>
      <c r="AC96"/>
      <c r="AD96"/>
    </row>
    <row r="97" spans="1:30" ht="15" hidden="1" customHeight="1">
      <c r="A97"/>
      <c r="B97"/>
      <c r="C97"/>
      <c r="D97"/>
      <c r="E97"/>
      <c r="F97"/>
      <c r="G97"/>
      <c r="H97"/>
      <c r="I97"/>
      <c r="J97"/>
      <c r="K97"/>
      <c r="L97"/>
      <c r="M97"/>
      <c r="N97"/>
      <c r="O97"/>
      <c r="P97"/>
      <c r="Q97"/>
      <c r="R97"/>
      <c r="S97"/>
      <c r="T97"/>
      <c r="U97"/>
      <c r="V97"/>
      <c r="W97"/>
      <c r="X97"/>
      <c r="Y97"/>
      <c r="Z97"/>
      <c r="AA97"/>
      <c r="AB97"/>
      <c r="AC97"/>
      <c r="AD97"/>
    </row>
    <row r="98" spans="1:30" ht="15" hidden="1" customHeight="1">
      <c r="A98"/>
      <c r="B98"/>
      <c r="C98"/>
      <c r="D98"/>
      <c r="E98"/>
      <c r="F98"/>
      <c r="G98"/>
      <c r="H98"/>
      <c r="I98"/>
      <c r="J98"/>
      <c r="K98"/>
      <c r="L98"/>
      <c r="M98"/>
      <c r="N98"/>
      <c r="O98"/>
      <c r="P98"/>
      <c r="Q98"/>
      <c r="R98"/>
      <c r="S98"/>
      <c r="T98"/>
      <c r="U98"/>
      <c r="V98"/>
      <c r="W98"/>
      <c r="X98"/>
      <c r="Y98"/>
      <c r="Z98"/>
      <c r="AA98"/>
      <c r="AB98"/>
      <c r="AC98"/>
      <c r="AD98"/>
    </row>
    <row r="99" spans="1:30" ht="15" hidden="1" customHeight="1">
      <c r="A99"/>
      <c r="B99"/>
      <c r="C99"/>
      <c r="D99"/>
      <c r="E99"/>
      <c r="F99"/>
      <c r="G99"/>
      <c r="H99"/>
      <c r="I99"/>
      <c r="J99"/>
      <c r="K99"/>
      <c r="L99"/>
      <c r="M99"/>
      <c r="N99"/>
      <c r="O99"/>
      <c r="P99"/>
      <c r="Q99"/>
      <c r="R99"/>
      <c r="S99"/>
      <c r="T99"/>
      <c r="U99"/>
      <c r="V99"/>
      <c r="W99"/>
      <c r="X99"/>
      <c r="Y99"/>
      <c r="Z99"/>
      <c r="AA99"/>
      <c r="AB99"/>
      <c r="AC99"/>
      <c r="AD99"/>
    </row>
    <row r="100" spans="1:30" ht="15" hidden="1" customHeight="1">
      <c r="A100"/>
      <c r="B100"/>
      <c r="C100"/>
      <c r="D100"/>
      <c r="E100"/>
      <c r="F100"/>
      <c r="G100"/>
      <c r="H100"/>
      <c r="I100"/>
      <c r="J100"/>
      <c r="K100"/>
      <c r="L100"/>
      <c r="M100"/>
      <c r="N100"/>
      <c r="O100"/>
      <c r="P100"/>
      <c r="Q100"/>
      <c r="R100"/>
      <c r="S100"/>
      <c r="T100"/>
      <c r="U100"/>
      <c r="V100"/>
      <c r="W100"/>
      <c r="X100"/>
      <c r="Y100"/>
      <c r="Z100"/>
      <c r="AA100"/>
      <c r="AB100"/>
      <c r="AC100"/>
      <c r="AD100"/>
    </row>
    <row r="101" spans="1:30" ht="15" hidden="1" customHeight="1">
      <c r="A101"/>
      <c r="B101"/>
      <c r="C101"/>
      <c r="D101"/>
      <c r="E101"/>
      <c r="F101"/>
      <c r="G101"/>
      <c r="H101"/>
      <c r="I101"/>
      <c r="J101"/>
      <c r="K101"/>
      <c r="L101"/>
      <c r="M101"/>
      <c r="N101"/>
      <c r="O101"/>
      <c r="P101"/>
      <c r="Q101"/>
      <c r="R101"/>
      <c r="S101"/>
      <c r="T101"/>
      <c r="U101"/>
      <c r="V101"/>
      <c r="W101"/>
      <c r="X101"/>
      <c r="Y101"/>
      <c r="Z101"/>
      <c r="AA101"/>
      <c r="AB101"/>
      <c r="AC101"/>
      <c r="AD101"/>
    </row>
    <row r="102" spans="1:30" ht="15" hidden="1" customHeight="1">
      <c r="A102"/>
      <c r="B102"/>
      <c r="C102"/>
      <c r="D102"/>
      <c r="E102"/>
      <c r="F102"/>
      <c r="G102"/>
      <c r="H102"/>
      <c r="I102"/>
      <c r="J102"/>
      <c r="K102"/>
      <c r="L102"/>
      <c r="M102"/>
      <c r="N102"/>
      <c r="O102"/>
      <c r="P102"/>
      <c r="Q102"/>
      <c r="R102"/>
      <c r="S102"/>
      <c r="T102"/>
      <c r="U102"/>
      <c r="V102"/>
      <c r="W102"/>
      <c r="X102"/>
      <c r="Y102"/>
      <c r="Z102"/>
      <c r="AA102"/>
      <c r="AB102"/>
      <c r="AC102"/>
      <c r="AD102"/>
    </row>
    <row r="103" spans="1:30" ht="15" hidden="1" customHeight="1">
      <c r="A103"/>
      <c r="B103"/>
      <c r="C103"/>
      <c r="D103"/>
      <c r="E103"/>
      <c r="F103"/>
      <c r="G103"/>
      <c r="H103"/>
      <c r="I103"/>
      <c r="J103"/>
      <c r="K103"/>
      <c r="L103"/>
      <c r="M103"/>
      <c r="N103"/>
      <c r="O103"/>
      <c r="P103"/>
      <c r="Q103"/>
      <c r="R103"/>
      <c r="S103"/>
      <c r="T103"/>
      <c r="U103"/>
      <c r="V103"/>
      <c r="W103"/>
      <c r="X103"/>
      <c r="Y103"/>
      <c r="Z103"/>
      <c r="AA103"/>
      <c r="AB103"/>
      <c r="AC103"/>
      <c r="AD103"/>
    </row>
    <row r="104" spans="1:30" ht="15" hidden="1" customHeight="1">
      <c r="A104"/>
      <c r="B104"/>
      <c r="C104"/>
      <c r="D104"/>
      <c r="E104"/>
      <c r="F104"/>
      <c r="G104"/>
      <c r="H104"/>
      <c r="I104"/>
      <c r="J104"/>
      <c r="K104"/>
      <c r="L104"/>
      <c r="M104"/>
      <c r="N104"/>
      <c r="O104"/>
      <c r="P104"/>
      <c r="Q104"/>
      <c r="R104"/>
      <c r="S104"/>
      <c r="T104"/>
      <c r="U104"/>
      <c r="V104"/>
      <c r="W104"/>
      <c r="X104"/>
      <c r="Y104"/>
      <c r="Z104"/>
      <c r="AA104"/>
      <c r="AB104"/>
      <c r="AC104"/>
      <c r="AD104"/>
    </row>
    <row r="105" spans="1:30" ht="15" hidden="1" customHeight="1">
      <c r="A105"/>
      <c r="B105"/>
      <c r="C105"/>
      <c r="D105"/>
      <c r="E105"/>
      <c r="F105"/>
      <c r="G105"/>
      <c r="H105"/>
      <c r="I105"/>
      <c r="J105"/>
      <c r="K105"/>
      <c r="L105"/>
      <c r="M105"/>
      <c r="N105"/>
      <c r="O105"/>
      <c r="P105"/>
      <c r="Q105"/>
      <c r="R105"/>
      <c r="S105"/>
      <c r="T105"/>
      <c r="U105"/>
      <c r="V105"/>
      <c r="W105"/>
      <c r="X105"/>
      <c r="Y105"/>
      <c r="Z105"/>
      <c r="AA105"/>
      <c r="AB105"/>
      <c r="AC105"/>
      <c r="AD105"/>
    </row>
    <row r="106" spans="1:30" ht="15" hidden="1" customHeight="1">
      <c r="A106"/>
      <c r="B106"/>
      <c r="C106"/>
      <c r="D106"/>
      <c r="E106"/>
      <c r="F106"/>
      <c r="G106"/>
      <c r="H106"/>
      <c r="I106"/>
      <c r="J106"/>
      <c r="K106"/>
      <c r="L106"/>
      <c r="M106"/>
      <c r="N106"/>
      <c r="O106"/>
      <c r="P106"/>
      <c r="Q106"/>
      <c r="R106"/>
      <c r="S106"/>
      <c r="T106"/>
      <c r="U106"/>
      <c r="V106"/>
      <c r="W106"/>
      <c r="X106"/>
      <c r="Y106"/>
      <c r="Z106"/>
      <c r="AA106"/>
      <c r="AB106"/>
      <c r="AC106"/>
      <c r="AD106"/>
    </row>
    <row r="107" spans="1:30" ht="15" hidden="1" customHeight="1">
      <c r="A107"/>
      <c r="B107"/>
      <c r="C107"/>
      <c r="D107"/>
      <c r="E107"/>
      <c r="F107"/>
      <c r="G107"/>
      <c r="H107"/>
      <c r="I107"/>
      <c r="J107"/>
      <c r="K107"/>
      <c r="L107"/>
      <c r="M107"/>
      <c r="N107"/>
      <c r="O107"/>
      <c r="P107"/>
      <c r="Q107"/>
      <c r="R107"/>
      <c r="S107"/>
      <c r="T107"/>
      <c r="U107"/>
      <c r="V107"/>
      <c r="W107"/>
      <c r="X107"/>
      <c r="Y107"/>
      <c r="Z107"/>
      <c r="AA107"/>
      <c r="AB107"/>
      <c r="AC107"/>
      <c r="AD107"/>
    </row>
    <row r="108" spans="1:30" ht="15" hidden="1" customHeight="1">
      <c r="A108"/>
      <c r="B108"/>
      <c r="C108"/>
      <c r="D108"/>
      <c r="E108"/>
      <c r="F108"/>
      <c r="G108"/>
      <c r="H108"/>
      <c r="I108"/>
      <c r="J108"/>
      <c r="K108"/>
      <c r="L108"/>
      <c r="M108"/>
      <c r="N108"/>
      <c r="O108"/>
      <c r="P108"/>
      <c r="Q108"/>
      <c r="R108"/>
      <c r="S108"/>
      <c r="T108"/>
      <c r="U108"/>
      <c r="V108"/>
      <c r="W108"/>
      <c r="X108"/>
      <c r="Y108"/>
      <c r="Z108"/>
      <c r="AA108"/>
      <c r="AB108"/>
      <c r="AC108"/>
      <c r="AD108"/>
    </row>
    <row r="109" spans="1:30" ht="15" hidden="1" customHeight="1">
      <c r="A109"/>
      <c r="B109"/>
      <c r="C109"/>
      <c r="D109"/>
      <c r="E109"/>
      <c r="F109"/>
      <c r="G109"/>
      <c r="H109"/>
      <c r="I109"/>
      <c r="J109"/>
      <c r="K109"/>
      <c r="L109"/>
      <c r="M109"/>
      <c r="N109"/>
      <c r="O109"/>
      <c r="P109"/>
      <c r="Q109"/>
      <c r="R109"/>
      <c r="S109"/>
      <c r="T109"/>
      <c r="U109"/>
      <c r="V109"/>
      <c r="W109"/>
      <c r="X109"/>
      <c r="Y109"/>
      <c r="Z109"/>
      <c r="AA109"/>
      <c r="AB109"/>
      <c r="AC109"/>
      <c r="AD109"/>
    </row>
    <row r="110" spans="1:30" ht="15" hidden="1" customHeight="1">
      <c r="A110"/>
      <c r="B110"/>
      <c r="C110"/>
      <c r="D110"/>
      <c r="E110"/>
      <c r="F110"/>
      <c r="G110"/>
      <c r="H110"/>
      <c r="I110"/>
      <c r="J110"/>
      <c r="K110"/>
      <c r="L110"/>
      <c r="M110"/>
      <c r="N110"/>
      <c r="O110"/>
      <c r="P110"/>
      <c r="Q110"/>
      <c r="R110"/>
      <c r="S110"/>
      <c r="T110"/>
      <c r="U110"/>
      <c r="V110"/>
      <c r="W110"/>
      <c r="X110"/>
      <c r="Y110"/>
      <c r="Z110"/>
      <c r="AA110"/>
      <c r="AB110"/>
      <c r="AC110"/>
      <c r="AD110"/>
    </row>
    <row r="111" spans="1:30" ht="0" hidden="1" customHeight="1">
      <c r="G111" s="32"/>
      <c r="AA111" s="32"/>
    </row>
    <row r="112" spans="1:30" ht="0" hidden="1" customHeight="1">
      <c r="G112" s="32"/>
      <c r="AA112" s="32"/>
    </row>
    <row r="113" spans="7:27" ht="0" hidden="1" customHeight="1">
      <c r="G113" s="32"/>
      <c r="AA113" s="32"/>
    </row>
    <row r="114" spans="7:27" ht="0" hidden="1" customHeight="1">
      <c r="G114" s="32"/>
      <c r="AA114" s="32"/>
    </row>
    <row r="115" spans="7:27" ht="0" hidden="1" customHeight="1">
      <c r="G115" s="32"/>
      <c r="AA115" s="32"/>
    </row>
  </sheetData>
  <mergeCells count="4">
    <mergeCell ref="C73:F77"/>
    <mergeCell ref="AB10:AB12"/>
    <mergeCell ref="AD10:AD12"/>
    <mergeCell ref="H10:H12"/>
  </mergeCells>
  <conditionalFormatting sqref="H3 H51:H56">
    <cfRule type="cellIs" dxfId="397" priority="91" stopIfTrue="1" operator="greaterThan">
      <formula>0</formula>
    </cfRule>
    <cfRule type="cellIs" dxfId="396" priority="92" stopIfTrue="1" operator="lessThan">
      <formula>1</formula>
    </cfRule>
  </conditionalFormatting>
  <conditionalFormatting sqref="H17:H20">
    <cfRule type="cellIs" dxfId="395" priority="53" stopIfTrue="1" operator="greaterThan">
      <formula>0</formula>
    </cfRule>
    <cfRule type="cellIs" dxfId="394" priority="54" stopIfTrue="1" operator="lessThan">
      <formula>1</formula>
    </cfRule>
  </conditionalFormatting>
  <conditionalFormatting sqref="H15:H20">
    <cfRule type="cellIs" dxfId="393" priority="59" stopIfTrue="1" operator="greaterThan">
      <formula>0</formula>
    </cfRule>
    <cfRule type="cellIs" dxfId="392" priority="60" stopIfTrue="1" operator="lessThan">
      <formula>1</formula>
    </cfRule>
  </conditionalFormatting>
  <conditionalFormatting sqref="H16:H20">
    <cfRule type="cellIs" dxfId="391" priority="31" stopIfTrue="1" operator="greaterThan">
      <formula>0</formula>
    </cfRule>
    <cfRule type="cellIs" dxfId="390" priority="32" stopIfTrue="1" operator="lessThan">
      <formula>1</formula>
    </cfRule>
  </conditionalFormatting>
  <conditionalFormatting sqref="H23:H27">
    <cfRule type="cellIs" dxfId="389" priority="27" stopIfTrue="1" operator="greaterThan">
      <formula>0</formula>
    </cfRule>
    <cfRule type="cellIs" dxfId="388" priority="28" stopIfTrue="1" operator="lessThan">
      <formula>1</formula>
    </cfRule>
  </conditionalFormatting>
  <conditionalFormatting sqref="H23:H27">
    <cfRule type="cellIs" dxfId="387" priority="25" stopIfTrue="1" operator="greaterThan">
      <formula>0</formula>
    </cfRule>
    <cfRule type="cellIs" dxfId="386" priority="26" stopIfTrue="1" operator="lessThan">
      <formula>1</formula>
    </cfRule>
  </conditionalFormatting>
  <conditionalFormatting sqref="H30:H35">
    <cfRule type="cellIs" dxfId="385" priority="23" stopIfTrue="1" operator="greaterThan">
      <formula>0</formula>
    </cfRule>
    <cfRule type="cellIs" dxfId="384" priority="24" stopIfTrue="1" operator="lessThan">
      <formula>1</formula>
    </cfRule>
  </conditionalFormatting>
  <conditionalFormatting sqref="H30:H35">
    <cfRule type="cellIs" dxfId="383" priority="21" stopIfTrue="1" operator="greaterThan">
      <formula>0</formula>
    </cfRule>
    <cfRule type="cellIs" dxfId="382" priority="22" stopIfTrue="1" operator="lessThan">
      <formula>1</formula>
    </cfRule>
  </conditionalFormatting>
  <conditionalFormatting sqref="H38:H39">
    <cfRule type="cellIs" dxfId="381" priority="19" stopIfTrue="1" operator="greaterThan">
      <formula>0</formula>
    </cfRule>
    <cfRule type="cellIs" dxfId="380" priority="20" stopIfTrue="1" operator="lessThan">
      <formula>1</formula>
    </cfRule>
  </conditionalFormatting>
  <conditionalFormatting sqref="H38:H39">
    <cfRule type="cellIs" dxfId="379" priority="17" stopIfTrue="1" operator="greaterThan">
      <formula>0</formula>
    </cfRule>
    <cfRule type="cellIs" dxfId="378" priority="18" stopIfTrue="1" operator="lessThan">
      <formula>1</formula>
    </cfRule>
  </conditionalFormatting>
  <conditionalFormatting sqref="H42:H48">
    <cfRule type="cellIs" dxfId="377" priority="15" stopIfTrue="1" operator="greaterThan">
      <formula>0</formula>
    </cfRule>
    <cfRule type="cellIs" dxfId="376" priority="16" stopIfTrue="1" operator="lessThan">
      <formula>1</formula>
    </cfRule>
  </conditionalFormatting>
  <conditionalFormatting sqref="H42:H48">
    <cfRule type="cellIs" dxfId="375" priority="13" stopIfTrue="1" operator="greaterThan">
      <formula>0</formula>
    </cfRule>
    <cfRule type="cellIs" dxfId="374" priority="14" stopIfTrue="1" operator="lessThan">
      <formula>1</formula>
    </cfRule>
  </conditionalFormatting>
  <conditionalFormatting sqref="H59:H67">
    <cfRule type="cellIs" dxfId="373" priority="7" stopIfTrue="1" operator="greaterThan">
      <formula>0</formula>
    </cfRule>
    <cfRule type="cellIs" dxfId="372" priority="8" stopIfTrue="1" operator="lessThan">
      <formula>1</formula>
    </cfRule>
  </conditionalFormatting>
  <conditionalFormatting sqref="H59:H67">
    <cfRule type="cellIs" dxfId="371" priority="5" stopIfTrue="1" operator="greaterThan">
      <formula>0</formula>
    </cfRule>
    <cfRule type="cellIs" dxfId="370" priority="6" stopIfTrue="1" operator="lessThan">
      <formula>1</formula>
    </cfRule>
  </conditionalFormatting>
  <conditionalFormatting sqref="H69:H70">
    <cfRule type="cellIs" dxfId="369" priority="3" stopIfTrue="1" operator="greaterThan">
      <formula>0</formula>
    </cfRule>
    <cfRule type="cellIs" dxfId="368" priority="4" stopIfTrue="1" operator="lessThan">
      <formula>1</formula>
    </cfRule>
  </conditionalFormatting>
  <conditionalFormatting sqref="H69:H70">
    <cfRule type="cellIs" dxfId="367" priority="1" stopIfTrue="1" operator="greaterThan">
      <formula>0</formula>
    </cfRule>
    <cfRule type="cellIs" dxfId="366" priority="2" stopIfTrue="1" operator="lessThan">
      <formula>1</formula>
    </cfRule>
  </conditionalFormatting>
  <dataValidations disablePrompts="1" count="1">
    <dataValidation type="list" allowBlank="1" showInputMessage="1" showErrorMessage="1" sqref="Z23:Z27 Z38:Z39 Z16:Z20 W16:W20 Q16:Q20 Z30:Z35 N69:N70 T16:T20 N42:N48 N59:N67 N30:N35 N23:N27 Q69:Q70 Q59:Q67 Q42:Q48 N38:N39 Q30:Q35 Q23:Q27 T69:T70 T59:T67 T42:T48 Q38:Q39 T30:T35 T23:T27 W69:W70 W59:W67 W42:W48 T38:T39 W30:W35 W23:W27 Z69:Z70 Z59:Z67 Z42:Z48 W38:W39 N16:N20 Z51:Z56 W51:W56 T51:T56 Q51:Q56 N51:N56" xr:uid="{1089EFD7-AD2B-481F-AC21-543822D3D180}">
      <formula1>Confidence_grade</formula1>
    </dataValidation>
  </dataValidations>
  <pageMargins left="0.23622047244094491" right="0.23622047244094491" top="0.74803149606299213" bottom="0.74803149606299213" header="0.31496062992125984" footer="0.31496062992125984"/>
  <pageSetup paperSize="9" scale="41" fitToHeight="0" orientation="landscape" r:id="rId1"/>
  <headerFooter>
    <oddHeader>&amp;LDepartment of Internal Affairs - Three Waters Reform Programme - Request for Information Template Workbook I</oddHeader>
    <oddFooter>&amp;LPage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2DAE-1A0B-4D09-93EC-8651B52646E3}">
  <sheetPr>
    <tabColor rgb="FF55EBF7"/>
    <pageSetUpPr fitToPage="1"/>
  </sheetPr>
  <dimension ref="A1:Z325"/>
  <sheetViews>
    <sheetView showGridLines="0" zoomScale="80" zoomScaleNormal="80" workbookViewId="0">
      <pane xSplit="11" ySplit="12" topLeftCell="L13" activePane="bottomRight" state="frozen"/>
      <selection pane="topRight"/>
      <selection pane="bottomLeft"/>
      <selection pane="bottomRight"/>
    </sheetView>
  </sheetViews>
  <sheetFormatPr defaultColWidth="0" defaultRowHeight="14.4" zeroHeight="1"/>
  <cols>
    <col min="1" max="1" width="2.44140625" customWidth="1"/>
    <col min="2" max="2" width="6.44140625" customWidth="1"/>
    <col min="3" max="3" width="14.5546875" customWidth="1"/>
    <col min="4" max="4" width="81.5546875" customWidth="1"/>
    <col min="5" max="5" width="8.88671875" bestFit="1" customWidth="1"/>
    <col min="6" max="6" width="10.44140625" customWidth="1"/>
    <col min="7" max="7" width="10" customWidth="1"/>
    <col min="8" max="8" width="18.44140625" bestFit="1" customWidth="1"/>
    <col min="9" max="9" width="30.88671875" customWidth="1"/>
    <col min="10" max="10" width="18.5546875" customWidth="1"/>
    <col min="11" max="11" width="14.5546875" customWidth="1"/>
    <col min="12" max="12" width="28.44140625" customWidth="1"/>
    <col min="13" max="13" width="19.44140625" customWidth="1"/>
    <col min="14" max="14" width="31.44140625" customWidth="1"/>
    <col min="15" max="15" width="15.5546875" customWidth="1"/>
    <col min="16" max="16" width="22.5546875" customWidth="1"/>
    <col min="17" max="17" width="24.5546875" customWidth="1"/>
    <col min="18" max="18" width="5.44140625" bestFit="1" customWidth="1"/>
    <col min="19" max="19" width="4.5546875" customWidth="1"/>
    <col min="20" max="20" width="20.5546875" customWidth="1"/>
    <col min="21" max="21" width="11.44140625" customWidth="1"/>
    <col min="22" max="22" width="36.5546875" customWidth="1"/>
    <col min="23" max="26" width="8.5546875" hidden="1" customWidth="1"/>
    <col min="27" max="16384" width="8.88671875" hidden="1"/>
  </cols>
  <sheetData>
    <row r="1" spans="1:22" ht="28.35" customHeight="1">
      <c r="A1" s="35"/>
      <c r="B1" s="36" t="str">
        <f>'Key information'!$B$6</f>
        <v>Three Waters Reform Programme: Request for Information Workbook I</v>
      </c>
      <c r="C1" s="37"/>
      <c r="D1" s="37"/>
      <c r="E1" s="37"/>
      <c r="F1" s="37"/>
      <c r="G1" s="37"/>
      <c r="H1" s="90"/>
      <c r="I1" s="90"/>
      <c r="J1" s="90"/>
      <c r="K1" s="37"/>
      <c r="L1" s="37"/>
      <c r="M1" s="37"/>
      <c r="N1" s="37"/>
      <c r="O1" s="37"/>
      <c r="P1" s="37"/>
      <c r="Q1" s="37"/>
      <c r="R1" s="37"/>
      <c r="S1" s="37"/>
      <c r="T1" s="37"/>
      <c r="U1" s="37"/>
      <c r="V1" s="297"/>
    </row>
    <row r="2" spans="1:22" ht="19.649999999999999" customHeight="1">
      <c r="A2" s="32"/>
      <c r="B2" s="52"/>
      <c r="C2" s="33"/>
      <c r="D2" s="985"/>
      <c r="E2" s="32"/>
      <c r="F2" s="32"/>
      <c r="G2" s="683"/>
      <c r="H2" s="32"/>
      <c r="I2" s="32"/>
      <c r="J2" s="32"/>
      <c r="K2" s="32"/>
      <c r="L2" s="32"/>
      <c r="M2" s="32"/>
      <c r="N2" s="32"/>
      <c r="O2" s="32"/>
      <c r="P2" s="32"/>
      <c r="Q2" s="32"/>
      <c r="R2" s="32"/>
      <c r="S2" s="32"/>
      <c r="T2" s="32"/>
      <c r="U2" s="32"/>
      <c r="V2" s="190"/>
    </row>
    <row r="3" spans="1:22">
      <c r="A3" s="41"/>
      <c r="B3" s="662" t="s">
        <v>1971</v>
      </c>
      <c r="C3" s="44"/>
      <c r="D3" s="663">
        <f>'Key information'!$E$8</f>
        <v>0</v>
      </c>
      <c r="E3" s="44"/>
      <c r="F3" s="41"/>
      <c r="G3" s="664" t="s">
        <v>100</v>
      </c>
      <c r="H3" s="671">
        <f>SUM(H21:H21,H31:H61,H69,H80:H92,H101:H113,H122:H134,H146:H158,H166:H178,H186:H198,H212)</f>
        <v>112</v>
      </c>
      <c r="I3" s="32"/>
      <c r="J3" s="32"/>
      <c r="K3" s="41"/>
      <c r="L3" s="41"/>
      <c r="M3" s="41"/>
      <c r="N3" s="41"/>
      <c r="O3" s="41"/>
      <c r="P3" s="41"/>
      <c r="Q3" s="41"/>
      <c r="R3" s="344"/>
      <c r="S3" s="344"/>
      <c r="T3" s="344"/>
      <c r="U3" s="344"/>
      <c r="V3" s="365"/>
    </row>
    <row r="4" spans="1:22">
      <c r="A4" s="32"/>
      <c r="B4" s="45"/>
      <c r="C4" s="327"/>
      <c r="D4" s="328"/>
      <c r="E4" s="329"/>
      <c r="F4" s="329"/>
      <c r="G4" s="684"/>
      <c r="H4" s="329"/>
      <c r="I4" s="329"/>
      <c r="J4" s="329"/>
      <c r="K4" s="329"/>
      <c r="L4" s="329"/>
      <c r="M4" s="329"/>
      <c r="N4" s="329"/>
      <c r="O4" s="329"/>
      <c r="P4" s="329"/>
      <c r="Q4" s="329"/>
      <c r="R4" s="47"/>
      <c r="S4" s="47"/>
      <c r="T4" s="47"/>
      <c r="U4" s="47"/>
      <c r="V4" s="366"/>
    </row>
    <row r="5" spans="1:22">
      <c r="A5" s="84"/>
      <c r="B5" s="84"/>
      <c r="C5" s="33"/>
      <c r="D5" s="32"/>
      <c r="E5" s="32"/>
      <c r="F5" s="32"/>
      <c r="G5" s="34"/>
      <c r="H5" s="34"/>
      <c r="I5" s="34"/>
      <c r="J5" s="34"/>
      <c r="K5" s="32"/>
      <c r="L5" s="32"/>
      <c r="M5" s="32"/>
      <c r="N5" s="32"/>
      <c r="O5" s="32"/>
      <c r="P5" s="32"/>
      <c r="Q5" s="32"/>
      <c r="R5" s="34"/>
      <c r="S5" s="34"/>
      <c r="T5" s="34"/>
      <c r="U5" s="34"/>
      <c r="V5" s="83"/>
    </row>
    <row r="6" spans="1:22" ht="15" thickBot="1">
      <c r="A6" s="84"/>
      <c r="B6" s="48"/>
      <c r="C6" s="280"/>
      <c r="D6" s="50"/>
      <c r="E6" s="50"/>
      <c r="F6" s="50"/>
      <c r="G6" s="51"/>
      <c r="H6" s="51"/>
      <c r="I6" s="51"/>
      <c r="J6" s="51"/>
      <c r="K6" s="50"/>
      <c r="L6" s="50"/>
      <c r="M6" s="50"/>
      <c r="N6" s="50"/>
      <c r="O6" s="50"/>
      <c r="P6" s="50"/>
      <c r="Q6" s="50"/>
      <c r="R6" s="51"/>
      <c r="S6" s="51"/>
      <c r="T6" s="51"/>
      <c r="U6" s="51"/>
      <c r="V6" s="347"/>
    </row>
    <row r="7" spans="1:22">
      <c r="A7" s="32"/>
      <c r="B7" s="52"/>
      <c r="C7" s="122" t="s">
        <v>101</v>
      </c>
      <c r="D7" s="126"/>
      <c r="E7" s="926"/>
      <c r="F7" s="926"/>
      <c r="G7" s="34"/>
      <c r="H7" s="34"/>
      <c r="I7" s="34"/>
      <c r="J7" s="34"/>
      <c r="K7" s="32"/>
      <c r="L7" s="32"/>
      <c r="M7" s="32"/>
      <c r="N7" s="32"/>
      <c r="O7" s="32"/>
      <c r="P7" s="32"/>
      <c r="Q7" s="32"/>
      <c r="R7" s="32"/>
      <c r="S7" s="32"/>
      <c r="T7" s="34"/>
      <c r="U7" s="34"/>
      <c r="V7" s="306"/>
    </row>
    <row r="8" spans="1:22" ht="15" thickBot="1">
      <c r="A8" s="32"/>
      <c r="B8" s="52"/>
      <c r="C8" s="124" t="s">
        <v>2459</v>
      </c>
      <c r="D8" s="127"/>
      <c r="E8" s="32"/>
      <c r="F8" s="32"/>
      <c r="G8" s="34"/>
      <c r="H8" s="34"/>
      <c r="I8" s="34"/>
      <c r="J8" s="34"/>
      <c r="K8" s="32"/>
      <c r="L8" s="32"/>
      <c r="M8" s="32"/>
      <c r="N8" s="32"/>
      <c r="O8" s="32"/>
      <c r="P8" s="32"/>
      <c r="Q8" s="32"/>
      <c r="R8" s="32"/>
      <c r="S8" s="32"/>
      <c r="T8" s="34"/>
      <c r="U8" s="34"/>
      <c r="V8" s="306"/>
    </row>
    <row r="9" spans="1:22" ht="15" thickBot="1">
      <c r="A9" s="32"/>
      <c r="B9" s="52"/>
      <c r="C9" s="33"/>
      <c r="D9" s="32"/>
      <c r="E9" s="32"/>
      <c r="F9" s="32"/>
      <c r="G9" s="34"/>
      <c r="H9" s="34"/>
      <c r="I9" s="34"/>
      <c r="J9" s="34"/>
      <c r="K9" s="32"/>
      <c r="L9" s="32"/>
      <c r="M9" s="32"/>
      <c r="N9" s="32"/>
      <c r="O9" s="32"/>
      <c r="P9" s="32"/>
      <c r="Q9" s="32"/>
      <c r="R9" s="32"/>
      <c r="S9" s="32"/>
      <c r="T9" s="34"/>
      <c r="U9" s="34"/>
      <c r="V9" s="306"/>
    </row>
    <row r="10" spans="1:22" ht="14.85" customHeight="1">
      <c r="A10" s="34"/>
      <c r="B10" s="68"/>
      <c r="C10" s="1350" t="s">
        <v>131</v>
      </c>
      <c r="D10" s="1353" t="s">
        <v>32</v>
      </c>
      <c r="E10" s="34"/>
      <c r="F10" s="34"/>
      <c r="G10" s="34"/>
      <c r="H10" s="34"/>
      <c r="I10" s="34"/>
      <c r="J10" s="34"/>
      <c r="K10" s="34"/>
      <c r="L10" s="34"/>
      <c r="M10" s="34"/>
      <c r="N10" s="34"/>
      <c r="O10" s="34"/>
      <c r="P10" s="34"/>
      <c r="Q10" s="34"/>
      <c r="R10" s="34"/>
      <c r="S10" s="34"/>
      <c r="T10" s="1338" t="s">
        <v>108</v>
      </c>
      <c r="U10" s="53"/>
      <c r="V10" s="1332" t="s">
        <v>109</v>
      </c>
    </row>
    <row r="11" spans="1:22" ht="28.35" customHeight="1">
      <c r="A11" s="34"/>
      <c r="B11" s="68"/>
      <c r="C11" s="1351" t="s">
        <v>110</v>
      </c>
      <c r="D11" s="1354"/>
      <c r="E11" s="34"/>
      <c r="F11" s="34"/>
      <c r="G11" s="34"/>
      <c r="H11" s="34"/>
      <c r="I11" s="986"/>
      <c r="J11" s="34"/>
      <c r="K11" s="34"/>
      <c r="L11" s="34"/>
      <c r="M11" s="34"/>
      <c r="N11" s="34"/>
      <c r="O11" s="34"/>
      <c r="P11" s="34"/>
      <c r="Q11" s="34"/>
      <c r="R11" s="34"/>
      <c r="S11" s="34"/>
      <c r="T11" s="1339"/>
      <c r="U11" s="53"/>
      <c r="V11" s="1333"/>
    </row>
    <row r="12" spans="1:22" ht="19.350000000000001" customHeight="1" thickBot="1">
      <c r="A12" s="34"/>
      <c r="B12" s="68"/>
      <c r="C12" s="1352"/>
      <c r="D12" s="1355"/>
      <c r="E12" s="34"/>
      <c r="F12" s="34"/>
      <c r="G12" s="34"/>
      <c r="H12" s="34"/>
      <c r="I12" s="34"/>
      <c r="J12" s="34"/>
      <c r="K12" s="34"/>
      <c r="L12" s="34"/>
      <c r="M12" s="34"/>
      <c r="N12" s="34"/>
      <c r="O12" s="34"/>
      <c r="P12" s="34"/>
      <c r="Q12" s="34"/>
      <c r="R12" s="34"/>
      <c r="S12" s="34"/>
      <c r="T12" s="1340"/>
      <c r="U12" s="54"/>
      <c r="V12" s="1334"/>
    </row>
    <row r="13" spans="1:22" ht="12" customHeight="1">
      <c r="A13" s="222"/>
      <c r="B13" s="474"/>
      <c r="C13" s="222"/>
      <c r="D13" s="222"/>
      <c r="E13" s="34"/>
      <c r="F13" s="34"/>
      <c r="G13" s="222"/>
      <c r="H13" s="222"/>
      <c r="I13" s="222"/>
      <c r="J13" s="222"/>
      <c r="K13" s="222"/>
      <c r="L13" s="222"/>
      <c r="M13" s="222"/>
      <c r="N13" s="222"/>
      <c r="O13" s="222"/>
      <c r="P13" s="222"/>
      <c r="Q13" s="222"/>
      <c r="R13" s="222"/>
      <c r="S13" s="222"/>
      <c r="T13" s="34"/>
      <c r="U13" s="34"/>
      <c r="V13" s="941"/>
    </row>
    <row r="14" spans="1:22">
      <c r="A14" s="222"/>
      <c r="B14" s="474"/>
      <c r="C14" s="685"/>
      <c r="D14" s="840" t="s">
        <v>2645</v>
      </c>
      <c r="E14" s="478"/>
      <c r="F14" s="478"/>
      <c r="G14" s="479"/>
      <c r="H14" s="479"/>
      <c r="I14" s="479"/>
      <c r="J14" s="479"/>
      <c r="K14" s="479"/>
      <c r="L14" s="479"/>
      <c r="M14" s="479"/>
      <c r="N14" s="479"/>
      <c r="O14" s="479"/>
      <c r="P14" s="479"/>
      <c r="Q14" s="479"/>
      <c r="R14" s="479"/>
      <c r="S14" s="479"/>
      <c r="T14" s="479"/>
      <c r="U14" s="479"/>
      <c r="V14" s="481"/>
    </row>
    <row r="15" spans="1:22" ht="12" customHeight="1" thickBot="1">
      <c r="A15" s="222"/>
      <c r="B15" s="474"/>
      <c r="C15" s="986"/>
      <c r="D15" s="986"/>
      <c r="E15" s="34"/>
      <c r="F15" s="34"/>
      <c r="G15" s="222"/>
      <c r="H15" s="222"/>
      <c r="I15" s="222"/>
      <c r="J15" s="222"/>
      <c r="K15" s="222"/>
      <c r="L15" s="222"/>
      <c r="M15" s="222"/>
      <c r="N15" s="222"/>
      <c r="O15" s="222"/>
      <c r="P15" s="222"/>
      <c r="Q15" s="222"/>
      <c r="R15" s="222"/>
      <c r="S15" s="222"/>
      <c r="T15" s="34"/>
      <c r="U15" s="34"/>
      <c r="V15" s="941"/>
    </row>
    <row r="16" spans="1:22" ht="12" customHeight="1">
      <c r="A16" s="222"/>
      <c r="B16" s="474"/>
      <c r="C16" s="986"/>
      <c r="D16" s="986"/>
      <c r="E16" s="986"/>
      <c r="F16" s="986"/>
      <c r="G16" s="222"/>
      <c r="H16" s="1311" t="s">
        <v>106</v>
      </c>
      <c r="I16" s="1335" t="s">
        <v>2647</v>
      </c>
      <c r="J16" s="222"/>
      <c r="K16" s="222"/>
      <c r="L16" s="222"/>
      <c r="M16" s="222"/>
      <c r="N16" s="222"/>
      <c r="O16" s="222"/>
      <c r="P16" s="222"/>
      <c r="Q16" s="222"/>
      <c r="R16" s="222"/>
      <c r="S16" s="222"/>
      <c r="T16" s="986"/>
      <c r="U16" s="986"/>
      <c r="V16" s="997"/>
    </row>
    <row r="17" spans="1:22" ht="12" customHeight="1">
      <c r="A17" s="222"/>
      <c r="B17" s="474"/>
      <c r="C17" s="986"/>
      <c r="D17" s="986"/>
      <c r="E17" s="986"/>
      <c r="F17" s="986"/>
      <c r="G17" s="222"/>
      <c r="H17" s="1312"/>
      <c r="I17" s="1336"/>
      <c r="J17" s="222"/>
      <c r="K17" s="222"/>
      <c r="L17" s="222"/>
      <c r="M17" s="222"/>
      <c r="N17" s="222"/>
      <c r="O17" s="222"/>
      <c r="P17" s="222"/>
      <c r="Q17" s="222"/>
      <c r="R17" s="222"/>
      <c r="S17" s="222"/>
      <c r="T17" s="986"/>
      <c r="U17" s="986"/>
      <c r="V17" s="997"/>
    </row>
    <row r="18" spans="1:22" ht="26.4" customHeight="1">
      <c r="A18" s="222"/>
      <c r="B18" s="474"/>
      <c r="C18" s="986"/>
      <c r="D18" s="986"/>
      <c r="E18" s="986"/>
      <c r="F18" s="986"/>
      <c r="G18" s="222"/>
      <c r="H18" s="1356"/>
      <c r="I18" s="1337"/>
      <c r="J18" s="222"/>
      <c r="K18" s="222"/>
      <c r="L18" s="222"/>
      <c r="M18" s="222"/>
      <c r="N18" s="222"/>
      <c r="O18" s="222"/>
      <c r="P18" s="222"/>
      <c r="Q18" s="222"/>
      <c r="R18" s="222"/>
      <c r="S18" s="222"/>
      <c r="T18" s="986"/>
      <c r="U18" s="986"/>
      <c r="V18" s="997"/>
    </row>
    <row r="19" spans="1:22" ht="15" customHeight="1" thickBot="1">
      <c r="A19" s="222"/>
      <c r="B19" s="474"/>
      <c r="C19" s="986"/>
      <c r="D19" s="986"/>
      <c r="E19" s="986"/>
      <c r="F19" s="986"/>
      <c r="G19" s="222"/>
      <c r="H19" s="1153"/>
      <c r="I19" s="1181" t="s">
        <v>2649</v>
      </c>
      <c r="J19" s="222"/>
      <c r="K19" s="222"/>
      <c r="L19" s="222"/>
      <c r="M19" s="222"/>
      <c r="N19" s="222"/>
      <c r="O19" s="222"/>
      <c r="P19" s="222"/>
      <c r="Q19" s="222"/>
      <c r="R19" s="222"/>
      <c r="S19" s="222"/>
      <c r="T19" s="986"/>
      <c r="U19" s="986"/>
      <c r="V19" s="997"/>
    </row>
    <row r="20" spans="1:22" ht="12" customHeight="1">
      <c r="A20" s="222"/>
      <c r="B20" s="474"/>
      <c r="C20" s="222"/>
      <c r="D20" s="686"/>
      <c r="E20" s="986"/>
      <c r="F20" s="986"/>
      <c r="G20" s="222"/>
      <c r="H20" s="222"/>
      <c r="I20" s="222"/>
      <c r="J20" s="222"/>
      <c r="K20" s="222"/>
      <c r="L20" s="222"/>
      <c r="M20" s="222"/>
      <c r="N20" s="222"/>
      <c r="O20" s="222"/>
      <c r="P20" s="222"/>
      <c r="Q20" s="222"/>
      <c r="R20" s="222"/>
      <c r="S20" s="222"/>
      <c r="T20" s="986"/>
      <c r="U20" s="986"/>
      <c r="V20" s="997"/>
    </row>
    <row r="21" spans="1:22" ht="41.4">
      <c r="A21" s="222"/>
      <c r="B21" s="411">
        <f>IF(C21="","",COUNTIF($C21:C$21,"&lt;&gt;""")-COUNTBLANK($C21:C$21))</f>
        <v>1</v>
      </c>
      <c r="C21" s="465" t="s">
        <v>132</v>
      </c>
      <c r="D21" s="1151" t="s">
        <v>2646</v>
      </c>
      <c r="E21" s="924"/>
      <c r="F21" s="924"/>
      <c r="G21" s="222"/>
      <c r="H21" s="1012">
        <f>IF(AND(I21&lt;&gt;"",V21&lt;&gt;""),0,1)</f>
        <v>1</v>
      </c>
      <c r="I21" s="1152"/>
      <c r="J21" s="924"/>
      <c r="K21" s="924"/>
      <c r="L21" s="924"/>
      <c r="M21" s="924"/>
      <c r="N21" s="924"/>
      <c r="O21" s="222"/>
      <c r="P21" s="222"/>
      <c r="Q21" s="222"/>
      <c r="R21" s="222"/>
      <c r="S21" s="222"/>
      <c r="T21" s="666"/>
      <c r="U21" s="222"/>
      <c r="V21" s="1003"/>
    </row>
    <row r="22" spans="1:22">
      <c r="A22" s="34"/>
      <c r="B22" s="203" t="str">
        <f>IF(C22="","",COUNTIF($C$21:C22,"&lt;&gt;""")-COUNTBLANK($C$21:C22))</f>
        <v/>
      </c>
      <c r="C22" s="222"/>
      <c r="D22" s="111"/>
      <c r="E22" s="222"/>
      <c r="F22" s="483"/>
      <c r="G22" s="34"/>
      <c r="H22" s="34"/>
      <c r="I22" s="222"/>
      <c r="J22" s="222"/>
      <c r="K22" s="222"/>
      <c r="L22" s="222"/>
      <c r="M22" s="222"/>
      <c r="N22" s="222"/>
      <c r="O22" s="222"/>
      <c r="P22" s="222"/>
      <c r="Q22" s="222"/>
      <c r="R22" s="34"/>
      <c r="S22" s="222"/>
      <c r="T22" s="222"/>
      <c r="U22" s="34"/>
      <c r="V22" s="941"/>
    </row>
    <row r="23" spans="1:22">
      <c r="A23" s="222"/>
      <c r="B23" s="474"/>
      <c r="C23" s="34"/>
      <c r="D23" s="34"/>
      <c r="E23" s="34"/>
      <c r="F23" s="34"/>
      <c r="G23" s="34"/>
      <c r="H23" s="34"/>
      <c r="I23" s="34"/>
      <c r="J23" s="34"/>
      <c r="K23" s="34"/>
      <c r="L23" s="34"/>
      <c r="M23" s="34"/>
      <c r="N23" s="34"/>
      <c r="O23" s="34"/>
      <c r="P23" s="34"/>
      <c r="Q23" s="34"/>
      <c r="R23" s="34"/>
      <c r="S23" s="34"/>
      <c r="T23" s="927"/>
      <c r="U23" s="927"/>
      <c r="V23" s="941"/>
    </row>
    <row r="24" spans="1:22">
      <c r="A24" s="34"/>
      <c r="B24" s="203" t="str">
        <f>IF(C24="","",COUNTIF($C$14:C24,"&lt;&gt;""")-COUNTBLANK($C$14:C24))</f>
        <v/>
      </c>
      <c r="C24" s="685"/>
      <c r="D24" s="484" t="s">
        <v>2605</v>
      </c>
      <c r="E24" s="478"/>
      <c r="F24" s="478"/>
      <c r="G24" s="479"/>
      <c r="H24" s="479"/>
      <c r="I24" s="479"/>
      <c r="J24" s="479"/>
      <c r="K24" s="479"/>
      <c r="L24" s="479"/>
      <c r="M24" s="479"/>
      <c r="N24" s="479"/>
      <c r="O24" s="478"/>
      <c r="P24" s="478"/>
      <c r="Q24" s="478"/>
      <c r="R24" s="480"/>
      <c r="S24" s="478"/>
      <c r="T24" s="479"/>
      <c r="U24" s="479"/>
      <c r="V24" s="481"/>
    </row>
    <row r="25" spans="1:22" ht="15" thickBot="1">
      <c r="A25" s="34"/>
      <c r="B25" s="203" t="str">
        <f>IF(C25="","",COUNTIF($C$14:C25,"&lt;&gt;""")-COUNTBLANK($C$14:C25))</f>
        <v/>
      </c>
      <c r="C25" s="222"/>
      <c r="D25" s="34"/>
      <c r="E25" s="34"/>
      <c r="F25" s="34"/>
      <c r="G25" s="222"/>
      <c r="H25" s="222"/>
      <c r="I25" s="222"/>
      <c r="J25" s="222"/>
      <c r="K25" s="222"/>
      <c r="L25" s="222"/>
      <c r="M25" s="222"/>
      <c r="N25" s="222"/>
      <c r="O25" s="34"/>
      <c r="P25" s="34"/>
      <c r="Q25" s="34"/>
      <c r="R25" s="476"/>
      <c r="S25" s="34"/>
      <c r="T25" s="222"/>
      <c r="U25" s="222"/>
      <c r="V25" s="477"/>
    </row>
    <row r="26" spans="1:22" ht="14.4" customHeight="1">
      <c r="A26" s="923"/>
      <c r="B26" s="203"/>
      <c r="C26" s="927"/>
      <c r="D26" s="1366" t="s">
        <v>2648</v>
      </c>
      <c r="E26" s="222"/>
      <c r="F26" s="483"/>
      <c r="G26" s="923"/>
      <c r="H26" s="1362" t="s">
        <v>106</v>
      </c>
      <c r="I26" s="1357" t="s">
        <v>2070</v>
      </c>
      <c r="J26" s="1357" t="s">
        <v>2071</v>
      </c>
      <c r="K26" s="1357" t="s">
        <v>2072</v>
      </c>
      <c r="L26" s="1357" t="s">
        <v>2073</v>
      </c>
      <c r="M26" s="1326" t="s">
        <v>2074</v>
      </c>
      <c r="N26" s="1327"/>
      <c r="O26" s="222"/>
      <c r="P26" s="222"/>
      <c r="Q26" s="222"/>
      <c r="R26" s="923"/>
      <c r="S26" s="923"/>
      <c r="T26" s="222"/>
      <c r="U26" s="923"/>
      <c r="V26" s="925"/>
    </row>
    <row r="27" spans="1:22" ht="10.199999999999999" customHeight="1">
      <c r="A27" s="923"/>
      <c r="B27" s="203"/>
      <c r="C27" s="927"/>
      <c r="D27" s="1367"/>
      <c r="E27" s="222"/>
      <c r="F27" s="483"/>
      <c r="G27" s="923"/>
      <c r="H27" s="1363"/>
      <c r="I27" s="1358"/>
      <c r="J27" s="1358"/>
      <c r="K27" s="1358"/>
      <c r="L27" s="1358"/>
      <c r="M27" s="1328"/>
      <c r="N27" s="1329"/>
      <c r="O27" s="222"/>
      <c r="P27" s="222"/>
      <c r="Q27" s="222"/>
      <c r="R27" s="923"/>
      <c r="S27" s="923"/>
      <c r="T27" s="222"/>
      <c r="U27" s="923"/>
      <c r="V27" s="925"/>
    </row>
    <row r="28" spans="1:22" ht="15" customHeight="1">
      <c r="A28" s="923"/>
      <c r="B28" s="203"/>
      <c r="C28" s="927"/>
      <c r="D28" s="1368"/>
      <c r="E28" s="222"/>
      <c r="F28" s="483"/>
      <c r="G28" s="923"/>
      <c r="H28" s="1363"/>
      <c r="I28" s="1358"/>
      <c r="J28" s="1358"/>
      <c r="K28" s="1358"/>
      <c r="L28" s="1358"/>
      <c r="M28" s="1328"/>
      <c r="N28" s="1329"/>
      <c r="O28" s="222"/>
      <c r="P28" s="222"/>
      <c r="Q28" s="222"/>
      <c r="R28" s="923"/>
      <c r="S28" s="923"/>
      <c r="T28" s="222"/>
      <c r="U28" s="923"/>
      <c r="V28" s="925"/>
    </row>
    <row r="29" spans="1:22" ht="15" customHeight="1" thickBot="1">
      <c r="A29" s="986"/>
      <c r="B29" s="1004"/>
      <c r="C29" s="986"/>
      <c r="D29" s="1184" t="s">
        <v>2785</v>
      </c>
      <c r="E29" s="222"/>
      <c r="F29" s="483"/>
      <c r="G29" s="986"/>
      <c r="H29" s="1182"/>
      <c r="I29" s="1182" t="s">
        <v>750</v>
      </c>
      <c r="J29" s="1182" t="s">
        <v>2506</v>
      </c>
      <c r="K29" s="1182" t="s">
        <v>2649</v>
      </c>
      <c r="L29" s="1183" t="s">
        <v>2649</v>
      </c>
      <c r="M29" s="1330" t="s">
        <v>88</v>
      </c>
      <c r="N29" s="1331"/>
      <c r="O29" s="222"/>
      <c r="P29" s="222"/>
      <c r="Q29" s="222"/>
      <c r="R29" s="986"/>
      <c r="S29" s="986"/>
      <c r="T29" s="222"/>
      <c r="U29" s="986"/>
      <c r="V29" s="997"/>
    </row>
    <row r="30" spans="1:22">
      <c r="A30" s="986"/>
      <c r="B30" s="1004"/>
      <c r="C30" s="222"/>
      <c r="D30" s="475"/>
      <c r="E30" s="986"/>
      <c r="F30" s="986"/>
      <c r="G30" s="222"/>
      <c r="H30" s="222"/>
      <c r="I30" s="222"/>
      <c r="J30" s="222"/>
      <c r="K30" s="222"/>
      <c r="L30" s="222"/>
      <c r="M30" s="222"/>
      <c r="N30" s="986"/>
      <c r="O30" s="986"/>
      <c r="P30" s="986"/>
      <c r="Q30" s="986"/>
      <c r="R30" s="476"/>
      <c r="S30" s="986"/>
      <c r="T30" s="222"/>
      <c r="U30" s="222"/>
      <c r="V30" s="1150"/>
    </row>
    <row r="31" spans="1:22">
      <c r="A31" s="34"/>
      <c r="B31" s="203">
        <f>IF(C31="","",COUNTIF($C$14:C31,"&lt;&gt;""")-COUNTBLANK($C$14:C31))</f>
        <v>2</v>
      </c>
      <c r="C31" s="60" t="s">
        <v>133</v>
      </c>
      <c r="D31" s="1002"/>
      <c r="E31" s="34"/>
      <c r="F31" s="34"/>
      <c r="G31" s="222"/>
      <c r="H31" s="671">
        <f>IF(AND(D31&lt;&gt;"",I31&lt;&gt;"",J31&lt;&gt;"",K31&lt;&gt;"",L31&lt;&gt;"",M31&lt;&gt;"",V31&lt;&gt;""),0,1)</f>
        <v>1</v>
      </c>
      <c r="I31" s="64"/>
      <c r="J31" s="1157"/>
      <c r="K31" s="1002"/>
      <c r="L31" s="1002"/>
      <c r="M31" s="1308"/>
      <c r="N31" s="1310"/>
      <c r="O31" s="687"/>
      <c r="P31" s="687"/>
      <c r="Q31" s="687"/>
      <c r="R31" s="34"/>
      <c r="S31" s="34"/>
      <c r="T31" s="666"/>
      <c r="U31" s="222"/>
      <c r="V31" s="188"/>
    </row>
    <row r="32" spans="1:22">
      <c r="A32" s="986"/>
      <c r="B32" s="1004">
        <f>IF(C32="","",COUNTIF($C$14:C32,"&lt;&gt;""")-COUNTBLANK($C$14:C32))</f>
        <v>3</v>
      </c>
      <c r="C32" s="995" t="s">
        <v>2606</v>
      </c>
      <c r="D32" s="1002"/>
      <c r="E32" s="986"/>
      <c r="F32" s="986"/>
      <c r="G32" s="222"/>
      <c r="H32" s="1012">
        <f t="shared" ref="H32:H61" si="0">IF(AND(D32&lt;&gt;"",I32&lt;&gt;"",J32&lt;&gt;"",K32&lt;&gt;"",L32&lt;&gt;"",M32&lt;&gt;"",V32&lt;&gt;""),0,1)</f>
        <v>1</v>
      </c>
      <c r="I32" s="936"/>
      <c r="J32" s="936"/>
      <c r="K32" s="1002"/>
      <c r="L32" s="1002"/>
      <c r="M32" s="1308"/>
      <c r="N32" s="1310"/>
      <c r="O32" s="687"/>
      <c r="P32" s="687"/>
      <c r="Q32" s="687"/>
      <c r="R32" s="986"/>
      <c r="S32" s="986"/>
      <c r="T32" s="666"/>
      <c r="U32" s="222"/>
      <c r="V32" s="1003"/>
    </row>
    <row r="33" spans="1:22">
      <c r="A33" s="34"/>
      <c r="B33" s="203">
        <f>IF(C33="","",COUNTIF($C$14:C33,"&lt;&gt;""")-COUNTBLANK($C$14:C33))</f>
        <v>4</v>
      </c>
      <c r="C33" s="995" t="s">
        <v>2607</v>
      </c>
      <c r="D33" s="1002"/>
      <c r="E33" s="34"/>
      <c r="F33" s="34"/>
      <c r="G33" s="222"/>
      <c r="H33" s="1012">
        <f t="shared" si="0"/>
        <v>1</v>
      </c>
      <c r="I33" s="64"/>
      <c r="J33" s="64"/>
      <c r="K33" s="184"/>
      <c r="L33" s="1002"/>
      <c r="M33" s="1308"/>
      <c r="N33" s="1310"/>
      <c r="O33" s="687"/>
      <c r="P33" s="687"/>
      <c r="Q33" s="687"/>
      <c r="R33" s="34"/>
      <c r="S33" s="34"/>
      <c r="T33" s="666"/>
      <c r="U33" s="222"/>
      <c r="V33" s="188"/>
    </row>
    <row r="34" spans="1:22">
      <c r="A34" s="34"/>
      <c r="B34" s="203">
        <f>IF(C34="","",COUNTIF($C$14:C34,"&lt;&gt;""")-COUNTBLANK($C$14:C34))</f>
        <v>5</v>
      </c>
      <c r="C34" s="995" t="s">
        <v>2608</v>
      </c>
      <c r="D34" s="1002"/>
      <c r="E34" s="34"/>
      <c r="F34" s="34"/>
      <c r="G34" s="222"/>
      <c r="H34" s="1012">
        <f t="shared" si="0"/>
        <v>1</v>
      </c>
      <c r="I34" s="64"/>
      <c r="J34" s="64"/>
      <c r="K34" s="184"/>
      <c r="L34" s="1002"/>
      <c r="M34" s="1308"/>
      <c r="N34" s="1310"/>
      <c r="O34" s="687"/>
      <c r="P34" s="687"/>
      <c r="Q34" s="687"/>
      <c r="R34" s="34"/>
      <c r="S34" s="34"/>
      <c r="T34" s="666"/>
      <c r="U34" s="222"/>
      <c r="V34" s="188"/>
    </row>
    <row r="35" spans="1:22">
      <c r="A35" s="34"/>
      <c r="B35" s="203">
        <f>IF(C35="","",COUNTIF($C$14:C35,"&lt;&gt;""")-COUNTBLANK($C$14:C35))</f>
        <v>6</v>
      </c>
      <c r="C35" s="995" t="s">
        <v>2609</v>
      </c>
      <c r="D35" s="1002"/>
      <c r="E35" s="34"/>
      <c r="F35" s="34"/>
      <c r="G35" s="222"/>
      <c r="H35" s="1012">
        <f t="shared" si="0"/>
        <v>1</v>
      </c>
      <c r="I35" s="64"/>
      <c r="J35" s="64"/>
      <c r="K35" s="184"/>
      <c r="L35" s="1002"/>
      <c r="M35" s="1308"/>
      <c r="N35" s="1310"/>
      <c r="O35" s="687"/>
      <c r="P35" s="687"/>
      <c r="Q35" s="687"/>
      <c r="R35" s="34"/>
      <c r="S35" s="34"/>
      <c r="T35" s="666"/>
      <c r="U35" s="222"/>
      <c r="V35" s="188"/>
    </row>
    <row r="36" spans="1:22">
      <c r="A36" s="34"/>
      <c r="B36" s="203">
        <f>IF(C36="","",COUNTIF($C$14:C36,"&lt;&gt;""")-COUNTBLANK($C$14:C36))</f>
        <v>7</v>
      </c>
      <c r="C36" s="995" t="s">
        <v>2610</v>
      </c>
      <c r="D36" s="1002"/>
      <c r="E36" s="34"/>
      <c r="F36" s="34"/>
      <c r="G36" s="222"/>
      <c r="H36" s="1012">
        <f t="shared" si="0"/>
        <v>1</v>
      </c>
      <c r="I36" s="64"/>
      <c r="J36" s="64"/>
      <c r="K36" s="184"/>
      <c r="L36" s="1002"/>
      <c r="M36" s="1308"/>
      <c r="N36" s="1310"/>
      <c r="O36" s="687"/>
      <c r="P36" s="687"/>
      <c r="Q36" s="687"/>
      <c r="R36" s="34"/>
      <c r="S36" s="34"/>
      <c r="T36" s="666"/>
      <c r="U36" s="222"/>
      <c r="V36" s="188"/>
    </row>
    <row r="37" spans="1:22">
      <c r="A37" s="34"/>
      <c r="B37" s="203">
        <f>IF(C37="","",COUNTIF($C$14:C37,"&lt;&gt;""")-COUNTBLANK($C$14:C37))</f>
        <v>8</v>
      </c>
      <c r="C37" s="995" t="s">
        <v>2611</v>
      </c>
      <c r="D37" s="1002"/>
      <c r="E37" s="34"/>
      <c r="F37" s="34"/>
      <c r="G37" s="222"/>
      <c r="H37" s="1012">
        <f t="shared" si="0"/>
        <v>1</v>
      </c>
      <c r="I37" s="64"/>
      <c r="J37" s="64"/>
      <c r="K37" s="184"/>
      <c r="L37" s="1002"/>
      <c r="M37" s="1308"/>
      <c r="N37" s="1310"/>
      <c r="O37" s="687"/>
      <c r="P37" s="687"/>
      <c r="Q37" s="687"/>
      <c r="R37" s="34"/>
      <c r="S37" s="34"/>
      <c r="T37" s="666"/>
      <c r="U37" s="222"/>
      <c r="V37" s="188"/>
    </row>
    <row r="38" spans="1:22">
      <c r="A38" s="34"/>
      <c r="B38" s="203">
        <f>IF(C38="","",COUNTIF($C$14:C38,"&lt;&gt;""")-COUNTBLANK($C$14:C38))</f>
        <v>9</v>
      </c>
      <c r="C38" s="995" t="s">
        <v>2612</v>
      </c>
      <c r="D38" s="1002"/>
      <c r="E38" s="34"/>
      <c r="F38" s="34"/>
      <c r="G38" s="222"/>
      <c r="H38" s="1012">
        <f t="shared" si="0"/>
        <v>1</v>
      </c>
      <c r="I38" s="64"/>
      <c r="J38" s="64"/>
      <c r="K38" s="184"/>
      <c r="L38" s="1002"/>
      <c r="M38" s="1308"/>
      <c r="N38" s="1310"/>
      <c r="O38" s="687"/>
      <c r="P38" s="687"/>
      <c r="Q38" s="687"/>
      <c r="R38" s="34"/>
      <c r="S38" s="34"/>
      <c r="T38" s="666"/>
      <c r="U38" s="222"/>
      <c r="V38" s="188"/>
    </row>
    <row r="39" spans="1:22">
      <c r="A39" s="34"/>
      <c r="B39" s="203">
        <f>IF(C39="","",COUNTIF($C$14:C39,"&lt;&gt;""")-COUNTBLANK($C$14:C39))</f>
        <v>10</v>
      </c>
      <c r="C39" s="995" t="s">
        <v>2613</v>
      </c>
      <c r="D39" s="1002"/>
      <c r="E39" s="34"/>
      <c r="F39" s="34"/>
      <c r="G39" s="222"/>
      <c r="H39" s="1012">
        <f t="shared" si="0"/>
        <v>1</v>
      </c>
      <c r="I39" s="64"/>
      <c r="J39" s="64"/>
      <c r="K39" s="184"/>
      <c r="L39" s="1002"/>
      <c r="M39" s="1308"/>
      <c r="N39" s="1310"/>
      <c r="O39" s="687"/>
      <c r="P39" s="687"/>
      <c r="Q39" s="687"/>
      <c r="R39" s="34"/>
      <c r="S39" s="34"/>
      <c r="T39" s="666"/>
      <c r="U39" s="222"/>
      <c r="V39" s="188"/>
    </row>
    <row r="40" spans="1:22">
      <c r="A40" s="34"/>
      <c r="B40" s="203">
        <f>IF(C40="","",COUNTIF($C$14:C40,"&lt;&gt;""")-COUNTBLANK($C$14:C40))</f>
        <v>11</v>
      </c>
      <c r="C40" s="995" t="s">
        <v>2614</v>
      </c>
      <c r="D40" s="1002"/>
      <c r="E40" s="34"/>
      <c r="F40" s="34"/>
      <c r="G40" s="222"/>
      <c r="H40" s="1012">
        <f t="shared" si="0"/>
        <v>1</v>
      </c>
      <c r="I40" s="64"/>
      <c r="J40" s="64"/>
      <c r="K40" s="184"/>
      <c r="L40" s="1002"/>
      <c r="M40" s="1308"/>
      <c r="N40" s="1310"/>
      <c r="O40" s="687"/>
      <c r="P40" s="687"/>
      <c r="Q40" s="687"/>
      <c r="R40" s="34"/>
      <c r="S40" s="34"/>
      <c r="T40" s="666"/>
      <c r="U40" s="222"/>
      <c r="V40" s="188"/>
    </row>
    <row r="41" spans="1:22">
      <c r="A41" s="34"/>
      <c r="B41" s="203">
        <f>IF(C41="","",COUNTIF($C$14:C41,"&lt;&gt;""")-COUNTBLANK($C$14:C41))</f>
        <v>12</v>
      </c>
      <c r="C41" s="995" t="s">
        <v>2615</v>
      </c>
      <c r="D41" s="1002"/>
      <c r="E41" s="34"/>
      <c r="F41" s="34"/>
      <c r="G41" s="222"/>
      <c r="H41" s="1012">
        <f t="shared" si="0"/>
        <v>1</v>
      </c>
      <c r="I41" s="64"/>
      <c r="J41" s="64"/>
      <c r="K41" s="184"/>
      <c r="L41" s="1002"/>
      <c r="M41" s="1308"/>
      <c r="N41" s="1310"/>
      <c r="O41" s="687"/>
      <c r="P41" s="687"/>
      <c r="Q41" s="687"/>
      <c r="R41" s="34"/>
      <c r="S41" s="34"/>
      <c r="T41" s="666"/>
      <c r="U41" s="222"/>
      <c r="V41" s="188"/>
    </row>
    <row r="42" spans="1:22">
      <c r="A42" s="34"/>
      <c r="B42" s="203">
        <f>IF(C42="","",COUNTIF($C$14:C42,"&lt;&gt;""")-COUNTBLANK($C$14:C42))</f>
        <v>13</v>
      </c>
      <c r="C42" s="995" t="s">
        <v>2616</v>
      </c>
      <c r="D42" s="1002"/>
      <c r="E42" s="34"/>
      <c r="F42" s="34"/>
      <c r="G42" s="222"/>
      <c r="H42" s="1012">
        <f t="shared" si="0"/>
        <v>1</v>
      </c>
      <c r="I42" s="64"/>
      <c r="J42" s="64"/>
      <c r="K42" s="184"/>
      <c r="L42" s="1002"/>
      <c r="M42" s="1308"/>
      <c r="N42" s="1310"/>
      <c r="O42" s="687"/>
      <c r="P42" s="687"/>
      <c r="Q42" s="687"/>
      <c r="R42" s="34"/>
      <c r="S42" s="34"/>
      <c r="T42" s="666"/>
      <c r="U42" s="222"/>
      <c r="V42" s="188"/>
    </row>
    <row r="43" spans="1:22">
      <c r="A43" s="34"/>
      <c r="B43" s="203">
        <f>IF(C43="","",COUNTIF($C$14:C43,"&lt;&gt;""")-COUNTBLANK($C$14:C43))</f>
        <v>14</v>
      </c>
      <c r="C43" s="995" t="s">
        <v>2617</v>
      </c>
      <c r="D43" s="1002"/>
      <c r="E43" s="34"/>
      <c r="F43" s="34"/>
      <c r="G43" s="222"/>
      <c r="H43" s="1012">
        <f t="shared" si="0"/>
        <v>1</v>
      </c>
      <c r="I43" s="64"/>
      <c r="J43" s="64"/>
      <c r="K43" s="184"/>
      <c r="L43" s="1002"/>
      <c r="M43" s="1308"/>
      <c r="N43" s="1310"/>
      <c r="O43" s="687"/>
      <c r="P43" s="687"/>
      <c r="Q43" s="687"/>
      <c r="R43" s="34"/>
      <c r="S43" s="34"/>
      <c r="T43" s="666"/>
      <c r="U43" s="222"/>
      <c r="V43" s="188"/>
    </row>
    <row r="44" spans="1:22">
      <c r="A44" s="34"/>
      <c r="B44" s="203">
        <f>IF(C44="","",COUNTIF($C$14:C44,"&lt;&gt;""")-COUNTBLANK($C$14:C44))</f>
        <v>15</v>
      </c>
      <c r="C44" s="995" t="s">
        <v>2618</v>
      </c>
      <c r="D44" s="1002"/>
      <c r="E44" s="34"/>
      <c r="F44" s="34"/>
      <c r="G44" s="222"/>
      <c r="H44" s="1012">
        <f t="shared" si="0"/>
        <v>1</v>
      </c>
      <c r="I44" s="64"/>
      <c r="J44" s="64"/>
      <c r="K44" s="184"/>
      <c r="L44" s="1002"/>
      <c r="M44" s="1308"/>
      <c r="N44" s="1310"/>
      <c r="O44" s="687"/>
      <c r="P44" s="687"/>
      <c r="Q44" s="687"/>
      <c r="R44" s="34"/>
      <c r="S44" s="34"/>
      <c r="T44" s="666"/>
      <c r="U44" s="222"/>
      <c r="V44" s="188"/>
    </row>
    <row r="45" spans="1:22">
      <c r="A45" s="34"/>
      <c r="B45" s="203">
        <f>IF(C45="","",COUNTIF($C$14:C45,"&lt;&gt;""")-COUNTBLANK($C$14:C45))</f>
        <v>16</v>
      </c>
      <c r="C45" s="995" t="s">
        <v>2619</v>
      </c>
      <c r="D45" s="1002"/>
      <c r="E45" s="34"/>
      <c r="F45" s="34"/>
      <c r="G45" s="222"/>
      <c r="H45" s="1012">
        <f t="shared" si="0"/>
        <v>1</v>
      </c>
      <c r="I45" s="64"/>
      <c r="J45" s="64"/>
      <c r="K45" s="184"/>
      <c r="L45" s="1002"/>
      <c r="M45" s="1308"/>
      <c r="N45" s="1310"/>
      <c r="O45" s="687"/>
      <c r="P45" s="687"/>
      <c r="Q45" s="687"/>
      <c r="R45" s="34"/>
      <c r="S45" s="34"/>
      <c r="T45" s="666"/>
      <c r="U45" s="222"/>
      <c r="V45" s="188"/>
    </row>
    <row r="46" spans="1:22">
      <c r="A46" s="34"/>
      <c r="B46" s="203">
        <f>IF(C46="","",COUNTIF($C$14:C46,"&lt;&gt;""")-COUNTBLANK($C$14:C46))</f>
        <v>17</v>
      </c>
      <c r="C46" s="995" t="s">
        <v>2620</v>
      </c>
      <c r="D46" s="1002"/>
      <c r="E46" s="34"/>
      <c r="F46" s="34"/>
      <c r="G46" s="222"/>
      <c r="H46" s="1012">
        <f t="shared" si="0"/>
        <v>1</v>
      </c>
      <c r="I46" s="64"/>
      <c r="J46" s="64"/>
      <c r="K46" s="184"/>
      <c r="L46" s="1002"/>
      <c r="M46" s="1308"/>
      <c r="N46" s="1310"/>
      <c r="O46" s="687"/>
      <c r="P46" s="687"/>
      <c r="Q46" s="687"/>
      <c r="R46" s="34"/>
      <c r="S46" s="34"/>
      <c r="T46" s="666"/>
      <c r="U46" s="222"/>
      <c r="V46" s="188"/>
    </row>
    <row r="47" spans="1:22">
      <c r="A47" s="34"/>
      <c r="B47" s="203">
        <f>IF(C47="","",COUNTIF($C$14:C47,"&lt;&gt;""")-COUNTBLANK($C$14:C47))</f>
        <v>18</v>
      </c>
      <c r="C47" s="995" t="s">
        <v>2621</v>
      </c>
      <c r="D47" s="1002"/>
      <c r="E47" s="34"/>
      <c r="F47" s="34"/>
      <c r="G47" s="222"/>
      <c r="H47" s="1012">
        <f t="shared" si="0"/>
        <v>1</v>
      </c>
      <c r="I47" s="64"/>
      <c r="J47" s="64"/>
      <c r="K47" s="184"/>
      <c r="L47" s="1002"/>
      <c r="M47" s="1308"/>
      <c r="N47" s="1310"/>
      <c r="O47" s="687"/>
      <c r="P47" s="687"/>
      <c r="Q47" s="687"/>
      <c r="R47" s="34"/>
      <c r="S47" s="34"/>
      <c r="T47" s="666"/>
      <c r="U47" s="222"/>
      <c r="V47" s="188"/>
    </row>
    <row r="48" spans="1:22">
      <c r="A48" s="34"/>
      <c r="B48" s="203">
        <f>IF(C48="","",COUNTIF($C$14:C48,"&lt;&gt;""")-COUNTBLANK($C$14:C48))</f>
        <v>19</v>
      </c>
      <c r="C48" s="995" t="s">
        <v>2622</v>
      </c>
      <c r="D48" s="1002"/>
      <c r="E48" s="34"/>
      <c r="F48" s="34"/>
      <c r="G48" s="222"/>
      <c r="H48" s="1012">
        <f t="shared" si="0"/>
        <v>1</v>
      </c>
      <c r="I48" s="64"/>
      <c r="J48" s="64"/>
      <c r="K48" s="184"/>
      <c r="L48" s="1002"/>
      <c r="M48" s="1308"/>
      <c r="N48" s="1310"/>
      <c r="O48" s="687"/>
      <c r="P48" s="687"/>
      <c r="Q48" s="687"/>
      <c r="R48" s="34"/>
      <c r="S48" s="34"/>
      <c r="T48" s="666"/>
      <c r="U48" s="222"/>
      <c r="V48" s="188"/>
    </row>
    <row r="49" spans="1:22">
      <c r="A49" s="34"/>
      <c r="B49" s="203">
        <f>IF(C49="","",COUNTIF($C$14:C49,"&lt;&gt;""")-COUNTBLANK($C$14:C49))</f>
        <v>20</v>
      </c>
      <c r="C49" s="995" t="s">
        <v>2623</v>
      </c>
      <c r="D49" s="1002"/>
      <c r="E49" s="34"/>
      <c r="F49" s="34"/>
      <c r="G49" s="222"/>
      <c r="H49" s="1012">
        <f t="shared" si="0"/>
        <v>1</v>
      </c>
      <c r="I49" s="64"/>
      <c r="J49" s="64"/>
      <c r="K49" s="184"/>
      <c r="L49" s="1002"/>
      <c r="M49" s="1308"/>
      <c r="N49" s="1310"/>
      <c r="O49" s="687"/>
      <c r="P49" s="687"/>
      <c r="Q49" s="687"/>
      <c r="R49" s="34"/>
      <c r="S49" s="34"/>
      <c r="T49" s="666"/>
      <c r="U49" s="222"/>
      <c r="V49" s="188"/>
    </row>
    <row r="50" spans="1:22">
      <c r="A50" s="34"/>
      <c r="B50" s="203">
        <f>IF(C50="","",COUNTIF($C$14:C50,"&lt;&gt;""")-COUNTBLANK($C$14:C50))</f>
        <v>21</v>
      </c>
      <c r="C50" s="995" t="s">
        <v>2624</v>
      </c>
      <c r="D50" s="1002"/>
      <c r="E50" s="34"/>
      <c r="F50" s="34"/>
      <c r="G50" s="222"/>
      <c r="H50" s="1012">
        <f t="shared" si="0"/>
        <v>1</v>
      </c>
      <c r="I50" s="64"/>
      <c r="J50" s="64"/>
      <c r="K50" s="184"/>
      <c r="L50" s="1002"/>
      <c r="M50" s="1308"/>
      <c r="N50" s="1310"/>
      <c r="O50" s="687"/>
      <c r="P50" s="687"/>
      <c r="Q50" s="687"/>
      <c r="R50" s="34"/>
      <c r="S50" s="34"/>
      <c r="T50" s="666"/>
      <c r="U50" s="222"/>
      <c r="V50" s="188"/>
    </row>
    <row r="51" spans="1:22">
      <c r="A51" s="34"/>
      <c r="B51" s="203">
        <f>IF(C51="","",COUNTIF($C$14:C51,"&lt;&gt;""")-COUNTBLANK($C$14:C51))</f>
        <v>22</v>
      </c>
      <c r="C51" s="995" t="s">
        <v>2625</v>
      </c>
      <c r="D51" s="1002"/>
      <c r="E51" s="34"/>
      <c r="F51" s="34"/>
      <c r="G51" s="222"/>
      <c r="H51" s="1012">
        <f t="shared" si="0"/>
        <v>1</v>
      </c>
      <c r="I51" s="64"/>
      <c r="J51" s="64"/>
      <c r="K51" s="184"/>
      <c r="L51" s="1002"/>
      <c r="M51" s="1308"/>
      <c r="N51" s="1310"/>
      <c r="O51" s="687"/>
      <c r="P51" s="687"/>
      <c r="Q51" s="687"/>
      <c r="R51" s="34"/>
      <c r="S51" s="34"/>
      <c r="T51" s="666"/>
      <c r="U51" s="222"/>
      <c r="V51" s="188"/>
    </row>
    <row r="52" spans="1:22">
      <c r="A52" s="34"/>
      <c r="B52" s="203">
        <f>IF(C52="","",COUNTIF($C$14:C52,"&lt;&gt;""")-COUNTBLANK($C$14:C52))</f>
        <v>23</v>
      </c>
      <c r="C52" s="995" t="s">
        <v>2626</v>
      </c>
      <c r="D52" s="1002"/>
      <c r="E52" s="34"/>
      <c r="F52" s="34"/>
      <c r="G52" s="222"/>
      <c r="H52" s="1012">
        <f t="shared" si="0"/>
        <v>1</v>
      </c>
      <c r="I52" s="64"/>
      <c r="J52" s="64"/>
      <c r="K52" s="184"/>
      <c r="L52" s="1002"/>
      <c r="M52" s="1308"/>
      <c r="N52" s="1310"/>
      <c r="O52" s="687"/>
      <c r="P52" s="687"/>
      <c r="Q52" s="687"/>
      <c r="R52" s="34"/>
      <c r="S52" s="34"/>
      <c r="T52" s="666"/>
      <c r="U52" s="222"/>
      <c r="V52" s="188"/>
    </row>
    <row r="53" spans="1:22">
      <c r="A53" s="34"/>
      <c r="B53" s="203">
        <f>IF(C53="","",COUNTIF($C$14:C53,"&lt;&gt;""")-COUNTBLANK($C$14:C53))</f>
        <v>24</v>
      </c>
      <c r="C53" s="995" t="s">
        <v>2627</v>
      </c>
      <c r="D53" s="1002"/>
      <c r="E53" s="34"/>
      <c r="F53" s="34"/>
      <c r="G53" s="222"/>
      <c r="H53" s="1012">
        <f t="shared" si="0"/>
        <v>1</v>
      </c>
      <c r="I53" s="64"/>
      <c r="J53" s="64"/>
      <c r="K53" s="184"/>
      <c r="L53" s="1002"/>
      <c r="M53" s="1308"/>
      <c r="N53" s="1310"/>
      <c r="O53" s="687"/>
      <c r="P53" s="687"/>
      <c r="Q53" s="687"/>
      <c r="R53" s="34"/>
      <c r="S53" s="34"/>
      <c r="T53" s="666"/>
      <c r="U53" s="222"/>
      <c r="V53" s="188"/>
    </row>
    <row r="54" spans="1:22">
      <c r="A54" s="34"/>
      <c r="B54" s="203">
        <f>IF(C54="","",COUNTIF($C$14:C54,"&lt;&gt;""")-COUNTBLANK($C$14:C54))</f>
        <v>25</v>
      </c>
      <c r="C54" s="995" t="s">
        <v>2628</v>
      </c>
      <c r="D54" s="1002"/>
      <c r="E54" s="34"/>
      <c r="F54" s="34"/>
      <c r="G54" s="222"/>
      <c r="H54" s="1012">
        <f t="shared" si="0"/>
        <v>1</v>
      </c>
      <c r="I54" s="64"/>
      <c r="J54" s="64"/>
      <c r="K54" s="184"/>
      <c r="L54" s="1002"/>
      <c r="M54" s="1308"/>
      <c r="N54" s="1310"/>
      <c r="O54" s="687"/>
      <c r="P54" s="687"/>
      <c r="Q54" s="687"/>
      <c r="R54" s="34"/>
      <c r="S54" s="34"/>
      <c r="T54" s="666"/>
      <c r="U54" s="222"/>
      <c r="V54" s="188"/>
    </row>
    <row r="55" spans="1:22">
      <c r="A55" s="34"/>
      <c r="B55" s="203">
        <f>IF(C55="","",COUNTIF($C$14:C55,"&lt;&gt;""")-COUNTBLANK($C$14:C55))</f>
        <v>26</v>
      </c>
      <c r="C55" s="995" t="s">
        <v>2629</v>
      </c>
      <c r="D55" s="1002"/>
      <c r="E55" s="34"/>
      <c r="F55" s="34"/>
      <c r="G55" s="222"/>
      <c r="H55" s="1012">
        <f t="shared" si="0"/>
        <v>1</v>
      </c>
      <c r="I55" s="64"/>
      <c r="J55" s="64"/>
      <c r="K55" s="184"/>
      <c r="L55" s="1002"/>
      <c r="M55" s="1308"/>
      <c r="N55" s="1310"/>
      <c r="O55" s="687"/>
      <c r="P55" s="687"/>
      <c r="Q55" s="687"/>
      <c r="R55" s="34"/>
      <c r="S55" s="34"/>
      <c r="T55" s="666"/>
      <c r="U55" s="222"/>
      <c r="V55" s="188"/>
    </row>
    <row r="56" spans="1:22">
      <c r="A56" s="34"/>
      <c r="B56" s="203">
        <f>IF(C56="","",COUNTIF($C$14:C56,"&lt;&gt;""")-COUNTBLANK($C$14:C56))</f>
        <v>27</v>
      </c>
      <c r="C56" s="995" t="s">
        <v>2630</v>
      </c>
      <c r="D56" s="1002"/>
      <c r="E56" s="34"/>
      <c r="F56" s="34"/>
      <c r="G56" s="222"/>
      <c r="H56" s="1012">
        <f t="shared" si="0"/>
        <v>1</v>
      </c>
      <c r="I56" s="64"/>
      <c r="J56" s="64"/>
      <c r="K56" s="184"/>
      <c r="L56" s="1002"/>
      <c r="M56" s="1308"/>
      <c r="N56" s="1310"/>
      <c r="O56" s="687"/>
      <c r="P56" s="687"/>
      <c r="Q56" s="687"/>
      <c r="R56" s="34"/>
      <c r="S56" s="34"/>
      <c r="T56" s="666"/>
      <c r="U56" s="222"/>
      <c r="V56" s="188"/>
    </row>
    <row r="57" spans="1:22">
      <c r="A57" s="34"/>
      <c r="B57" s="203">
        <f>IF(C57="","",COUNTIF($C$14:C57,"&lt;&gt;""")-COUNTBLANK($C$14:C57))</f>
        <v>28</v>
      </c>
      <c r="C57" s="995" t="s">
        <v>2631</v>
      </c>
      <c r="D57" s="1002"/>
      <c r="E57" s="34"/>
      <c r="F57" s="34"/>
      <c r="G57" s="222"/>
      <c r="H57" s="1012">
        <f t="shared" si="0"/>
        <v>1</v>
      </c>
      <c r="I57" s="64"/>
      <c r="J57" s="64"/>
      <c r="K57" s="184"/>
      <c r="L57" s="1002"/>
      <c r="M57" s="1308"/>
      <c r="N57" s="1310"/>
      <c r="O57" s="687"/>
      <c r="P57" s="687"/>
      <c r="Q57" s="687"/>
      <c r="R57" s="34"/>
      <c r="S57" s="34"/>
      <c r="T57" s="666"/>
      <c r="U57" s="222"/>
      <c r="V57" s="188"/>
    </row>
    <row r="58" spans="1:22">
      <c r="A58" s="34"/>
      <c r="B58" s="203">
        <f>IF(C58="","",COUNTIF($C$14:C58,"&lt;&gt;""")-COUNTBLANK($C$14:C58))</f>
        <v>29</v>
      </c>
      <c r="C58" s="995" t="s">
        <v>2632</v>
      </c>
      <c r="D58" s="1002"/>
      <c r="E58" s="34"/>
      <c r="F58" s="34"/>
      <c r="G58" s="222"/>
      <c r="H58" s="1012">
        <f t="shared" si="0"/>
        <v>1</v>
      </c>
      <c r="I58" s="64"/>
      <c r="J58" s="64"/>
      <c r="K58" s="184"/>
      <c r="L58" s="1002"/>
      <c r="M58" s="1308"/>
      <c r="N58" s="1310"/>
      <c r="O58" s="687"/>
      <c r="P58" s="687"/>
      <c r="Q58" s="687"/>
      <c r="R58" s="34"/>
      <c r="S58" s="34"/>
      <c r="T58" s="666"/>
      <c r="U58" s="222"/>
      <c r="V58" s="188"/>
    </row>
    <row r="59" spans="1:22">
      <c r="A59" s="34"/>
      <c r="B59" s="203">
        <f>IF(C59="","",COUNTIF($C$14:C59,"&lt;&gt;""")-COUNTBLANK($C$14:C59))</f>
        <v>30</v>
      </c>
      <c r="C59" s="995" t="s">
        <v>2633</v>
      </c>
      <c r="D59" s="1002"/>
      <c r="E59" s="34"/>
      <c r="F59" s="34"/>
      <c r="G59" s="222"/>
      <c r="H59" s="1012">
        <f t="shared" si="0"/>
        <v>1</v>
      </c>
      <c r="I59" s="64"/>
      <c r="J59" s="64"/>
      <c r="K59" s="184"/>
      <c r="L59" s="1002"/>
      <c r="M59" s="1308"/>
      <c r="N59" s="1310"/>
      <c r="O59" s="687"/>
      <c r="P59" s="687"/>
      <c r="Q59" s="687"/>
      <c r="R59" s="34"/>
      <c r="S59" s="34"/>
      <c r="T59" s="666"/>
      <c r="U59" s="222"/>
      <c r="V59" s="188"/>
    </row>
    <row r="60" spans="1:22">
      <c r="A60" s="34"/>
      <c r="B60" s="203">
        <f>IF(C60="","",COUNTIF($C$14:C60,"&lt;&gt;""")-COUNTBLANK($C$14:C60))</f>
        <v>31</v>
      </c>
      <c r="C60" s="995" t="s">
        <v>134</v>
      </c>
      <c r="D60" s="1002"/>
      <c r="E60" s="34"/>
      <c r="F60" s="34"/>
      <c r="G60" s="222"/>
      <c r="H60" s="1012">
        <f t="shared" si="0"/>
        <v>1</v>
      </c>
      <c r="I60" s="64"/>
      <c r="J60" s="64"/>
      <c r="K60" s="184"/>
      <c r="L60" s="1002"/>
      <c r="M60" s="1308"/>
      <c r="N60" s="1310"/>
      <c r="O60" s="687"/>
      <c r="P60" s="687"/>
      <c r="Q60" s="687"/>
      <c r="R60" s="34"/>
      <c r="S60" s="34"/>
      <c r="T60" s="666"/>
      <c r="U60" s="222"/>
      <c r="V60" s="188"/>
    </row>
    <row r="61" spans="1:22">
      <c r="A61" s="34"/>
      <c r="B61" s="203">
        <f>IF(C61="","",COUNTIF($C$14:C61,"&lt;&gt;""")-COUNTBLANK($C$14:C61))</f>
        <v>32</v>
      </c>
      <c r="C61" s="995" t="s">
        <v>135</v>
      </c>
      <c r="D61" s="1002"/>
      <c r="E61" s="34"/>
      <c r="F61" s="34"/>
      <c r="G61" s="222"/>
      <c r="H61" s="1012">
        <f t="shared" si="0"/>
        <v>1</v>
      </c>
      <c r="I61" s="64"/>
      <c r="J61" s="64"/>
      <c r="K61" s="184"/>
      <c r="L61" s="1002"/>
      <c r="M61" s="1308"/>
      <c r="N61" s="1310"/>
      <c r="O61" s="687"/>
      <c r="P61" s="687"/>
      <c r="Q61" s="687"/>
      <c r="R61" s="34"/>
      <c r="S61" s="34"/>
      <c r="T61" s="666"/>
      <c r="U61" s="222"/>
      <c r="V61" s="188"/>
    </row>
    <row r="62" spans="1:22">
      <c r="A62" s="34"/>
      <c r="B62" s="203" t="str">
        <f>IF(C62="","",COUNTIF($C$14:C62,"&lt;&gt;""")-COUNTBLANK($C$14:C62))</f>
        <v/>
      </c>
      <c r="C62" s="222"/>
      <c r="D62" s="111"/>
      <c r="E62" s="222"/>
      <c r="F62" s="483"/>
      <c r="G62" s="34"/>
      <c r="H62" s="34"/>
      <c r="I62" s="222"/>
      <c r="J62" s="222"/>
      <c r="K62" s="222"/>
      <c r="L62" s="222"/>
      <c r="M62" s="222"/>
      <c r="N62" s="222"/>
      <c r="O62" s="222"/>
      <c r="P62" s="222"/>
      <c r="Q62" s="222"/>
      <c r="R62" s="34"/>
      <c r="S62" s="222"/>
      <c r="T62" s="222"/>
      <c r="U62" s="34"/>
      <c r="V62" s="306"/>
    </row>
    <row r="63" spans="1:22" ht="15" thickBot="1">
      <c r="A63" s="986"/>
      <c r="B63" s="1004"/>
      <c r="C63" s="222"/>
      <c r="D63" s="942"/>
      <c r="E63" s="222"/>
      <c r="F63" s="483"/>
      <c r="G63" s="986"/>
      <c r="H63" s="986"/>
      <c r="I63" s="222"/>
      <c r="J63" s="222"/>
      <c r="K63" s="222"/>
      <c r="L63" s="222"/>
      <c r="M63" s="222"/>
      <c r="N63" s="222"/>
      <c r="O63" s="222"/>
      <c r="P63" s="222"/>
      <c r="Q63" s="222"/>
      <c r="R63" s="986"/>
      <c r="S63" s="222"/>
      <c r="T63" s="222"/>
      <c r="U63" s="986"/>
      <c r="V63" s="941"/>
    </row>
    <row r="64" spans="1:22">
      <c r="A64" s="986"/>
      <c r="B64" s="1004"/>
      <c r="C64" s="222"/>
      <c r="D64" s="942"/>
      <c r="E64" s="222"/>
      <c r="F64" s="483"/>
      <c r="G64" s="986"/>
      <c r="H64" s="1362" t="s">
        <v>106</v>
      </c>
      <c r="I64" s="1364" t="s">
        <v>2453</v>
      </c>
      <c r="J64" s="986"/>
      <c r="K64" s="986"/>
      <c r="L64" s="986"/>
      <c r="M64" s="986"/>
      <c r="N64" s="986"/>
      <c r="O64" s="986"/>
      <c r="P64" s="222"/>
      <c r="Q64" s="222"/>
      <c r="R64" s="986"/>
      <c r="S64" s="222"/>
      <c r="T64" s="222"/>
      <c r="U64" s="986"/>
      <c r="V64" s="941"/>
    </row>
    <row r="65" spans="1:22" ht="19.350000000000001" customHeight="1">
      <c r="A65" s="986"/>
      <c r="B65" s="1004"/>
      <c r="C65" s="222"/>
      <c r="D65" s="942"/>
      <c r="E65" s="222"/>
      <c r="F65" s="483"/>
      <c r="G65" s="986"/>
      <c r="H65" s="1363"/>
      <c r="I65" s="1365"/>
      <c r="J65" s="986"/>
      <c r="K65" s="986"/>
      <c r="L65" s="986"/>
      <c r="M65" s="986"/>
      <c r="N65" s="986"/>
      <c r="O65" s="986"/>
      <c r="P65" s="222"/>
      <c r="Q65" s="222"/>
      <c r="R65" s="986"/>
      <c r="S65" s="222"/>
      <c r="T65" s="222"/>
      <c r="U65" s="986"/>
      <c r="V65" s="941"/>
    </row>
    <row r="66" spans="1:22">
      <c r="A66" s="986"/>
      <c r="B66" s="1004"/>
      <c r="C66" s="222"/>
      <c r="D66" s="942"/>
      <c r="E66" s="222"/>
      <c r="F66" s="483"/>
      <c r="G66" s="986"/>
      <c r="H66" s="1363"/>
      <c r="I66" s="1365"/>
      <c r="J66" s="986"/>
      <c r="K66" s="986"/>
      <c r="L66" s="986"/>
      <c r="M66" s="986"/>
      <c r="N66" s="986"/>
      <c r="O66" s="986"/>
      <c r="P66" s="222"/>
      <c r="Q66" s="222"/>
      <c r="R66" s="986"/>
      <c r="S66" s="222"/>
      <c r="T66" s="222"/>
      <c r="U66" s="986"/>
      <c r="V66" s="941"/>
    </row>
    <row r="67" spans="1:22" ht="15" thickBot="1">
      <c r="A67" s="986"/>
      <c r="B67" s="1004"/>
      <c r="C67" s="222"/>
      <c r="D67" s="942"/>
      <c r="E67" s="222"/>
      <c r="F67" s="483"/>
      <c r="G67" s="986"/>
      <c r="H67" s="1185"/>
      <c r="I67" s="1182" t="s">
        <v>2649</v>
      </c>
      <c r="J67" s="222"/>
      <c r="K67" s="222"/>
      <c r="L67" s="222"/>
      <c r="M67" s="222"/>
      <c r="N67" s="222"/>
      <c r="O67" s="222"/>
      <c r="P67" s="222"/>
      <c r="Q67" s="222"/>
      <c r="R67" s="986"/>
      <c r="S67" s="222"/>
      <c r="T67" s="222"/>
      <c r="U67" s="986"/>
      <c r="V67" s="941"/>
    </row>
    <row r="68" spans="1:22">
      <c r="A68" s="486"/>
      <c r="B68" s="1073" t="str">
        <f>IF(C68="","",COUNTIF($C$14:C68,"&lt;&gt;""")-COUNTBLANK($C$14:C68))</f>
        <v/>
      </c>
      <c r="C68" s="529"/>
      <c r="D68" s="524" t="s">
        <v>2404</v>
      </c>
      <c r="E68" s="528"/>
      <c r="F68" s="528"/>
      <c r="G68" s="526"/>
      <c r="H68" s="486"/>
      <c r="I68" s="530"/>
      <c r="J68" s="526"/>
      <c r="K68" s="526"/>
      <c r="L68" s="526"/>
      <c r="M68" s="1140" t="s">
        <v>115</v>
      </c>
      <c r="N68" s="535"/>
      <c r="O68" s="182"/>
      <c r="P68" s="182"/>
      <c r="Q68" s="182"/>
      <c r="R68" s="182"/>
      <c r="S68" s="182"/>
      <c r="T68" s="182"/>
      <c r="U68" s="182"/>
      <c r="V68" s="941"/>
    </row>
    <row r="69" spans="1:22" ht="27.6">
      <c r="A69" s="486"/>
      <c r="B69" s="1073">
        <f>IF(C69="","",COUNTIF($C$14:C69,"&lt;&gt;""")-COUNTBLANK($C$14:C69))</f>
        <v>33</v>
      </c>
      <c r="C69" s="529" t="s">
        <v>136</v>
      </c>
      <c r="D69" s="518" t="s">
        <v>2410</v>
      </c>
      <c r="E69" s="519" t="s">
        <v>88</v>
      </c>
      <c r="F69" s="519" t="s">
        <v>117</v>
      </c>
      <c r="G69" s="526"/>
      <c r="H69" s="680">
        <f>IF(AND(I69&lt;&gt;"",V69&lt;&gt;""),0,1)</f>
        <v>1</v>
      </c>
      <c r="I69" s="1002"/>
      <c r="J69" s="526"/>
      <c r="K69" s="526"/>
      <c r="L69" s="526"/>
      <c r="M69" s="526"/>
      <c r="N69" s="526"/>
      <c r="O69" s="182"/>
      <c r="P69" s="182"/>
      <c r="Q69" s="182"/>
      <c r="R69" s="182"/>
      <c r="S69" s="182"/>
      <c r="T69" s="666"/>
      <c r="U69" s="222"/>
      <c r="V69" s="1003"/>
    </row>
    <row r="70" spans="1:22">
      <c r="A70" s="984"/>
      <c r="B70" s="1073" t="str">
        <f>IF(C70="","",COUNTIF($C$14:C70,"&lt;&gt;""")-COUNTBLANK($C$14:C70))</f>
        <v/>
      </c>
      <c r="C70" s="984"/>
      <c r="D70" s="984"/>
      <c r="E70" s="984"/>
      <c r="F70" s="984"/>
      <c r="G70" s="984"/>
      <c r="H70" s="984"/>
      <c r="I70" s="984"/>
      <c r="J70" s="984"/>
      <c r="K70" s="984"/>
      <c r="L70" s="984"/>
      <c r="M70" s="984"/>
      <c r="N70" s="984"/>
      <c r="O70" s="984"/>
      <c r="P70" s="984"/>
      <c r="Q70" s="984"/>
      <c r="R70" s="984"/>
      <c r="S70" s="984"/>
      <c r="T70" s="984"/>
      <c r="U70" s="984"/>
      <c r="V70" s="941"/>
    </row>
    <row r="71" spans="1:22" ht="6.6" customHeight="1">
      <c r="A71" s="984"/>
      <c r="B71" s="1073"/>
      <c r="C71" s="984"/>
      <c r="D71" s="984"/>
      <c r="E71" s="984"/>
      <c r="F71" s="984"/>
      <c r="G71" s="984"/>
      <c r="H71" s="984"/>
      <c r="I71" s="984"/>
      <c r="J71" s="984"/>
      <c r="K71" s="984"/>
      <c r="L71" s="984"/>
      <c r="M71" s="984"/>
      <c r="N71" s="984"/>
      <c r="O71" s="984"/>
      <c r="P71" s="984"/>
      <c r="Q71" s="984"/>
      <c r="R71" s="984"/>
      <c r="S71" s="984"/>
      <c r="T71" s="984"/>
      <c r="U71" s="984"/>
      <c r="V71" s="941"/>
    </row>
    <row r="72" spans="1:22" ht="13.65" customHeight="1">
      <c r="A72" s="986"/>
      <c r="B72" s="1004"/>
      <c r="C72" s="1097"/>
      <c r="D72" s="1098" t="s">
        <v>2406</v>
      </c>
      <c r="E72" s="1098"/>
      <c r="F72" s="1098"/>
      <c r="G72" s="1098"/>
      <c r="H72" s="1098"/>
      <c r="I72" s="1098"/>
      <c r="J72" s="1098"/>
      <c r="K72" s="1098"/>
      <c r="L72" s="1098"/>
      <c r="M72" s="1098"/>
      <c r="N72" s="1098"/>
      <c r="O72" s="1098"/>
      <c r="P72" s="1098"/>
      <c r="Q72" s="1098"/>
      <c r="R72" s="1098"/>
      <c r="S72" s="1098"/>
      <c r="T72" s="1098"/>
      <c r="U72" s="1098"/>
      <c r="V72" s="1099"/>
    </row>
    <row r="73" spans="1:22" ht="15" thickBot="1">
      <c r="A73" s="986"/>
      <c r="B73" s="1004"/>
      <c r="C73" s="222"/>
      <c r="D73" s="942"/>
      <c r="E73" s="222"/>
      <c r="F73" s="483"/>
      <c r="G73" s="986"/>
      <c r="H73" s="986"/>
      <c r="I73" s="222"/>
      <c r="J73" s="222"/>
      <c r="K73" s="222"/>
      <c r="L73" s="222"/>
      <c r="M73" s="222"/>
      <c r="N73" s="222"/>
      <c r="O73" s="222"/>
      <c r="P73" s="222"/>
      <c r="Q73" s="986"/>
      <c r="R73" s="222"/>
      <c r="S73" s="222"/>
      <c r="T73" s="986"/>
      <c r="U73" s="986"/>
      <c r="V73" s="941"/>
    </row>
    <row r="74" spans="1:22">
      <c r="A74" s="986"/>
      <c r="B74" s="1004"/>
      <c r="C74" s="222"/>
      <c r="D74" s="942"/>
      <c r="E74" s="222"/>
      <c r="F74" s="483"/>
      <c r="G74" s="986"/>
      <c r="H74" s="1311" t="s">
        <v>106</v>
      </c>
      <c r="I74" s="1313" t="s">
        <v>32</v>
      </c>
      <c r="J74" s="1324" t="s">
        <v>2457</v>
      </c>
      <c r="K74" s="1324" t="s">
        <v>2449</v>
      </c>
      <c r="L74" s="1324" t="s">
        <v>2450</v>
      </c>
      <c r="M74" s="1324" t="s">
        <v>2451</v>
      </c>
      <c r="N74" s="1324" t="s">
        <v>2069</v>
      </c>
      <c r="O74" s="222"/>
      <c r="P74" s="222"/>
      <c r="Q74" s="986"/>
      <c r="R74" s="222"/>
      <c r="S74" s="222"/>
      <c r="T74" s="986"/>
      <c r="U74" s="997"/>
      <c r="V74" s="941"/>
    </row>
    <row r="75" spans="1:22">
      <c r="A75" s="986"/>
      <c r="B75" s="1004"/>
      <c r="C75" s="222"/>
      <c r="D75" s="942"/>
      <c r="E75" s="222"/>
      <c r="F75" s="483"/>
      <c r="G75" s="986"/>
      <c r="H75" s="1312"/>
      <c r="I75" s="1314"/>
      <c r="J75" s="1325"/>
      <c r="K75" s="1325"/>
      <c r="L75" s="1325"/>
      <c r="M75" s="1325"/>
      <c r="N75" s="1325"/>
      <c r="O75" s="222"/>
      <c r="P75" s="222"/>
      <c r="Q75" s="986"/>
      <c r="R75" s="222"/>
      <c r="S75" s="222"/>
      <c r="T75" s="986"/>
      <c r="U75" s="997"/>
      <c r="V75" s="941"/>
    </row>
    <row r="76" spans="1:22">
      <c r="A76" s="986"/>
      <c r="B76" s="1004"/>
      <c r="C76" s="222"/>
      <c r="D76" s="942"/>
      <c r="E76" s="222"/>
      <c r="F76" s="483"/>
      <c r="G76" s="986"/>
      <c r="H76" s="1312"/>
      <c r="I76" s="1314"/>
      <c r="J76" s="1325"/>
      <c r="K76" s="1325"/>
      <c r="L76" s="1325"/>
      <c r="M76" s="1325"/>
      <c r="N76" s="1325"/>
      <c r="O76" s="222"/>
      <c r="P76" s="222"/>
      <c r="Q76" s="986"/>
      <c r="R76" s="222"/>
      <c r="S76" s="222"/>
      <c r="T76" s="986"/>
      <c r="U76" s="997"/>
      <c r="V76" s="941"/>
    </row>
    <row r="77" spans="1:22" ht="15" thickBot="1">
      <c r="A77" s="986"/>
      <c r="B77" s="1004"/>
      <c r="C77" s="222"/>
      <c r="D77" s="942"/>
      <c r="E77" s="222"/>
      <c r="F77" s="483"/>
      <c r="G77" s="986"/>
      <c r="H77" s="1185"/>
      <c r="I77" s="1182" t="s">
        <v>88</v>
      </c>
      <c r="J77" s="1182" t="s">
        <v>150</v>
      </c>
      <c r="K77" s="1182" t="s">
        <v>2507</v>
      </c>
      <c r="L77" s="1182" t="s">
        <v>2506</v>
      </c>
      <c r="M77" s="1186" t="s">
        <v>88</v>
      </c>
      <c r="N77" s="1182" t="s">
        <v>88</v>
      </c>
      <c r="O77" s="222"/>
      <c r="P77" s="222"/>
      <c r="Q77" s="986"/>
      <c r="R77" s="222"/>
      <c r="S77" s="222"/>
      <c r="T77" s="986"/>
      <c r="U77" s="997"/>
      <c r="V77" s="941"/>
    </row>
    <row r="78" spans="1:22" ht="57.6" customHeight="1">
      <c r="A78" s="924"/>
      <c r="B78" s="411">
        <f>IF(C78="","",COUNTIF($C$14:C78,"&lt;&gt;""")-COUNTBLANK($C$14:C78))</f>
        <v>34</v>
      </c>
      <c r="C78" s="1058" t="s">
        <v>137</v>
      </c>
      <c r="D78" s="482" t="s">
        <v>2596</v>
      </c>
      <c r="E78" s="924"/>
      <c r="F78" s="924"/>
      <c r="G78" s="924"/>
      <c r="H78" s="924"/>
      <c r="I78" s="222"/>
      <c r="J78" s="222"/>
      <c r="K78" s="222"/>
      <c r="L78" s="222"/>
      <c r="M78" s="222"/>
      <c r="N78" s="222"/>
      <c r="O78" s="222"/>
      <c r="P78" s="222"/>
      <c r="Q78" s="924"/>
      <c r="R78" s="924"/>
      <c r="S78" s="924"/>
      <c r="T78" s="924"/>
      <c r="U78" s="924"/>
      <c r="V78" s="941"/>
    </row>
    <row r="79" spans="1:22">
      <c r="A79" s="986"/>
      <c r="B79" s="1004"/>
      <c r="C79" s="984"/>
      <c r="D79" s="984"/>
      <c r="E79" s="984"/>
      <c r="F79" s="984"/>
      <c r="G79" s="986"/>
      <c r="H79" s="986"/>
      <c r="I79" s="222"/>
      <c r="J79" s="222"/>
      <c r="K79" s="222"/>
      <c r="L79" s="222"/>
      <c r="M79" s="222"/>
      <c r="N79" s="222"/>
      <c r="O79" s="222"/>
      <c r="P79" s="222"/>
      <c r="Q79" s="986"/>
      <c r="R79" s="222"/>
      <c r="S79" s="986"/>
      <c r="T79" s="222"/>
      <c r="U79" s="986"/>
      <c r="V79" s="941"/>
    </row>
    <row r="80" spans="1:22">
      <c r="A80" s="986"/>
      <c r="B80" s="1073"/>
      <c r="C80" s="995"/>
      <c r="D80" s="102"/>
      <c r="E80" s="1001" t="s">
        <v>88</v>
      </c>
      <c r="F80" s="996" t="s">
        <v>117</v>
      </c>
      <c r="G80" s="986"/>
      <c r="H80" s="1012">
        <f t="shared" ref="H80:H92" si="1">IF(AND(I80&lt;&gt;"",J80&lt;&gt;"",K80&lt;&gt;"",L80&lt;&gt;"",M80&lt;&gt;"",V80&lt;&gt;"",N80&lt;&gt;""),0,1)</f>
        <v>1</v>
      </c>
      <c r="I80" s="936"/>
      <c r="J80" s="936"/>
      <c r="K80" s="936"/>
      <c r="L80" s="936"/>
      <c r="M80" s="936"/>
      <c r="N80" s="936"/>
      <c r="O80" s="687"/>
      <c r="P80" s="687"/>
      <c r="Q80" s="687"/>
      <c r="R80" s="222"/>
      <c r="S80" s="986"/>
      <c r="T80" s="666"/>
      <c r="U80" s="222"/>
      <c r="V80" s="1003"/>
    </row>
    <row r="81" spans="1:22">
      <c r="A81" s="986"/>
      <c r="B81" s="1004"/>
      <c r="C81" s="995"/>
      <c r="D81" s="102"/>
      <c r="E81" s="1001" t="s">
        <v>88</v>
      </c>
      <c r="F81" s="996" t="s">
        <v>117</v>
      </c>
      <c r="G81" s="986"/>
      <c r="H81" s="1012">
        <f t="shared" si="1"/>
        <v>1</v>
      </c>
      <c r="I81" s="936"/>
      <c r="J81" s="936"/>
      <c r="K81" s="936"/>
      <c r="L81" s="936"/>
      <c r="M81" s="936"/>
      <c r="N81" s="936"/>
      <c r="O81" s="687"/>
      <c r="P81" s="687"/>
      <c r="Q81" s="687"/>
      <c r="R81" s="222"/>
      <c r="S81" s="986"/>
      <c r="T81" s="666"/>
      <c r="U81" s="222"/>
      <c r="V81" s="1003"/>
    </row>
    <row r="82" spans="1:22">
      <c r="A82" s="986"/>
      <c r="B82" s="1004"/>
      <c r="C82" s="995"/>
      <c r="D82" s="102"/>
      <c r="E82" s="1001" t="s">
        <v>88</v>
      </c>
      <c r="F82" s="996" t="s">
        <v>117</v>
      </c>
      <c r="G82" s="986"/>
      <c r="H82" s="1012">
        <f t="shared" si="1"/>
        <v>1</v>
      </c>
      <c r="I82" s="936"/>
      <c r="J82" s="936"/>
      <c r="K82" s="936"/>
      <c r="L82" s="936"/>
      <c r="M82" s="936"/>
      <c r="N82" s="936"/>
      <c r="O82" s="687"/>
      <c r="P82" s="687"/>
      <c r="Q82" s="687"/>
      <c r="R82" s="222"/>
      <c r="S82" s="986"/>
      <c r="T82" s="666"/>
      <c r="U82" s="222"/>
      <c r="V82" s="1003"/>
    </row>
    <row r="83" spans="1:22">
      <c r="A83" s="986"/>
      <c r="B83" s="1004"/>
      <c r="C83" s="995"/>
      <c r="D83" s="102"/>
      <c r="E83" s="1001" t="s">
        <v>88</v>
      </c>
      <c r="F83" s="996" t="s">
        <v>117</v>
      </c>
      <c r="G83" s="986"/>
      <c r="H83" s="1012">
        <f t="shared" si="1"/>
        <v>1</v>
      </c>
      <c r="I83" s="936"/>
      <c r="J83" s="936"/>
      <c r="K83" s="936"/>
      <c r="L83" s="936"/>
      <c r="M83" s="936"/>
      <c r="N83" s="936"/>
      <c r="O83" s="687"/>
      <c r="P83" s="687"/>
      <c r="Q83" s="687"/>
      <c r="R83" s="222"/>
      <c r="S83" s="986"/>
      <c r="T83" s="666"/>
      <c r="U83" s="222"/>
      <c r="V83" s="1003"/>
    </row>
    <row r="84" spans="1:22">
      <c r="A84" s="986"/>
      <c r="B84" s="1004"/>
      <c r="C84" s="995"/>
      <c r="D84" s="102"/>
      <c r="E84" s="1001" t="s">
        <v>88</v>
      </c>
      <c r="F84" s="996" t="s">
        <v>117</v>
      </c>
      <c r="G84" s="986"/>
      <c r="H84" s="1012">
        <f t="shared" si="1"/>
        <v>1</v>
      </c>
      <c r="I84" s="936"/>
      <c r="J84" s="936"/>
      <c r="K84" s="936"/>
      <c r="L84" s="936"/>
      <c r="M84" s="936"/>
      <c r="N84" s="936"/>
      <c r="O84" s="687"/>
      <c r="P84" s="687"/>
      <c r="Q84" s="687"/>
      <c r="R84" s="222"/>
      <c r="S84" s="986"/>
      <c r="T84" s="666"/>
      <c r="U84" s="222"/>
      <c r="V84" s="1003"/>
    </row>
    <row r="85" spans="1:22">
      <c r="A85" s="986"/>
      <c r="B85" s="1004"/>
      <c r="C85" s="995"/>
      <c r="D85" s="102"/>
      <c r="E85" s="1001" t="s">
        <v>88</v>
      </c>
      <c r="F85" s="996" t="s">
        <v>117</v>
      </c>
      <c r="G85" s="986"/>
      <c r="H85" s="1012">
        <f t="shared" si="1"/>
        <v>1</v>
      </c>
      <c r="I85" s="936"/>
      <c r="J85" s="936"/>
      <c r="K85" s="936"/>
      <c r="L85" s="936"/>
      <c r="M85" s="936"/>
      <c r="N85" s="936"/>
      <c r="O85" s="687"/>
      <c r="P85" s="687"/>
      <c r="Q85" s="687"/>
      <c r="R85" s="222"/>
      <c r="S85" s="986"/>
      <c r="T85" s="666"/>
      <c r="U85" s="222"/>
      <c r="V85" s="1003"/>
    </row>
    <row r="86" spans="1:22">
      <c r="A86" s="986"/>
      <c r="B86" s="1004"/>
      <c r="C86" s="995"/>
      <c r="D86" s="102"/>
      <c r="E86" s="1001" t="s">
        <v>88</v>
      </c>
      <c r="F86" s="996" t="s">
        <v>117</v>
      </c>
      <c r="G86" s="986"/>
      <c r="H86" s="1012">
        <f t="shared" si="1"/>
        <v>1</v>
      </c>
      <c r="I86" s="936"/>
      <c r="J86" s="936"/>
      <c r="K86" s="936"/>
      <c r="L86" s="936"/>
      <c r="M86" s="936"/>
      <c r="N86" s="936"/>
      <c r="O86" s="687"/>
      <c r="P86" s="687"/>
      <c r="Q86" s="687"/>
      <c r="R86" s="222"/>
      <c r="S86" s="986"/>
      <c r="T86" s="666"/>
      <c r="U86" s="222"/>
      <c r="V86" s="1003"/>
    </row>
    <row r="87" spans="1:22">
      <c r="A87" s="986"/>
      <c r="B87" s="1004"/>
      <c r="C87" s="995"/>
      <c r="D87" s="102"/>
      <c r="E87" s="1001" t="s">
        <v>88</v>
      </c>
      <c r="F87" s="996" t="s">
        <v>117</v>
      </c>
      <c r="G87" s="986"/>
      <c r="H87" s="1012">
        <f t="shared" si="1"/>
        <v>1</v>
      </c>
      <c r="I87" s="936"/>
      <c r="J87" s="936"/>
      <c r="K87" s="936"/>
      <c r="L87" s="936"/>
      <c r="M87" s="936"/>
      <c r="N87" s="936"/>
      <c r="O87" s="687"/>
      <c r="P87" s="687"/>
      <c r="Q87" s="687"/>
      <c r="R87" s="222"/>
      <c r="S87" s="986"/>
      <c r="T87" s="666"/>
      <c r="U87" s="222"/>
      <c r="V87" s="1003"/>
    </row>
    <row r="88" spans="1:22">
      <c r="A88" s="986"/>
      <c r="B88" s="1004"/>
      <c r="C88" s="995"/>
      <c r="D88" s="102"/>
      <c r="E88" s="1001" t="s">
        <v>88</v>
      </c>
      <c r="F88" s="996" t="s">
        <v>117</v>
      </c>
      <c r="G88" s="986"/>
      <c r="H88" s="1012">
        <f t="shared" si="1"/>
        <v>1</v>
      </c>
      <c r="I88" s="936"/>
      <c r="J88" s="936"/>
      <c r="K88" s="936"/>
      <c r="L88" s="936"/>
      <c r="M88" s="936"/>
      <c r="N88" s="936"/>
      <c r="O88" s="687"/>
      <c r="P88" s="687"/>
      <c r="Q88" s="687"/>
      <c r="R88" s="222"/>
      <c r="S88" s="986"/>
      <c r="T88" s="666"/>
      <c r="U88" s="222"/>
      <c r="V88" s="1003"/>
    </row>
    <row r="89" spans="1:22">
      <c r="A89" s="986"/>
      <c r="B89" s="1004"/>
      <c r="C89" s="995"/>
      <c r="D89" s="102"/>
      <c r="E89" s="1001" t="s">
        <v>88</v>
      </c>
      <c r="F89" s="996" t="s">
        <v>117</v>
      </c>
      <c r="G89" s="986"/>
      <c r="H89" s="1012">
        <f t="shared" si="1"/>
        <v>1</v>
      </c>
      <c r="I89" s="936"/>
      <c r="J89" s="936"/>
      <c r="K89" s="936"/>
      <c r="L89" s="936"/>
      <c r="M89" s="936"/>
      <c r="N89" s="936"/>
      <c r="O89" s="687"/>
      <c r="P89" s="687"/>
      <c r="Q89" s="687"/>
      <c r="R89" s="222"/>
      <c r="S89" s="986"/>
      <c r="T89" s="666"/>
      <c r="U89" s="222"/>
      <c r="V89" s="1003"/>
    </row>
    <row r="90" spans="1:22">
      <c r="A90" s="986"/>
      <c r="B90" s="1004"/>
      <c r="C90" s="995"/>
      <c r="D90" s="102"/>
      <c r="E90" s="1001" t="s">
        <v>88</v>
      </c>
      <c r="F90" s="996" t="s">
        <v>117</v>
      </c>
      <c r="G90" s="986"/>
      <c r="H90" s="1012">
        <f t="shared" si="1"/>
        <v>1</v>
      </c>
      <c r="I90" s="936"/>
      <c r="J90" s="936"/>
      <c r="K90" s="936"/>
      <c r="L90" s="936"/>
      <c r="M90" s="936"/>
      <c r="N90" s="936"/>
      <c r="O90" s="687"/>
      <c r="P90" s="687"/>
      <c r="Q90" s="687"/>
      <c r="R90" s="222"/>
      <c r="S90" s="986"/>
      <c r="T90" s="666"/>
      <c r="U90" s="222"/>
      <c r="V90" s="1003"/>
    </row>
    <row r="91" spans="1:22">
      <c r="A91" s="986"/>
      <c r="B91" s="1004"/>
      <c r="C91" s="995"/>
      <c r="D91" s="102"/>
      <c r="E91" s="1001" t="s">
        <v>88</v>
      </c>
      <c r="F91" s="996" t="s">
        <v>117</v>
      </c>
      <c r="G91" s="986"/>
      <c r="H91" s="1012">
        <f t="shared" si="1"/>
        <v>1</v>
      </c>
      <c r="I91" s="936"/>
      <c r="J91" s="936"/>
      <c r="K91" s="936"/>
      <c r="L91" s="936"/>
      <c r="M91" s="936"/>
      <c r="N91" s="936"/>
      <c r="O91" s="687"/>
      <c r="P91" s="687"/>
      <c r="Q91" s="687"/>
      <c r="R91" s="222"/>
      <c r="S91" s="986"/>
      <c r="T91" s="666"/>
      <c r="U91" s="222"/>
      <c r="V91" s="1003"/>
    </row>
    <row r="92" spans="1:22">
      <c r="A92" s="986"/>
      <c r="B92" s="1004"/>
      <c r="C92" s="995"/>
      <c r="D92" s="102"/>
      <c r="E92" s="1001" t="s">
        <v>88</v>
      </c>
      <c r="F92" s="996" t="s">
        <v>117</v>
      </c>
      <c r="G92" s="986"/>
      <c r="H92" s="1012">
        <f t="shared" si="1"/>
        <v>1</v>
      </c>
      <c r="I92" s="936"/>
      <c r="J92" s="936"/>
      <c r="K92" s="936"/>
      <c r="L92" s="936"/>
      <c r="M92" s="936"/>
      <c r="N92" s="936"/>
      <c r="O92" s="687"/>
      <c r="P92" s="687"/>
      <c r="Q92" s="687"/>
      <c r="R92" s="222"/>
      <c r="S92" s="986"/>
      <c r="T92" s="666"/>
      <c r="U92" s="222"/>
      <c r="V92" s="1003"/>
    </row>
    <row r="93" spans="1:22">
      <c r="A93" s="986"/>
      <c r="B93" s="1004"/>
      <c r="C93" s="222"/>
      <c r="D93" s="986" t="s">
        <v>2421</v>
      </c>
      <c r="E93" s="222"/>
      <c r="F93" s="483"/>
      <c r="G93" s="986"/>
      <c r="H93" s="986"/>
      <c r="I93" s="222"/>
      <c r="J93" s="222"/>
      <c r="K93" s="222"/>
      <c r="L93" s="222"/>
      <c r="M93" s="222"/>
      <c r="N93" s="222"/>
      <c r="O93" s="222"/>
      <c r="P93" s="222"/>
      <c r="Q93" s="986"/>
      <c r="R93" s="222"/>
      <c r="S93" s="986"/>
      <c r="T93" s="222"/>
      <c r="U93" s="986"/>
      <c r="V93" s="941"/>
    </row>
    <row r="94" spans="1:22" ht="15" thickBot="1">
      <c r="A94" s="984"/>
      <c r="B94" s="1073" t="str">
        <f>IF(C94="","",COUNTIF($C$14:C94,"&lt;&gt;""")-COUNTBLANK($C$14:C94))</f>
        <v/>
      </c>
      <c r="C94" s="984"/>
      <c r="D94" s="984"/>
      <c r="E94" s="984"/>
      <c r="F94" s="984"/>
      <c r="G94" s="984"/>
      <c r="H94" s="984"/>
      <c r="I94" s="984"/>
      <c r="J94" s="984"/>
      <c r="K94" s="984"/>
      <c r="L94" s="984"/>
      <c r="M94" s="984"/>
      <c r="N94" s="984"/>
      <c r="O94" s="984"/>
      <c r="P94" s="984"/>
      <c r="Q94" s="984"/>
      <c r="R94" s="984"/>
      <c r="S94" s="984"/>
      <c r="T94" s="984"/>
      <c r="U94" s="984"/>
      <c r="V94" s="941"/>
    </row>
    <row r="95" spans="1:22">
      <c r="A95" s="984"/>
      <c r="B95" s="1073"/>
      <c r="C95" s="984"/>
      <c r="D95" s="984"/>
      <c r="E95" s="984"/>
      <c r="F95" s="984"/>
      <c r="G95" s="984"/>
      <c r="H95" s="1311" t="s">
        <v>106</v>
      </c>
      <c r="I95" s="1313" t="s">
        <v>2454</v>
      </c>
      <c r="J95" s="1315" t="s">
        <v>32</v>
      </c>
      <c r="K95" s="1316"/>
      <c r="L95" s="1316"/>
      <c r="M95" s="1316"/>
      <c r="N95" s="1316"/>
      <c r="O95" s="1316"/>
      <c r="P95" s="1316"/>
      <c r="Q95" s="1317"/>
      <c r="R95" s="984"/>
      <c r="S95" s="984"/>
      <c r="T95" s="984"/>
      <c r="U95" s="984"/>
      <c r="V95" s="941"/>
    </row>
    <row r="96" spans="1:22">
      <c r="A96" s="984"/>
      <c r="B96" s="1073"/>
      <c r="C96" s="984"/>
      <c r="D96" s="984"/>
      <c r="E96" s="984"/>
      <c r="F96" s="984"/>
      <c r="G96" s="984"/>
      <c r="H96" s="1312"/>
      <c r="I96" s="1314"/>
      <c r="J96" s="1318"/>
      <c r="K96" s="1319"/>
      <c r="L96" s="1319"/>
      <c r="M96" s="1319"/>
      <c r="N96" s="1319"/>
      <c r="O96" s="1319"/>
      <c r="P96" s="1319"/>
      <c r="Q96" s="1320"/>
      <c r="R96" s="984"/>
      <c r="S96" s="984"/>
      <c r="T96" s="984"/>
      <c r="U96" s="984"/>
      <c r="V96" s="941"/>
    </row>
    <row r="97" spans="1:22">
      <c r="A97" s="984"/>
      <c r="B97" s="1073"/>
      <c r="C97" s="984"/>
      <c r="D97" s="984"/>
      <c r="E97" s="984"/>
      <c r="F97" s="984"/>
      <c r="G97" s="984"/>
      <c r="H97" s="1312"/>
      <c r="I97" s="1314"/>
      <c r="J97" s="1318"/>
      <c r="K97" s="1319"/>
      <c r="L97" s="1319"/>
      <c r="M97" s="1319"/>
      <c r="N97" s="1319"/>
      <c r="O97" s="1319"/>
      <c r="P97" s="1319"/>
      <c r="Q97" s="1320"/>
      <c r="R97" s="984"/>
      <c r="S97" s="984"/>
      <c r="T97" s="984"/>
      <c r="U97" s="984"/>
      <c r="V97" s="941"/>
    </row>
    <row r="98" spans="1:22" ht="15" thickBot="1">
      <c r="A98" s="984"/>
      <c r="B98" s="1073"/>
      <c r="C98" s="984"/>
      <c r="D98" s="984"/>
      <c r="E98" s="984"/>
      <c r="F98" s="984"/>
      <c r="G98" s="984"/>
      <c r="H98" s="1185"/>
      <c r="I98" s="1182" t="s">
        <v>150</v>
      </c>
      <c r="J98" s="1321" t="s">
        <v>88</v>
      </c>
      <c r="K98" s="1322"/>
      <c r="L98" s="1322"/>
      <c r="M98" s="1322"/>
      <c r="N98" s="1322"/>
      <c r="O98" s="1322"/>
      <c r="P98" s="1322"/>
      <c r="Q98" s="1323"/>
      <c r="R98" s="984"/>
      <c r="S98" s="984"/>
      <c r="T98" s="984"/>
      <c r="U98" s="984"/>
      <c r="V98" s="941"/>
    </row>
    <row r="99" spans="1:22" ht="42">
      <c r="A99" s="986"/>
      <c r="B99" s="1073">
        <f>IF(C99="","",COUNTIF($C$14:C99,"&lt;&gt;""")-COUNTBLANK($C$14:C99))</f>
        <v>35</v>
      </c>
      <c r="C99" s="529" t="s">
        <v>138</v>
      </c>
      <c r="D99" s="1102" t="s">
        <v>2405</v>
      </c>
      <c r="E99" s="986"/>
      <c r="F99" s="986"/>
      <c r="G99" s="986"/>
      <c r="H99" s="986"/>
      <c r="I99" s="222"/>
      <c r="J99" s="222"/>
      <c r="K99" s="986"/>
      <c r="L99" s="222"/>
      <c r="M99" s="222"/>
      <c r="N99" s="222"/>
      <c r="O99" s="222"/>
      <c r="P99" s="222"/>
      <c r="Q99" s="222"/>
      <c r="R99" s="986"/>
      <c r="S99" s="986"/>
      <c r="T99" s="986"/>
      <c r="U99" s="986"/>
      <c r="V99" s="941"/>
    </row>
    <row r="100" spans="1:22">
      <c r="A100" s="986"/>
      <c r="B100" s="1004"/>
      <c r="C100" s="984"/>
      <c r="D100" s="984"/>
      <c r="E100" s="984"/>
      <c r="F100" s="984"/>
      <c r="G100" s="986"/>
      <c r="H100" s="986"/>
      <c r="I100" s="222"/>
      <c r="J100" s="222"/>
      <c r="K100" s="986"/>
      <c r="L100" s="222"/>
      <c r="M100" s="222"/>
      <c r="N100" s="222"/>
      <c r="O100" s="222"/>
      <c r="P100" s="222"/>
      <c r="Q100" s="222"/>
      <c r="R100" s="986"/>
      <c r="S100" s="222"/>
      <c r="T100" s="222"/>
      <c r="U100" s="986"/>
      <c r="V100" s="941"/>
    </row>
    <row r="101" spans="1:22" ht="15" customHeight="1">
      <c r="A101" s="986"/>
      <c r="B101" s="1073"/>
      <c r="C101" s="995"/>
      <c r="D101" s="102"/>
      <c r="E101" s="945" t="s">
        <v>88</v>
      </c>
      <c r="F101" s="996" t="s">
        <v>117</v>
      </c>
      <c r="G101" s="986"/>
      <c r="H101" s="1012">
        <f>IF(AND(J101&lt;&gt;"",I101&lt;&gt;"",V101&lt;&gt;""),0,1)</f>
        <v>1</v>
      </c>
      <c r="I101" s="936"/>
      <c r="J101" s="1308"/>
      <c r="K101" s="1309"/>
      <c r="L101" s="1309"/>
      <c r="M101" s="1309"/>
      <c r="N101" s="1309"/>
      <c r="O101" s="1309"/>
      <c r="P101" s="1309"/>
      <c r="Q101" s="1310"/>
      <c r="R101" s="986"/>
      <c r="S101" s="222"/>
      <c r="T101" s="666"/>
      <c r="U101" s="222"/>
      <c r="V101" s="1003"/>
    </row>
    <row r="102" spans="1:22">
      <c r="A102" s="986"/>
      <c r="B102" s="1004"/>
      <c r="C102" s="995"/>
      <c r="D102" s="102"/>
      <c r="E102" s="945" t="s">
        <v>88</v>
      </c>
      <c r="F102" s="996" t="s">
        <v>117</v>
      </c>
      <c r="G102" s="986"/>
      <c r="H102" s="1012">
        <f t="shared" ref="H102:H113" si="2">IF(AND(J102&lt;&gt;"",I102&lt;&gt;"",V102&lt;&gt;""),0,1)</f>
        <v>1</v>
      </c>
      <c r="I102" s="936"/>
      <c r="J102" s="1308"/>
      <c r="K102" s="1309"/>
      <c r="L102" s="1309"/>
      <c r="M102" s="1309"/>
      <c r="N102" s="1309"/>
      <c r="O102" s="1309"/>
      <c r="P102" s="1309"/>
      <c r="Q102" s="1310"/>
      <c r="R102" s="986"/>
      <c r="S102" s="222"/>
      <c r="T102" s="666"/>
      <c r="U102" s="222"/>
      <c r="V102" s="1003"/>
    </row>
    <row r="103" spans="1:22">
      <c r="A103" s="986"/>
      <c r="B103" s="1004"/>
      <c r="C103" s="995"/>
      <c r="D103" s="102"/>
      <c r="E103" s="945" t="s">
        <v>88</v>
      </c>
      <c r="F103" s="996" t="s">
        <v>117</v>
      </c>
      <c r="G103" s="986"/>
      <c r="H103" s="1012">
        <f t="shared" si="2"/>
        <v>1</v>
      </c>
      <c r="I103" s="936"/>
      <c r="J103" s="1308"/>
      <c r="K103" s="1309"/>
      <c r="L103" s="1309"/>
      <c r="M103" s="1309"/>
      <c r="N103" s="1309"/>
      <c r="O103" s="1309"/>
      <c r="P103" s="1309"/>
      <c r="Q103" s="1310"/>
      <c r="R103" s="986"/>
      <c r="S103" s="222"/>
      <c r="T103" s="666"/>
      <c r="U103" s="222"/>
      <c r="V103" s="1003"/>
    </row>
    <row r="104" spans="1:22">
      <c r="A104" s="986"/>
      <c r="B104" s="1004"/>
      <c r="C104" s="995"/>
      <c r="D104" s="102"/>
      <c r="E104" s="945" t="s">
        <v>88</v>
      </c>
      <c r="F104" s="996" t="s">
        <v>117</v>
      </c>
      <c r="G104" s="986"/>
      <c r="H104" s="1012">
        <f t="shared" si="2"/>
        <v>1</v>
      </c>
      <c r="I104" s="936"/>
      <c r="J104" s="1308"/>
      <c r="K104" s="1309"/>
      <c r="L104" s="1309"/>
      <c r="M104" s="1309"/>
      <c r="N104" s="1309"/>
      <c r="O104" s="1309"/>
      <c r="P104" s="1309"/>
      <c r="Q104" s="1310"/>
      <c r="R104" s="986"/>
      <c r="S104" s="222"/>
      <c r="T104" s="666"/>
      <c r="U104" s="222"/>
      <c r="V104" s="1003"/>
    </row>
    <row r="105" spans="1:22">
      <c r="A105" s="986"/>
      <c r="B105" s="1004"/>
      <c r="C105" s="995"/>
      <c r="D105" s="102"/>
      <c r="E105" s="945" t="s">
        <v>88</v>
      </c>
      <c r="F105" s="996" t="s">
        <v>117</v>
      </c>
      <c r="G105" s="986"/>
      <c r="H105" s="1012">
        <f t="shared" si="2"/>
        <v>1</v>
      </c>
      <c r="I105" s="936"/>
      <c r="J105" s="1308"/>
      <c r="K105" s="1309"/>
      <c r="L105" s="1309"/>
      <c r="M105" s="1309"/>
      <c r="N105" s="1309"/>
      <c r="O105" s="1309"/>
      <c r="P105" s="1309"/>
      <c r="Q105" s="1310"/>
      <c r="R105" s="986"/>
      <c r="S105" s="222"/>
      <c r="T105" s="666"/>
      <c r="U105" s="222"/>
      <c r="V105" s="1003"/>
    </row>
    <row r="106" spans="1:22">
      <c r="A106" s="986"/>
      <c r="B106" s="1004"/>
      <c r="C106" s="995"/>
      <c r="D106" s="102"/>
      <c r="E106" s="945" t="s">
        <v>88</v>
      </c>
      <c r="F106" s="996" t="s">
        <v>117</v>
      </c>
      <c r="G106" s="986"/>
      <c r="H106" s="1012">
        <f t="shared" si="2"/>
        <v>1</v>
      </c>
      <c r="I106" s="936"/>
      <c r="J106" s="1308"/>
      <c r="K106" s="1309"/>
      <c r="L106" s="1309"/>
      <c r="M106" s="1309"/>
      <c r="N106" s="1309"/>
      <c r="O106" s="1309"/>
      <c r="P106" s="1309"/>
      <c r="Q106" s="1310"/>
      <c r="R106" s="986"/>
      <c r="S106" s="222"/>
      <c r="T106" s="666"/>
      <c r="U106" s="222"/>
      <c r="V106" s="1003"/>
    </row>
    <row r="107" spans="1:22">
      <c r="A107" s="986"/>
      <c r="B107" s="1004"/>
      <c r="C107" s="995"/>
      <c r="D107" s="102"/>
      <c r="E107" s="945" t="s">
        <v>88</v>
      </c>
      <c r="F107" s="996" t="s">
        <v>117</v>
      </c>
      <c r="G107" s="986"/>
      <c r="H107" s="1012">
        <f t="shared" si="2"/>
        <v>1</v>
      </c>
      <c r="I107" s="936"/>
      <c r="J107" s="1308"/>
      <c r="K107" s="1309"/>
      <c r="L107" s="1309"/>
      <c r="M107" s="1309"/>
      <c r="N107" s="1309"/>
      <c r="O107" s="1309"/>
      <c r="P107" s="1309"/>
      <c r="Q107" s="1310"/>
      <c r="R107" s="986"/>
      <c r="S107" s="222"/>
      <c r="T107" s="666"/>
      <c r="U107" s="222"/>
      <c r="V107" s="1003"/>
    </row>
    <row r="108" spans="1:22">
      <c r="A108" s="986"/>
      <c r="B108" s="1004"/>
      <c r="C108" s="995"/>
      <c r="D108" s="102"/>
      <c r="E108" s="945" t="s">
        <v>88</v>
      </c>
      <c r="F108" s="996" t="s">
        <v>117</v>
      </c>
      <c r="G108" s="986"/>
      <c r="H108" s="1012">
        <f t="shared" si="2"/>
        <v>1</v>
      </c>
      <c r="I108" s="936"/>
      <c r="J108" s="1308"/>
      <c r="K108" s="1309"/>
      <c r="L108" s="1309"/>
      <c r="M108" s="1309"/>
      <c r="N108" s="1309"/>
      <c r="O108" s="1309"/>
      <c r="P108" s="1309"/>
      <c r="Q108" s="1310"/>
      <c r="R108" s="986"/>
      <c r="S108" s="222"/>
      <c r="T108" s="666"/>
      <c r="U108" s="222"/>
      <c r="V108" s="1003"/>
    </row>
    <row r="109" spans="1:22">
      <c r="A109" s="986"/>
      <c r="B109" s="1004"/>
      <c r="C109" s="995"/>
      <c r="D109" s="102"/>
      <c r="E109" s="945" t="s">
        <v>88</v>
      </c>
      <c r="F109" s="996" t="s">
        <v>117</v>
      </c>
      <c r="G109" s="986"/>
      <c r="H109" s="1012">
        <f t="shared" si="2"/>
        <v>1</v>
      </c>
      <c r="I109" s="936"/>
      <c r="J109" s="1308"/>
      <c r="K109" s="1309"/>
      <c r="L109" s="1309"/>
      <c r="M109" s="1309"/>
      <c r="N109" s="1309"/>
      <c r="O109" s="1309"/>
      <c r="P109" s="1309"/>
      <c r="Q109" s="1310"/>
      <c r="R109" s="986"/>
      <c r="S109" s="222"/>
      <c r="T109" s="666"/>
      <c r="U109" s="222"/>
      <c r="V109" s="1003"/>
    </row>
    <row r="110" spans="1:22">
      <c r="A110" s="986"/>
      <c r="B110" s="1004"/>
      <c r="C110" s="995"/>
      <c r="D110" s="102"/>
      <c r="E110" s="945" t="s">
        <v>88</v>
      </c>
      <c r="F110" s="996" t="s">
        <v>117</v>
      </c>
      <c r="G110" s="986"/>
      <c r="H110" s="1012">
        <f t="shared" si="2"/>
        <v>1</v>
      </c>
      <c r="I110" s="936"/>
      <c r="J110" s="1308"/>
      <c r="K110" s="1309"/>
      <c r="L110" s="1309"/>
      <c r="M110" s="1309"/>
      <c r="N110" s="1309"/>
      <c r="O110" s="1309"/>
      <c r="P110" s="1309"/>
      <c r="Q110" s="1310"/>
      <c r="R110" s="986"/>
      <c r="S110" s="222"/>
      <c r="T110" s="666"/>
      <c r="U110" s="222"/>
      <c r="V110" s="1003"/>
    </row>
    <row r="111" spans="1:22">
      <c r="A111" s="986"/>
      <c r="B111" s="1004"/>
      <c r="C111" s="995"/>
      <c r="D111" s="102"/>
      <c r="E111" s="945" t="s">
        <v>88</v>
      </c>
      <c r="F111" s="996" t="s">
        <v>117</v>
      </c>
      <c r="G111" s="986"/>
      <c r="H111" s="1012">
        <f t="shared" si="2"/>
        <v>1</v>
      </c>
      <c r="I111" s="936"/>
      <c r="J111" s="1308"/>
      <c r="K111" s="1309"/>
      <c r="L111" s="1309"/>
      <c r="M111" s="1309"/>
      <c r="N111" s="1309"/>
      <c r="O111" s="1309"/>
      <c r="P111" s="1309"/>
      <c r="Q111" s="1310"/>
      <c r="R111" s="986"/>
      <c r="S111" s="222"/>
      <c r="T111" s="666"/>
      <c r="U111" s="222"/>
      <c r="V111" s="1003"/>
    </row>
    <row r="112" spans="1:22">
      <c r="A112" s="986"/>
      <c r="B112" s="1004"/>
      <c r="C112" s="995"/>
      <c r="D112" s="102"/>
      <c r="E112" s="945" t="s">
        <v>88</v>
      </c>
      <c r="F112" s="996" t="s">
        <v>117</v>
      </c>
      <c r="G112" s="986"/>
      <c r="H112" s="1012">
        <f t="shared" si="2"/>
        <v>1</v>
      </c>
      <c r="I112" s="936"/>
      <c r="J112" s="1308"/>
      <c r="K112" s="1309"/>
      <c r="L112" s="1309"/>
      <c r="M112" s="1309"/>
      <c r="N112" s="1309"/>
      <c r="O112" s="1309"/>
      <c r="P112" s="1309"/>
      <c r="Q112" s="1310"/>
      <c r="R112" s="986"/>
      <c r="S112" s="222"/>
      <c r="T112" s="666"/>
      <c r="U112" s="222"/>
      <c r="V112" s="1003"/>
    </row>
    <row r="113" spans="1:22">
      <c r="A113" s="986"/>
      <c r="B113" s="1004"/>
      <c r="C113" s="995"/>
      <c r="D113" s="102"/>
      <c r="E113" s="945" t="s">
        <v>88</v>
      </c>
      <c r="F113" s="996" t="s">
        <v>117</v>
      </c>
      <c r="G113" s="986"/>
      <c r="H113" s="1012">
        <f t="shared" si="2"/>
        <v>1</v>
      </c>
      <c r="I113" s="936"/>
      <c r="J113" s="1308"/>
      <c r="K113" s="1309"/>
      <c r="L113" s="1309"/>
      <c r="M113" s="1309"/>
      <c r="N113" s="1309"/>
      <c r="O113" s="1309"/>
      <c r="P113" s="1309"/>
      <c r="Q113" s="1310"/>
      <c r="R113" s="986"/>
      <c r="S113" s="222"/>
      <c r="T113" s="666"/>
      <c r="U113" s="222"/>
      <c r="V113" s="1003"/>
    </row>
    <row r="114" spans="1:22">
      <c r="A114" s="986"/>
      <c r="B114" s="1004"/>
      <c r="C114" s="222"/>
      <c r="D114" s="986" t="s">
        <v>2421</v>
      </c>
      <c r="E114" s="222"/>
      <c r="F114" s="483"/>
      <c r="G114" s="986"/>
      <c r="H114" s="986"/>
      <c r="I114" s="222"/>
      <c r="J114" s="222"/>
      <c r="K114" s="222"/>
      <c r="L114" s="222"/>
      <c r="M114" s="222"/>
      <c r="N114" s="222"/>
      <c r="O114" s="222"/>
      <c r="P114" s="222"/>
      <c r="Q114" s="222"/>
      <c r="R114" s="986"/>
      <c r="S114" s="222"/>
      <c r="T114" s="222"/>
      <c r="U114" s="986"/>
      <c r="V114" s="941"/>
    </row>
    <row r="115" spans="1:22" ht="15" thickBot="1">
      <c r="A115" s="984"/>
      <c r="B115" s="1073" t="str">
        <f>IF(C115="","",COUNTIF($C$14:C115,"&lt;&gt;""")-COUNTBLANK($C$14:C115))</f>
        <v/>
      </c>
      <c r="C115" s="984"/>
      <c r="D115" s="984"/>
      <c r="E115" s="984"/>
      <c r="F115" s="984"/>
      <c r="G115" s="984"/>
      <c r="H115" s="984"/>
      <c r="I115" s="984"/>
      <c r="J115" s="984"/>
      <c r="K115" s="984"/>
      <c r="L115" s="984"/>
      <c r="M115" s="984"/>
      <c r="N115" s="984"/>
      <c r="O115" s="984"/>
      <c r="P115" s="984"/>
      <c r="Q115" s="984"/>
      <c r="R115" s="984"/>
      <c r="S115" s="984"/>
      <c r="T115" s="984"/>
      <c r="U115" s="984"/>
      <c r="V115" s="941"/>
    </row>
    <row r="116" spans="1:22" ht="14.4" customHeight="1">
      <c r="A116" s="984"/>
      <c r="B116" s="1073"/>
      <c r="C116" s="984"/>
      <c r="D116" s="984"/>
      <c r="E116" s="984"/>
      <c r="F116" s="984"/>
      <c r="G116" s="984"/>
      <c r="H116" s="1311" t="s">
        <v>106</v>
      </c>
      <c r="I116" s="1313" t="s">
        <v>2595</v>
      </c>
      <c r="J116" s="1315" t="s">
        <v>32</v>
      </c>
      <c r="K116" s="1316"/>
      <c r="L116" s="1316"/>
      <c r="M116" s="1316"/>
      <c r="N116" s="1316"/>
      <c r="O116" s="1316"/>
      <c r="P116" s="1316"/>
      <c r="Q116" s="1317"/>
      <c r="R116" s="984"/>
      <c r="S116" s="984"/>
      <c r="T116" s="984"/>
      <c r="U116" s="984"/>
      <c r="V116" s="941"/>
    </row>
    <row r="117" spans="1:22">
      <c r="A117" s="984"/>
      <c r="B117" s="1073"/>
      <c r="C117" s="984"/>
      <c r="D117" s="984"/>
      <c r="E117" s="984"/>
      <c r="F117" s="984"/>
      <c r="G117" s="984"/>
      <c r="H117" s="1312"/>
      <c r="I117" s="1314"/>
      <c r="J117" s="1318"/>
      <c r="K117" s="1319"/>
      <c r="L117" s="1319"/>
      <c r="M117" s="1319"/>
      <c r="N117" s="1319"/>
      <c r="O117" s="1319"/>
      <c r="P117" s="1319"/>
      <c r="Q117" s="1320"/>
      <c r="R117" s="984"/>
      <c r="S117" s="984"/>
      <c r="T117" s="984"/>
      <c r="U117" s="984"/>
      <c r="V117" s="941"/>
    </row>
    <row r="118" spans="1:22">
      <c r="A118" s="984"/>
      <c r="B118" s="1073"/>
      <c r="C118" s="984"/>
      <c r="D118" s="984"/>
      <c r="E118" s="984"/>
      <c r="F118" s="984"/>
      <c r="G118" s="984"/>
      <c r="H118" s="1312"/>
      <c r="I118" s="1314"/>
      <c r="J118" s="1318"/>
      <c r="K118" s="1319"/>
      <c r="L118" s="1319"/>
      <c r="M118" s="1319"/>
      <c r="N118" s="1319"/>
      <c r="O118" s="1319"/>
      <c r="P118" s="1319"/>
      <c r="Q118" s="1320"/>
      <c r="R118" s="984"/>
      <c r="S118" s="984"/>
      <c r="T118" s="984"/>
      <c r="U118" s="984"/>
      <c r="V118" s="941"/>
    </row>
    <row r="119" spans="1:22" ht="15" thickBot="1">
      <c r="A119" s="984"/>
      <c r="B119" s="1073"/>
      <c r="C119" s="984"/>
      <c r="D119" s="984"/>
      <c r="E119" s="984"/>
      <c r="F119" s="984"/>
      <c r="G119" s="984"/>
      <c r="H119" s="1185"/>
      <c r="I119" s="1182" t="s">
        <v>150</v>
      </c>
      <c r="J119" s="1321" t="s">
        <v>88</v>
      </c>
      <c r="K119" s="1322"/>
      <c r="L119" s="1322"/>
      <c r="M119" s="1322"/>
      <c r="N119" s="1322"/>
      <c r="O119" s="1322"/>
      <c r="P119" s="1322"/>
      <c r="Q119" s="1323"/>
      <c r="R119" s="984"/>
      <c r="S119" s="984"/>
      <c r="T119" s="984"/>
      <c r="U119" s="984"/>
      <c r="V119" s="941"/>
    </row>
    <row r="120" spans="1:22" ht="42">
      <c r="A120" s="986"/>
      <c r="B120" s="1073">
        <f>IF(C120="","",COUNTIF($C$14:C120,"&lt;&gt;""")-COUNTBLANK($C$14:C120))</f>
        <v>36</v>
      </c>
      <c r="C120" s="529" t="s">
        <v>139</v>
      </c>
      <c r="D120" s="1102" t="s">
        <v>2407</v>
      </c>
      <c r="E120" s="986"/>
      <c r="F120" s="986"/>
      <c r="G120" s="986"/>
      <c r="H120" s="986"/>
      <c r="I120" s="222"/>
      <c r="J120" s="222"/>
      <c r="K120" s="222"/>
      <c r="L120" s="222"/>
      <c r="M120" s="222"/>
      <c r="N120" s="222"/>
      <c r="O120" s="222"/>
      <c r="P120" s="222"/>
      <c r="Q120" s="222"/>
      <c r="R120" s="986"/>
      <c r="S120" s="986"/>
      <c r="T120" s="986"/>
      <c r="U120" s="986"/>
      <c r="V120" s="941"/>
    </row>
    <row r="121" spans="1:22">
      <c r="A121" s="986"/>
      <c r="B121" s="1004"/>
      <c r="C121" s="984"/>
      <c r="D121" s="984"/>
      <c r="E121" s="984"/>
      <c r="F121" s="984"/>
      <c r="G121" s="986"/>
      <c r="H121" s="986"/>
      <c r="I121" s="222"/>
      <c r="J121" s="222"/>
      <c r="K121" s="222"/>
      <c r="L121" s="222"/>
      <c r="M121" s="222"/>
      <c r="N121" s="222"/>
      <c r="O121" s="222"/>
      <c r="P121" s="222"/>
      <c r="Q121" s="222"/>
      <c r="R121" s="986"/>
      <c r="S121" s="222"/>
      <c r="T121" s="222"/>
      <c r="U121" s="986"/>
      <c r="V121" s="941"/>
    </row>
    <row r="122" spans="1:22">
      <c r="A122" s="986"/>
      <c r="B122" s="1073"/>
      <c r="C122" s="995"/>
      <c r="D122" s="102"/>
      <c r="E122" s="945" t="s">
        <v>88</v>
      </c>
      <c r="F122" s="996" t="s">
        <v>117</v>
      </c>
      <c r="G122" s="986"/>
      <c r="H122" s="1012">
        <f t="shared" ref="H122:H134" si="3">IF(AND(J122&lt;&gt;"",I122&lt;&gt;"",V122&lt;&gt;""),0,1)</f>
        <v>1</v>
      </c>
      <c r="I122" s="936"/>
      <c r="J122" s="1308"/>
      <c r="K122" s="1309"/>
      <c r="L122" s="1309"/>
      <c r="M122" s="1309"/>
      <c r="N122" s="1309"/>
      <c r="O122" s="1309"/>
      <c r="P122" s="1309"/>
      <c r="Q122" s="1310"/>
      <c r="R122" s="986"/>
      <c r="S122" s="222"/>
      <c r="T122" s="666"/>
      <c r="U122" s="222"/>
      <c r="V122" s="1003"/>
    </row>
    <row r="123" spans="1:22">
      <c r="A123" s="986"/>
      <c r="B123" s="1004"/>
      <c r="C123" s="995"/>
      <c r="D123" s="102"/>
      <c r="E123" s="945" t="s">
        <v>88</v>
      </c>
      <c r="F123" s="996" t="s">
        <v>117</v>
      </c>
      <c r="G123" s="986"/>
      <c r="H123" s="1012">
        <f t="shared" si="3"/>
        <v>1</v>
      </c>
      <c r="I123" s="936"/>
      <c r="J123" s="1308"/>
      <c r="K123" s="1309"/>
      <c r="L123" s="1309"/>
      <c r="M123" s="1309"/>
      <c r="N123" s="1309"/>
      <c r="O123" s="1309"/>
      <c r="P123" s="1309"/>
      <c r="Q123" s="1310"/>
      <c r="R123" s="986"/>
      <c r="S123" s="222"/>
      <c r="T123" s="666"/>
      <c r="U123" s="222"/>
      <c r="V123" s="1003"/>
    </row>
    <row r="124" spans="1:22">
      <c r="A124" s="986"/>
      <c r="B124" s="1004"/>
      <c r="C124" s="995"/>
      <c r="D124" s="102"/>
      <c r="E124" s="945" t="s">
        <v>88</v>
      </c>
      <c r="F124" s="996" t="s">
        <v>117</v>
      </c>
      <c r="G124" s="986"/>
      <c r="H124" s="1012">
        <f t="shared" si="3"/>
        <v>1</v>
      </c>
      <c r="I124" s="936"/>
      <c r="J124" s="1308"/>
      <c r="K124" s="1309"/>
      <c r="L124" s="1309"/>
      <c r="M124" s="1309"/>
      <c r="N124" s="1309"/>
      <c r="O124" s="1309"/>
      <c r="P124" s="1309"/>
      <c r="Q124" s="1310"/>
      <c r="R124" s="986"/>
      <c r="S124" s="222"/>
      <c r="T124" s="666"/>
      <c r="U124" s="222"/>
      <c r="V124" s="1003"/>
    </row>
    <row r="125" spans="1:22">
      <c r="A125" s="986"/>
      <c r="B125" s="1004"/>
      <c r="C125" s="995"/>
      <c r="D125" s="102"/>
      <c r="E125" s="945" t="s">
        <v>88</v>
      </c>
      <c r="F125" s="996" t="s">
        <v>117</v>
      </c>
      <c r="G125" s="986"/>
      <c r="H125" s="1012">
        <f t="shared" si="3"/>
        <v>1</v>
      </c>
      <c r="I125" s="936"/>
      <c r="J125" s="1308"/>
      <c r="K125" s="1309"/>
      <c r="L125" s="1309"/>
      <c r="M125" s="1309"/>
      <c r="N125" s="1309"/>
      <c r="O125" s="1309"/>
      <c r="P125" s="1309"/>
      <c r="Q125" s="1310"/>
      <c r="R125" s="986"/>
      <c r="S125" s="222"/>
      <c r="T125" s="666"/>
      <c r="U125" s="222"/>
      <c r="V125" s="1003"/>
    </row>
    <row r="126" spans="1:22">
      <c r="A126" s="986"/>
      <c r="B126" s="1004"/>
      <c r="C126" s="995"/>
      <c r="D126" s="102"/>
      <c r="E126" s="945" t="s">
        <v>88</v>
      </c>
      <c r="F126" s="996" t="s">
        <v>117</v>
      </c>
      <c r="G126" s="986"/>
      <c r="H126" s="1012">
        <f t="shared" si="3"/>
        <v>1</v>
      </c>
      <c r="I126" s="936"/>
      <c r="J126" s="1308"/>
      <c r="K126" s="1309"/>
      <c r="L126" s="1309"/>
      <c r="M126" s="1309"/>
      <c r="N126" s="1309"/>
      <c r="O126" s="1309"/>
      <c r="P126" s="1309"/>
      <c r="Q126" s="1310"/>
      <c r="R126" s="986"/>
      <c r="S126" s="222"/>
      <c r="T126" s="666"/>
      <c r="U126" s="222"/>
      <c r="V126" s="1003"/>
    </row>
    <row r="127" spans="1:22">
      <c r="A127" s="986"/>
      <c r="B127" s="1004"/>
      <c r="C127" s="995"/>
      <c r="D127" s="102"/>
      <c r="E127" s="945" t="s">
        <v>88</v>
      </c>
      <c r="F127" s="996" t="s">
        <v>117</v>
      </c>
      <c r="G127" s="986"/>
      <c r="H127" s="1012">
        <f t="shared" si="3"/>
        <v>1</v>
      </c>
      <c r="I127" s="936"/>
      <c r="J127" s="1308"/>
      <c r="K127" s="1309"/>
      <c r="L127" s="1309"/>
      <c r="M127" s="1309"/>
      <c r="N127" s="1309"/>
      <c r="O127" s="1309"/>
      <c r="P127" s="1309"/>
      <c r="Q127" s="1310"/>
      <c r="R127" s="986"/>
      <c r="S127" s="222"/>
      <c r="T127" s="666"/>
      <c r="U127" s="222"/>
      <c r="V127" s="1003"/>
    </row>
    <row r="128" spans="1:22">
      <c r="A128" s="986"/>
      <c r="B128" s="1004"/>
      <c r="C128" s="995"/>
      <c r="D128" s="102"/>
      <c r="E128" s="945" t="s">
        <v>88</v>
      </c>
      <c r="F128" s="996" t="s">
        <v>117</v>
      </c>
      <c r="G128" s="986"/>
      <c r="H128" s="1012">
        <f t="shared" si="3"/>
        <v>1</v>
      </c>
      <c r="I128" s="936"/>
      <c r="J128" s="1308"/>
      <c r="K128" s="1309"/>
      <c r="L128" s="1309"/>
      <c r="M128" s="1309"/>
      <c r="N128" s="1309"/>
      <c r="O128" s="1309"/>
      <c r="P128" s="1309"/>
      <c r="Q128" s="1310"/>
      <c r="R128" s="986"/>
      <c r="S128" s="222"/>
      <c r="T128" s="666"/>
      <c r="U128" s="222"/>
      <c r="V128" s="1003"/>
    </row>
    <row r="129" spans="1:22">
      <c r="A129" s="986"/>
      <c r="B129" s="1004"/>
      <c r="C129" s="995"/>
      <c r="D129" s="102"/>
      <c r="E129" s="945" t="s">
        <v>88</v>
      </c>
      <c r="F129" s="996" t="s">
        <v>117</v>
      </c>
      <c r="G129" s="986"/>
      <c r="H129" s="1012">
        <f t="shared" si="3"/>
        <v>1</v>
      </c>
      <c r="I129" s="936"/>
      <c r="J129" s="1308"/>
      <c r="K129" s="1309"/>
      <c r="L129" s="1309"/>
      <c r="M129" s="1309"/>
      <c r="N129" s="1309"/>
      <c r="O129" s="1309"/>
      <c r="P129" s="1309"/>
      <c r="Q129" s="1310"/>
      <c r="R129" s="986"/>
      <c r="S129" s="222"/>
      <c r="T129" s="666"/>
      <c r="U129" s="222"/>
      <c r="V129" s="1003"/>
    </row>
    <row r="130" spans="1:22">
      <c r="A130" s="986"/>
      <c r="B130" s="1004"/>
      <c r="C130" s="995"/>
      <c r="D130" s="102"/>
      <c r="E130" s="945" t="s">
        <v>88</v>
      </c>
      <c r="F130" s="996" t="s">
        <v>117</v>
      </c>
      <c r="G130" s="986"/>
      <c r="H130" s="1012">
        <f t="shared" si="3"/>
        <v>1</v>
      </c>
      <c r="I130" s="936"/>
      <c r="J130" s="1308"/>
      <c r="K130" s="1309"/>
      <c r="L130" s="1309"/>
      <c r="M130" s="1309"/>
      <c r="N130" s="1309"/>
      <c r="O130" s="1309"/>
      <c r="P130" s="1309"/>
      <c r="Q130" s="1310"/>
      <c r="R130" s="986"/>
      <c r="S130" s="222"/>
      <c r="T130" s="666"/>
      <c r="U130" s="222"/>
      <c r="V130" s="1003"/>
    </row>
    <row r="131" spans="1:22">
      <c r="A131" s="986"/>
      <c r="B131" s="1004"/>
      <c r="C131" s="995"/>
      <c r="D131" s="102"/>
      <c r="E131" s="945" t="s">
        <v>88</v>
      </c>
      <c r="F131" s="996" t="s">
        <v>117</v>
      </c>
      <c r="G131" s="986"/>
      <c r="H131" s="1012">
        <f t="shared" si="3"/>
        <v>1</v>
      </c>
      <c r="I131" s="936"/>
      <c r="J131" s="1308"/>
      <c r="K131" s="1309"/>
      <c r="L131" s="1309"/>
      <c r="M131" s="1309"/>
      <c r="N131" s="1309"/>
      <c r="O131" s="1309"/>
      <c r="P131" s="1309"/>
      <c r="Q131" s="1310"/>
      <c r="R131" s="986"/>
      <c r="S131" s="222"/>
      <c r="T131" s="666"/>
      <c r="U131" s="222"/>
      <c r="V131" s="1003"/>
    </row>
    <row r="132" spans="1:22">
      <c r="A132" s="986"/>
      <c r="B132" s="1004"/>
      <c r="C132" s="995"/>
      <c r="D132" s="102"/>
      <c r="E132" s="945" t="s">
        <v>88</v>
      </c>
      <c r="F132" s="996" t="s">
        <v>117</v>
      </c>
      <c r="G132" s="986"/>
      <c r="H132" s="1012">
        <f t="shared" si="3"/>
        <v>1</v>
      </c>
      <c r="I132" s="936"/>
      <c r="J132" s="1308"/>
      <c r="K132" s="1309"/>
      <c r="L132" s="1309"/>
      <c r="M132" s="1309"/>
      <c r="N132" s="1309"/>
      <c r="O132" s="1309"/>
      <c r="P132" s="1309"/>
      <c r="Q132" s="1310"/>
      <c r="R132" s="986"/>
      <c r="S132" s="222"/>
      <c r="T132" s="666"/>
      <c r="U132" s="222"/>
      <c r="V132" s="1003"/>
    </row>
    <row r="133" spans="1:22">
      <c r="A133" s="986"/>
      <c r="B133" s="1004"/>
      <c r="C133" s="995"/>
      <c r="D133" s="102"/>
      <c r="E133" s="945" t="s">
        <v>88</v>
      </c>
      <c r="F133" s="996" t="s">
        <v>117</v>
      </c>
      <c r="G133" s="986"/>
      <c r="H133" s="1012">
        <f t="shared" si="3"/>
        <v>1</v>
      </c>
      <c r="I133" s="936"/>
      <c r="J133" s="1308"/>
      <c r="K133" s="1309"/>
      <c r="L133" s="1309"/>
      <c r="M133" s="1309"/>
      <c r="N133" s="1309"/>
      <c r="O133" s="1309"/>
      <c r="P133" s="1309"/>
      <c r="Q133" s="1310"/>
      <c r="R133" s="986"/>
      <c r="S133" s="222"/>
      <c r="T133" s="666"/>
      <c r="U133" s="222"/>
      <c r="V133" s="1003"/>
    </row>
    <row r="134" spans="1:22">
      <c r="A134" s="986"/>
      <c r="B134" s="1004"/>
      <c r="C134" s="995"/>
      <c r="D134" s="102"/>
      <c r="E134" s="945" t="s">
        <v>88</v>
      </c>
      <c r="F134" s="996" t="s">
        <v>117</v>
      </c>
      <c r="G134" s="986"/>
      <c r="H134" s="1012">
        <f t="shared" si="3"/>
        <v>1</v>
      </c>
      <c r="I134" s="936"/>
      <c r="J134" s="1308"/>
      <c r="K134" s="1309"/>
      <c r="L134" s="1309"/>
      <c r="M134" s="1309"/>
      <c r="N134" s="1309"/>
      <c r="O134" s="1309"/>
      <c r="P134" s="1309"/>
      <c r="Q134" s="1310"/>
      <c r="R134" s="986"/>
      <c r="S134" s="222"/>
      <c r="T134" s="666"/>
      <c r="U134" s="222"/>
      <c r="V134" s="1003"/>
    </row>
    <row r="135" spans="1:22">
      <c r="A135" s="986"/>
      <c r="B135" s="1004"/>
      <c r="C135" s="997"/>
      <c r="D135" s="986" t="s">
        <v>2421</v>
      </c>
      <c r="E135" s="997"/>
      <c r="F135" s="997"/>
      <c r="G135" s="997"/>
      <c r="H135" s="997"/>
      <c r="I135" s="997"/>
      <c r="J135" s="997"/>
      <c r="K135" s="997"/>
      <c r="L135" s="997"/>
      <c r="M135" s="997"/>
      <c r="N135" s="997"/>
      <c r="O135" s="997"/>
      <c r="P135" s="997"/>
      <c r="Q135" s="222"/>
      <c r="R135" s="986"/>
      <c r="S135" s="222"/>
      <c r="T135" s="222"/>
      <c r="U135" s="222"/>
      <c r="V135" s="941"/>
    </row>
    <row r="136" spans="1:22">
      <c r="A136" s="34"/>
      <c r="B136" s="203"/>
      <c r="C136" s="222"/>
      <c r="D136" s="111"/>
      <c r="E136" s="222"/>
      <c r="F136" s="483"/>
      <c r="G136" s="34"/>
      <c r="H136" s="34"/>
      <c r="I136" s="222"/>
      <c r="J136" s="222"/>
      <c r="K136" s="222"/>
      <c r="L136" s="222"/>
      <c r="M136" s="222"/>
      <c r="N136" s="222"/>
      <c r="O136" s="222"/>
      <c r="P136" s="222"/>
      <c r="Q136" s="222"/>
      <c r="R136" s="34"/>
      <c r="S136" s="222"/>
      <c r="T136" s="222"/>
      <c r="U136" s="34"/>
      <c r="V136" s="306"/>
    </row>
    <row r="137" spans="1:22">
      <c r="A137" s="986"/>
      <c r="B137" s="1004"/>
      <c r="C137" s="222"/>
      <c r="D137" s="942"/>
      <c r="E137" s="222"/>
      <c r="F137" s="483"/>
      <c r="G137" s="986"/>
      <c r="H137" s="1100"/>
      <c r="I137" s="1101"/>
      <c r="J137" s="1101"/>
      <c r="K137" s="1101"/>
      <c r="L137" s="1101"/>
      <c r="M137" s="1101"/>
      <c r="N137" s="1101"/>
      <c r="O137" s="1101"/>
      <c r="P137" s="222"/>
      <c r="Q137" s="222"/>
      <c r="R137" s="986"/>
      <c r="S137" s="222"/>
      <c r="T137" s="222"/>
      <c r="U137" s="986"/>
      <c r="V137" s="941"/>
    </row>
    <row r="138" spans="1:22">
      <c r="A138" s="986"/>
      <c r="B138" s="1004"/>
      <c r="C138" s="1097"/>
      <c r="D138" s="1098" t="s">
        <v>2456</v>
      </c>
      <c r="E138" s="1098"/>
      <c r="F138" s="1098"/>
      <c r="G138" s="1098"/>
      <c r="H138" s="1098"/>
      <c r="I138" s="1098"/>
      <c r="J138" s="1098"/>
      <c r="K138" s="1098"/>
      <c r="L138" s="1098"/>
      <c r="M138" s="1098"/>
      <c r="N138" s="1098"/>
      <c r="O138" s="1098"/>
      <c r="P138" s="1098"/>
      <c r="Q138" s="1098"/>
      <c r="R138" s="1098"/>
      <c r="S138" s="1098"/>
      <c r="T138" s="1098"/>
      <c r="U138" s="1098"/>
      <c r="V138" s="1099"/>
    </row>
    <row r="139" spans="1:22" ht="13.65" customHeight="1" thickBot="1">
      <c r="A139" s="986"/>
      <c r="B139" s="1004"/>
      <c r="C139" s="222"/>
      <c r="D139" s="942"/>
      <c r="E139" s="222"/>
      <c r="F139" s="483"/>
      <c r="G139" s="986"/>
      <c r="H139" s="986"/>
      <c r="I139" s="222"/>
      <c r="J139" s="222"/>
      <c r="K139" s="222"/>
      <c r="L139" s="222"/>
      <c r="M139" s="222"/>
      <c r="N139" s="222"/>
      <c r="O139" s="222"/>
      <c r="P139" s="222"/>
      <c r="Q139" s="222"/>
      <c r="R139" s="986"/>
      <c r="S139" s="222"/>
      <c r="T139" s="222"/>
      <c r="U139" s="986"/>
      <c r="V139" s="941"/>
    </row>
    <row r="140" spans="1:22" ht="13.65" customHeight="1">
      <c r="A140" s="986"/>
      <c r="B140" s="1004"/>
      <c r="C140" s="222"/>
      <c r="D140" s="942"/>
      <c r="E140" s="222"/>
      <c r="F140" s="483"/>
      <c r="G140" s="986"/>
      <c r="H140" s="1311" t="s">
        <v>106</v>
      </c>
      <c r="I140" s="1313" t="s">
        <v>32</v>
      </c>
      <c r="J140" s="1324" t="s">
        <v>2457</v>
      </c>
      <c r="K140" s="1324" t="s">
        <v>2449</v>
      </c>
      <c r="L140" s="1324" t="s">
        <v>2450</v>
      </c>
      <c r="M140" s="1324" t="s">
        <v>2451</v>
      </c>
      <c r="N140" s="1324" t="s">
        <v>2069</v>
      </c>
      <c r="O140" s="222"/>
      <c r="P140" s="222"/>
      <c r="Q140" s="222"/>
      <c r="R140" s="986"/>
      <c r="S140" s="222"/>
      <c r="T140" s="222"/>
      <c r="U140" s="986"/>
      <c r="V140" s="941"/>
    </row>
    <row r="141" spans="1:22" ht="13.65" customHeight="1">
      <c r="A141" s="986"/>
      <c r="B141" s="1004"/>
      <c r="C141" s="222"/>
      <c r="D141" s="942"/>
      <c r="E141" s="222"/>
      <c r="F141" s="483"/>
      <c r="G141" s="986"/>
      <c r="H141" s="1312"/>
      <c r="I141" s="1314"/>
      <c r="J141" s="1325"/>
      <c r="K141" s="1325"/>
      <c r="L141" s="1325"/>
      <c r="M141" s="1325"/>
      <c r="N141" s="1325"/>
      <c r="O141" s="222"/>
      <c r="P141" s="222"/>
      <c r="Q141" s="222"/>
      <c r="R141" s="986"/>
      <c r="S141" s="222"/>
      <c r="T141" s="222"/>
      <c r="U141" s="986"/>
      <c r="V141" s="941"/>
    </row>
    <row r="142" spans="1:22">
      <c r="A142" s="986"/>
      <c r="B142" s="1004"/>
      <c r="C142" s="222"/>
      <c r="D142" s="942"/>
      <c r="E142" s="222"/>
      <c r="F142" s="483"/>
      <c r="G142" s="986"/>
      <c r="H142" s="1312"/>
      <c r="I142" s="1314"/>
      <c r="J142" s="1325"/>
      <c r="K142" s="1325"/>
      <c r="L142" s="1325"/>
      <c r="M142" s="1325"/>
      <c r="N142" s="1325"/>
      <c r="O142" s="222"/>
      <c r="P142" s="222"/>
      <c r="Q142" s="222"/>
      <c r="R142" s="986"/>
      <c r="S142" s="222"/>
      <c r="T142" s="222"/>
      <c r="U142" s="986"/>
      <c r="V142" s="941"/>
    </row>
    <row r="143" spans="1:22" ht="15" thickBot="1">
      <c r="A143" s="986"/>
      <c r="B143" s="1004"/>
      <c r="C143" s="222"/>
      <c r="D143" s="942"/>
      <c r="E143" s="222"/>
      <c r="F143" s="483"/>
      <c r="G143" s="986"/>
      <c r="H143" s="1185"/>
      <c r="I143" s="1182" t="s">
        <v>88</v>
      </c>
      <c r="J143" s="1182" t="s">
        <v>150</v>
      </c>
      <c r="K143" s="1182" t="s">
        <v>2507</v>
      </c>
      <c r="L143" s="1182" t="s">
        <v>2071</v>
      </c>
      <c r="M143" s="1186" t="s">
        <v>88</v>
      </c>
      <c r="N143" s="1182" t="s">
        <v>88</v>
      </c>
      <c r="O143" s="222"/>
      <c r="P143" s="222"/>
      <c r="Q143" s="222"/>
      <c r="R143" s="986"/>
      <c r="S143" s="222"/>
      <c r="T143" s="222"/>
      <c r="U143" s="986"/>
      <c r="V143" s="941"/>
    </row>
    <row r="144" spans="1:22" ht="62.4" customHeight="1">
      <c r="A144" s="986"/>
      <c r="B144" s="1073">
        <f>IF(C144="","",COUNTIF($C$14:C144,"&lt;&gt;""")-COUNTBLANK($C$14:C144))</f>
        <v>37</v>
      </c>
      <c r="C144" s="529" t="s">
        <v>140</v>
      </c>
      <c r="D144" s="525" t="s">
        <v>2408</v>
      </c>
      <c r="E144" s="986"/>
      <c r="F144" s="986"/>
      <c r="G144" s="986"/>
      <c r="H144" s="986"/>
      <c r="I144" s="222"/>
      <c r="J144" s="222"/>
      <c r="K144" s="222"/>
      <c r="L144" s="222"/>
      <c r="M144" s="222"/>
      <c r="N144" s="222"/>
      <c r="O144" s="222"/>
      <c r="P144" s="222"/>
      <c r="Q144" s="222"/>
      <c r="R144" s="986"/>
      <c r="S144" s="986"/>
      <c r="T144" s="986"/>
      <c r="U144" s="986"/>
      <c r="V144" s="941"/>
    </row>
    <row r="145" spans="1:22">
      <c r="A145" s="986"/>
      <c r="B145" s="1004"/>
      <c r="C145" s="984"/>
      <c r="D145" s="984"/>
      <c r="E145" s="984"/>
      <c r="F145" s="984"/>
      <c r="G145" s="986"/>
      <c r="H145" s="986"/>
      <c r="I145" s="222"/>
      <c r="J145" s="222"/>
      <c r="K145" s="222"/>
      <c r="L145" s="222"/>
      <c r="M145" s="222"/>
      <c r="N145" s="222"/>
      <c r="O145" s="222"/>
      <c r="P145" s="222"/>
      <c r="Q145" s="222"/>
      <c r="R145" s="986"/>
      <c r="S145" s="222"/>
      <c r="T145" s="222"/>
      <c r="U145" s="986"/>
      <c r="V145" s="941"/>
    </row>
    <row r="146" spans="1:22">
      <c r="A146" s="986"/>
      <c r="B146" s="1073"/>
      <c r="C146" s="995"/>
      <c r="D146" s="102"/>
      <c r="E146" s="1001" t="s">
        <v>88</v>
      </c>
      <c r="F146" s="996" t="s">
        <v>117</v>
      </c>
      <c r="G146" s="986"/>
      <c r="H146" s="1012">
        <f>IF(AND(I146&lt;&gt;"",J146&lt;&gt;"",K146&lt;&gt;"",L146&lt;&gt;"",M146&lt;&gt;"",V146&lt;&gt;"",N146&lt;&gt;""),0,1)</f>
        <v>1</v>
      </c>
      <c r="I146" s="936"/>
      <c r="J146" s="936"/>
      <c r="K146" s="936"/>
      <c r="L146" s="936"/>
      <c r="M146" s="936"/>
      <c r="N146" s="936"/>
      <c r="O146" s="687"/>
      <c r="P146" s="687"/>
      <c r="Q146" s="687"/>
      <c r="R146" s="986"/>
      <c r="S146" s="222"/>
      <c r="T146" s="666"/>
      <c r="U146" s="222"/>
      <c r="V146" s="1003"/>
    </row>
    <row r="147" spans="1:22">
      <c r="A147" s="986"/>
      <c r="B147" s="1004"/>
      <c r="C147" s="995"/>
      <c r="D147" s="102"/>
      <c r="E147" s="1001" t="s">
        <v>88</v>
      </c>
      <c r="F147" s="996" t="s">
        <v>117</v>
      </c>
      <c r="G147" s="986"/>
      <c r="H147" s="1012">
        <f t="shared" ref="H147:H158" si="4">IF(AND(I147&lt;&gt;"",J147&lt;&gt;"",K147&lt;&gt;"",L147&lt;&gt;"",M147&lt;&gt;"",V147&lt;&gt;"",N147&lt;&gt;""),0,1)</f>
        <v>1</v>
      </c>
      <c r="I147" s="936"/>
      <c r="J147" s="936"/>
      <c r="K147" s="936"/>
      <c r="L147" s="936"/>
      <c r="M147" s="936"/>
      <c r="N147" s="936"/>
      <c r="O147" s="687"/>
      <c r="P147" s="687"/>
      <c r="Q147" s="687"/>
      <c r="R147" s="986"/>
      <c r="S147" s="222"/>
      <c r="T147" s="666"/>
      <c r="U147" s="222"/>
      <c r="V147" s="1003"/>
    </row>
    <row r="148" spans="1:22">
      <c r="A148" s="986"/>
      <c r="B148" s="1004"/>
      <c r="C148" s="995"/>
      <c r="D148" s="102"/>
      <c r="E148" s="1001" t="s">
        <v>88</v>
      </c>
      <c r="F148" s="996" t="s">
        <v>117</v>
      </c>
      <c r="G148" s="986"/>
      <c r="H148" s="1012">
        <f t="shared" si="4"/>
        <v>1</v>
      </c>
      <c r="I148" s="936"/>
      <c r="J148" s="936"/>
      <c r="K148" s="936"/>
      <c r="L148" s="936"/>
      <c r="M148" s="936"/>
      <c r="N148" s="936"/>
      <c r="O148" s="687"/>
      <c r="P148" s="687"/>
      <c r="Q148" s="687"/>
      <c r="R148" s="986"/>
      <c r="S148" s="222"/>
      <c r="T148" s="666"/>
      <c r="U148" s="222"/>
      <c r="V148" s="1003"/>
    </row>
    <row r="149" spans="1:22">
      <c r="A149" s="986"/>
      <c r="B149" s="1004"/>
      <c r="C149" s="995"/>
      <c r="D149" s="102"/>
      <c r="E149" s="1001" t="s">
        <v>88</v>
      </c>
      <c r="F149" s="996" t="s">
        <v>117</v>
      </c>
      <c r="G149" s="986"/>
      <c r="H149" s="1012">
        <f t="shared" si="4"/>
        <v>1</v>
      </c>
      <c r="I149" s="936"/>
      <c r="J149" s="936"/>
      <c r="K149" s="936"/>
      <c r="L149" s="936"/>
      <c r="M149" s="936"/>
      <c r="N149" s="936"/>
      <c r="O149" s="687"/>
      <c r="P149" s="687"/>
      <c r="Q149" s="687"/>
      <c r="R149" s="986"/>
      <c r="S149" s="222"/>
      <c r="T149" s="666"/>
      <c r="U149" s="222"/>
      <c r="V149" s="1003"/>
    </row>
    <row r="150" spans="1:22">
      <c r="A150" s="986"/>
      <c r="B150" s="1004"/>
      <c r="C150" s="995"/>
      <c r="D150" s="102"/>
      <c r="E150" s="1001" t="s">
        <v>88</v>
      </c>
      <c r="F150" s="996" t="s">
        <v>117</v>
      </c>
      <c r="G150" s="986"/>
      <c r="H150" s="1012">
        <f t="shared" si="4"/>
        <v>1</v>
      </c>
      <c r="I150" s="936"/>
      <c r="J150" s="936"/>
      <c r="K150" s="936"/>
      <c r="L150" s="936"/>
      <c r="M150" s="936"/>
      <c r="N150" s="936"/>
      <c r="O150" s="687"/>
      <c r="P150" s="687"/>
      <c r="Q150" s="687"/>
      <c r="R150" s="986"/>
      <c r="S150" s="222"/>
      <c r="T150" s="666"/>
      <c r="U150" s="222"/>
      <c r="V150" s="1003"/>
    </row>
    <row r="151" spans="1:22">
      <c r="A151" s="986"/>
      <c r="B151" s="1004"/>
      <c r="C151" s="995"/>
      <c r="D151" s="102"/>
      <c r="E151" s="1001" t="s">
        <v>88</v>
      </c>
      <c r="F151" s="996" t="s">
        <v>117</v>
      </c>
      <c r="G151" s="986"/>
      <c r="H151" s="1012">
        <f t="shared" si="4"/>
        <v>1</v>
      </c>
      <c r="I151" s="936"/>
      <c r="J151" s="936"/>
      <c r="K151" s="936"/>
      <c r="L151" s="936"/>
      <c r="M151" s="936"/>
      <c r="N151" s="936"/>
      <c r="O151" s="687"/>
      <c r="P151" s="687"/>
      <c r="Q151" s="687"/>
      <c r="R151" s="986"/>
      <c r="S151" s="222"/>
      <c r="T151" s="666"/>
      <c r="U151" s="222"/>
      <c r="V151" s="1003"/>
    </row>
    <row r="152" spans="1:22">
      <c r="A152" s="986"/>
      <c r="B152" s="1004"/>
      <c r="C152" s="995"/>
      <c r="D152" s="102"/>
      <c r="E152" s="1001" t="s">
        <v>88</v>
      </c>
      <c r="F152" s="996" t="s">
        <v>117</v>
      </c>
      <c r="G152" s="986"/>
      <c r="H152" s="1012">
        <f t="shared" si="4"/>
        <v>1</v>
      </c>
      <c r="I152" s="936"/>
      <c r="J152" s="936"/>
      <c r="K152" s="936"/>
      <c r="L152" s="936"/>
      <c r="M152" s="936"/>
      <c r="N152" s="936"/>
      <c r="O152" s="687"/>
      <c r="P152" s="687"/>
      <c r="Q152" s="687"/>
      <c r="R152" s="986"/>
      <c r="S152" s="222"/>
      <c r="T152" s="666"/>
      <c r="U152" s="222"/>
      <c r="V152" s="1003"/>
    </row>
    <row r="153" spans="1:22">
      <c r="A153" s="986"/>
      <c r="B153" s="1004"/>
      <c r="C153" s="995"/>
      <c r="D153" s="102"/>
      <c r="E153" s="1001" t="s">
        <v>88</v>
      </c>
      <c r="F153" s="996" t="s">
        <v>117</v>
      </c>
      <c r="G153" s="986"/>
      <c r="H153" s="1012">
        <f t="shared" si="4"/>
        <v>1</v>
      </c>
      <c r="I153" s="936"/>
      <c r="J153" s="936"/>
      <c r="K153" s="936"/>
      <c r="L153" s="936"/>
      <c r="M153" s="936"/>
      <c r="N153" s="936"/>
      <c r="O153" s="687"/>
      <c r="P153" s="687"/>
      <c r="Q153" s="687"/>
      <c r="R153" s="986"/>
      <c r="S153" s="222"/>
      <c r="T153" s="666"/>
      <c r="U153" s="222"/>
      <c r="V153" s="1003"/>
    </row>
    <row r="154" spans="1:22">
      <c r="A154" s="986"/>
      <c r="B154" s="1004"/>
      <c r="C154" s="995"/>
      <c r="D154" s="102"/>
      <c r="E154" s="1001" t="s">
        <v>88</v>
      </c>
      <c r="F154" s="996" t="s">
        <v>117</v>
      </c>
      <c r="G154" s="986"/>
      <c r="H154" s="1012">
        <f t="shared" si="4"/>
        <v>1</v>
      </c>
      <c r="I154" s="936"/>
      <c r="J154" s="936"/>
      <c r="K154" s="936"/>
      <c r="L154" s="936"/>
      <c r="M154" s="936"/>
      <c r="N154" s="936"/>
      <c r="O154" s="687"/>
      <c r="P154" s="687"/>
      <c r="Q154" s="687"/>
      <c r="R154" s="986"/>
      <c r="S154" s="222"/>
      <c r="T154" s="666"/>
      <c r="U154" s="222"/>
      <c r="V154" s="1003"/>
    </row>
    <row r="155" spans="1:22">
      <c r="A155" s="986"/>
      <c r="B155" s="1004"/>
      <c r="C155" s="995"/>
      <c r="D155" s="102"/>
      <c r="E155" s="1001" t="s">
        <v>88</v>
      </c>
      <c r="F155" s="996" t="s">
        <v>117</v>
      </c>
      <c r="G155" s="986"/>
      <c r="H155" s="1012">
        <f t="shared" si="4"/>
        <v>1</v>
      </c>
      <c r="I155" s="936"/>
      <c r="J155" s="936"/>
      <c r="K155" s="936"/>
      <c r="L155" s="936"/>
      <c r="M155" s="936"/>
      <c r="N155" s="936"/>
      <c r="O155" s="687"/>
      <c r="P155" s="687"/>
      <c r="Q155" s="687"/>
      <c r="R155" s="986"/>
      <c r="S155" s="222"/>
      <c r="T155" s="666"/>
      <c r="U155" s="222"/>
      <c r="V155" s="1003"/>
    </row>
    <row r="156" spans="1:22">
      <c r="A156" s="986"/>
      <c r="B156" s="1004"/>
      <c r="C156" s="995"/>
      <c r="D156" s="102"/>
      <c r="E156" s="1001" t="s">
        <v>88</v>
      </c>
      <c r="F156" s="996" t="s">
        <v>117</v>
      </c>
      <c r="G156" s="986"/>
      <c r="H156" s="1012">
        <f t="shared" si="4"/>
        <v>1</v>
      </c>
      <c r="I156" s="936"/>
      <c r="J156" s="936"/>
      <c r="K156" s="936"/>
      <c r="L156" s="936"/>
      <c r="M156" s="936"/>
      <c r="N156" s="936"/>
      <c r="O156" s="687"/>
      <c r="P156" s="687"/>
      <c r="Q156" s="687"/>
      <c r="R156" s="986"/>
      <c r="S156" s="222"/>
      <c r="T156" s="666"/>
      <c r="U156" s="222"/>
      <c r="V156" s="1003"/>
    </row>
    <row r="157" spans="1:22">
      <c r="A157" s="986"/>
      <c r="B157" s="1004"/>
      <c r="C157" s="995"/>
      <c r="D157" s="102"/>
      <c r="E157" s="1001" t="s">
        <v>88</v>
      </c>
      <c r="F157" s="996" t="s">
        <v>117</v>
      </c>
      <c r="G157" s="986"/>
      <c r="H157" s="1012">
        <f t="shared" si="4"/>
        <v>1</v>
      </c>
      <c r="I157" s="936"/>
      <c r="J157" s="936"/>
      <c r="K157" s="936"/>
      <c r="L157" s="936"/>
      <c r="M157" s="936"/>
      <c r="N157" s="936"/>
      <c r="O157" s="687"/>
      <c r="P157" s="687"/>
      <c r="Q157" s="687"/>
      <c r="R157" s="986"/>
      <c r="S157" s="222"/>
      <c r="T157" s="666"/>
      <c r="U157" s="222"/>
      <c r="V157" s="1003"/>
    </row>
    <row r="158" spans="1:22">
      <c r="A158" s="986"/>
      <c r="B158" s="1004"/>
      <c r="C158" s="995"/>
      <c r="D158" s="102"/>
      <c r="E158" s="1001" t="s">
        <v>88</v>
      </c>
      <c r="F158" s="996" t="s">
        <v>117</v>
      </c>
      <c r="G158" s="986"/>
      <c r="H158" s="1012">
        <f t="shared" si="4"/>
        <v>1</v>
      </c>
      <c r="I158" s="936"/>
      <c r="J158" s="936"/>
      <c r="K158" s="936"/>
      <c r="L158" s="936"/>
      <c r="M158" s="936"/>
      <c r="N158" s="936"/>
      <c r="O158" s="687"/>
      <c r="P158" s="687"/>
      <c r="Q158" s="687"/>
      <c r="R158" s="986"/>
      <c r="S158" s="222"/>
      <c r="T158" s="666"/>
      <c r="U158" s="222"/>
      <c r="V158" s="1003"/>
    </row>
    <row r="159" spans="1:22" ht="15" thickBot="1">
      <c r="A159" s="986"/>
      <c r="B159" s="1004"/>
      <c r="C159" s="222"/>
      <c r="D159" s="986" t="s">
        <v>2421</v>
      </c>
      <c r="E159" s="222"/>
      <c r="F159" s="483"/>
      <c r="G159" s="986"/>
      <c r="H159" s="986"/>
      <c r="I159" s="222"/>
      <c r="J159" s="222"/>
      <c r="K159" s="222"/>
      <c r="L159" s="222"/>
      <c r="M159" s="222"/>
      <c r="N159" s="222"/>
      <c r="O159" s="222"/>
      <c r="P159" s="222"/>
      <c r="Q159" s="222"/>
      <c r="R159" s="986"/>
      <c r="S159" s="222"/>
      <c r="T159" s="222"/>
      <c r="U159" s="986"/>
      <c r="V159" s="941"/>
    </row>
    <row r="160" spans="1:22" ht="14.4" customHeight="1">
      <c r="A160" s="984"/>
      <c r="B160" s="1073" t="str">
        <f>IF(C160="","",COUNTIF($C$14:C160,"&lt;&gt;""")-COUNTBLANK($C$14:C160))</f>
        <v/>
      </c>
      <c r="C160" s="984"/>
      <c r="D160" s="984"/>
      <c r="E160" s="984"/>
      <c r="F160" s="984"/>
      <c r="G160" s="984"/>
      <c r="H160" s="1311" t="s">
        <v>106</v>
      </c>
      <c r="I160" s="1313" t="s">
        <v>2454</v>
      </c>
      <c r="J160" s="1315" t="s">
        <v>32</v>
      </c>
      <c r="K160" s="1316"/>
      <c r="L160" s="1316"/>
      <c r="M160" s="1316"/>
      <c r="N160" s="1316"/>
      <c r="O160" s="1316"/>
      <c r="P160" s="1316"/>
      <c r="Q160" s="1317"/>
      <c r="R160" s="984"/>
      <c r="S160" s="984"/>
      <c r="T160" s="984"/>
      <c r="U160" s="984"/>
      <c r="V160" s="941"/>
    </row>
    <row r="161" spans="1:22" ht="14.4" customHeight="1">
      <c r="A161" s="984"/>
      <c r="B161" s="1073"/>
      <c r="C161" s="984"/>
      <c r="D161" s="984"/>
      <c r="E161" s="984"/>
      <c r="F161" s="984"/>
      <c r="G161" s="984"/>
      <c r="H161" s="1312"/>
      <c r="I161" s="1314"/>
      <c r="J161" s="1318"/>
      <c r="K161" s="1319"/>
      <c r="L161" s="1319"/>
      <c r="M161" s="1319"/>
      <c r="N161" s="1319"/>
      <c r="O161" s="1319"/>
      <c r="P161" s="1319"/>
      <c r="Q161" s="1320"/>
      <c r="R161" s="984"/>
      <c r="S161" s="984"/>
      <c r="T161" s="984"/>
      <c r="U161" s="984"/>
      <c r="V161" s="941"/>
    </row>
    <row r="162" spans="1:22">
      <c r="A162" s="984"/>
      <c r="B162" s="1073"/>
      <c r="C162" s="984"/>
      <c r="D162" s="984"/>
      <c r="E162" s="984"/>
      <c r="F162" s="984"/>
      <c r="G162" s="984"/>
      <c r="H162" s="1312"/>
      <c r="I162" s="1314"/>
      <c r="J162" s="1318"/>
      <c r="K162" s="1319"/>
      <c r="L162" s="1319"/>
      <c r="M162" s="1319"/>
      <c r="N162" s="1319"/>
      <c r="O162" s="1319"/>
      <c r="P162" s="1319"/>
      <c r="Q162" s="1320"/>
      <c r="R162" s="984"/>
      <c r="S162" s="984"/>
      <c r="T162" s="984"/>
      <c r="U162" s="984"/>
      <c r="V162" s="941"/>
    </row>
    <row r="163" spans="1:22" ht="15" thickBot="1">
      <c r="A163" s="984"/>
      <c r="B163" s="1073"/>
      <c r="C163" s="984"/>
      <c r="D163" s="984"/>
      <c r="E163" s="984"/>
      <c r="F163" s="984"/>
      <c r="G163" s="984"/>
      <c r="H163" s="1185"/>
      <c r="I163" s="1182" t="s">
        <v>150</v>
      </c>
      <c r="J163" s="1321" t="s">
        <v>88</v>
      </c>
      <c r="K163" s="1322"/>
      <c r="L163" s="1322"/>
      <c r="M163" s="1322"/>
      <c r="N163" s="1322"/>
      <c r="O163" s="1322"/>
      <c r="P163" s="1322"/>
      <c r="Q163" s="1323"/>
      <c r="R163" s="984"/>
      <c r="S163" s="984"/>
      <c r="T163" s="984"/>
      <c r="U163" s="984"/>
      <c r="V163" s="941"/>
    </row>
    <row r="164" spans="1:22" ht="42">
      <c r="A164" s="986"/>
      <c r="B164" s="1073">
        <f>IF(C164="","",COUNTIF($C$14:C164,"&lt;&gt;""")-COUNTBLANK($C$14:C164))</f>
        <v>38</v>
      </c>
      <c r="C164" s="529" t="s">
        <v>141</v>
      </c>
      <c r="D164" s="1102" t="s">
        <v>2452</v>
      </c>
      <c r="E164" s="986"/>
      <c r="F164" s="986"/>
      <c r="G164" s="986"/>
      <c r="H164" s="986"/>
      <c r="I164" s="222"/>
      <c r="J164" s="222"/>
      <c r="K164" s="222"/>
      <c r="L164" s="222"/>
      <c r="M164" s="222"/>
      <c r="N164" s="222"/>
      <c r="O164" s="984"/>
      <c r="P164" s="222"/>
      <c r="Q164" s="222"/>
      <c r="R164" s="986"/>
      <c r="S164" s="986"/>
      <c r="T164" s="986"/>
      <c r="U164" s="986"/>
      <c r="V164" s="941"/>
    </row>
    <row r="165" spans="1:22">
      <c r="A165" s="986"/>
      <c r="B165" s="1004"/>
      <c r="C165" s="984"/>
      <c r="D165" s="984"/>
      <c r="E165" s="984"/>
      <c r="F165" s="984"/>
      <c r="G165" s="986"/>
      <c r="H165" s="986"/>
      <c r="I165" s="222"/>
      <c r="J165" s="222"/>
      <c r="K165" s="222"/>
      <c r="L165" s="222"/>
      <c r="M165" s="222"/>
      <c r="N165" s="222"/>
      <c r="O165" s="222"/>
      <c r="P165" s="222"/>
      <c r="Q165" s="222"/>
      <c r="R165" s="986"/>
      <c r="S165" s="222"/>
      <c r="T165" s="222"/>
      <c r="U165" s="986"/>
      <c r="V165" s="941"/>
    </row>
    <row r="166" spans="1:22">
      <c r="A166" s="986"/>
      <c r="B166" s="1073"/>
      <c r="C166" s="995"/>
      <c r="D166" s="102"/>
      <c r="E166" s="945" t="s">
        <v>88</v>
      </c>
      <c r="F166" s="996" t="s">
        <v>117</v>
      </c>
      <c r="G166" s="986"/>
      <c r="H166" s="1012">
        <f t="shared" ref="H166:H178" si="5">IF(AND(J166&lt;&gt;"",I166&lt;&gt;"",V166&lt;&gt;""),0,1)</f>
        <v>1</v>
      </c>
      <c r="I166" s="936"/>
      <c r="J166" s="1308"/>
      <c r="K166" s="1309"/>
      <c r="L166" s="1309"/>
      <c r="M166" s="1309"/>
      <c r="N166" s="1309"/>
      <c r="O166" s="1309"/>
      <c r="P166" s="1309"/>
      <c r="Q166" s="1310"/>
      <c r="R166" s="986"/>
      <c r="S166" s="222"/>
      <c r="T166" s="666"/>
      <c r="U166" s="222"/>
      <c r="V166" s="1003"/>
    </row>
    <row r="167" spans="1:22">
      <c r="A167" s="986"/>
      <c r="B167" s="1004"/>
      <c r="C167" s="995"/>
      <c r="D167" s="102"/>
      <c r="E167" s="945" t="s">
        <v>88</v>
      </c>
      <c r="F167" s="996" t="s">
        <v>117</v>
      </c>
      <c r="G167" s="986"/>
      <c r="H167" s="1012">
        <f t="shared" si="5"/>
        <v>1</v>
      </c>
      <c r="I167" s="936"/>
      <c r="J167" s="1308"/>
      <c r="K167" s="1309"/>
      <c r="L167" s="1309"/>
      <c r="M167" s="1309"/>
      <c r="N167" s="1309"/>
      <c r="O167" s="1309"/>
      <c r="P167" s="1309"/>
      <c r="Q167" s="1310"/>
      <c r="R167" s="986"/>
      <c r="S167" s="222"/>
      <c r="T167" s="666"/>
      <c r="U167" s="222"/>
      <c r="V167" s="1003"/>
    </row>
    <row r="168" spans="1:22">
      <c r="A168" s="986"/>
      <c r="B168" s="1004"/>
      <c r="C168" s="995"/>
      <c r="D168" s="102"/>
      <c r="E168" s="945" t="s">
        <v>88</v>
      </c>
      <c r="F168" s="996" t="s">
        <v>117</v>
      </c>
      <c r="G168" s="986"/>
      <c r="H168" s="1012">
        <f t="shared" si="5"/>
        <v>1</v>
      </c>
      <c r="I168" s="936"/>
      <c r="J168" s="1308"/>
      <c r="K168" s="1309"/>
      <c r="L168" s="1309"/>
      <c r="M168" s="1309"/>
      <c r="N168" s="1309"/>
      <c r="O168" s="1309"/>
      <c r="P168" s="1309"/>
      <c r="Q168" s="1310"/>
      <c r="R168" s="986"/>
      <c r="S168" s="222"/>
      <c r="T168" s="666"/>
      <c r="U168" s="222"/>
      <c r="V168" s="1003"/>
    </row>
    <row r="169" spans="1:22">
      <c r="A169" s="986"/>
      <c r="B169" s="1004"/>
      <c r="C169" s="995"/>
      <c r="D169" s="102"/>
      <c r="E169" s="945" t="s">
        <v>88</v>
      </c>
      <c r="F169" s="996" t="s">
        <v>117</v>
      </c>
      <c r="G169" s="986"/>
      <c r="H169" s="1012">
        <f t="shared" si="5"/>
        <v>1</v>
      </c>
      <c r="I169" s="936"/>
      <c r="J169" s="1308"/>
      <c r="K169" s="1309"/>
      <c r="L169" s="1309"/>
      <c r="M169" s="1309"/>
      <c r="N169" s="1309"/>
      <c r="O169" s="1309"/>
      <c r="P169" s="1309"/>
      <c r="Q169" s="1310"/>
      <c r="R169" s="986"/>
      <c r="S169" s="222"/>
      <c r="T169" s="666"/>
      <c r="U169" s="222"/>
      <c r="V169" s="1003"/>
    </row>
    <row r="170" spans="1:22">
      <c r="A170" s="986"/>
      <c r="B170" s="1004"/>
      <c r="C170" s="995"/>
      <c r="D170" s="102"/>
      <c r="E170" s="945" t="s">
        <v>88</v>
      </c>
      <c r="F170" s="996" t="s">
        <v>117</v>
      </c>
      <c r="G170" s="986"/>
      <c r="H170" s="1012">
        <f t="shared" si="5"/>
        <v>1</v>
      </c>
      <c r="I170" s="936"/>
      <c r="J170" s="1308"/>
      <c r="K170" s="1309"/>
      <c r="L170" s="1309"/>
      <c r="M170" s="1309"/>
      <c r="N170" s="1309"/>
      <c r="O170" s="1309"/>
      <c r="P170" s="1309"/>
      <c r="Q170" s="1310"/>
      <c r="R170" s="986"/>
      <c r="S170" s="222"/>
      <c r="T170" s="666"/>
      <c r="U170" s="222"/>
      <c r="V170" s="1003"/>
    </row>
    <row r="171" spans="1:22">
      <c r="A171" s="986"/>
      <c r="B171" s="1004"/>
      <c r="C171" s="995"/>
      <c r="D171" s="102"/>
      <c r="E171" s="945" t="s">
        <v>88</v>
      </c>
      <c r="F171" s="996" t="s">
        <v>117</v>
      </c>
      <c r="G171" s="986"/>
      <c r="H171" s="1012">
        <f t="shared" si="5"/>
        <v>1</v>
      </c>
      <c r="I171" s="936"/>
      <c r="J171" s="1308"/>
      <c r="K171" s="1309"/>
      <c r="L171" s="1309"/>
      <c r="M171" s="1309"/>
      <c r="N171" s="1309"/>
      <c r="O171" s="1309"/>
      <c r="P171" s="1309"/>
      <c r="Q171" s="1310"/>
      <c r="R171" s="986"/>
      <c r="S171" s="222"/>
      <c r="T171" s="666"/>
      <c r="U171" s="222"/>
      <c r="V171" s="1003"/>
    </row>
    <row r="172" spans="1:22">
      <c r="A172" s="986"/>
      <c r="B172" s="1004"/>
      <c r="C172" s="995"/>
      <c r="D172" s="102"/>
      <c r="E172" s="945" t="s">
        <v>88</v>
      </c>
      <c r="F172" s="996" t="s">
        <v>117</v>
      </c>
      <c r="G172" s="986"/>
      <c r="H172" s="1012">
        <f t="shared" si="5"/>
        <v>1</v>
      </c>
      <c r="I172" s="936"/>
      <c r="J172" s="1308"/>
      <c r="K172" s="1309"/>
      <c r="L172" s="1309"/>
      <c r="M172" s="1309"/>
      <c r="N172" s="1309"/>
      <c r="O172" s="1309"/>
      <c r="P172" s="1309"/>
      <c r="Q172" s="1310"/>
      <c r="R172" s="986"/>
      <c r="S172" s="222"/>
      <c r="T172" s="666"/>
      <c r="U172" s="222"/>
      <c r="V172" s="1003"/>
    </row>
    <row r="173" spans="1:22">
      <c r="A173" s="986"/>
      <c r="B173" s="1004"/>
      <c r="C173" s="995"/>
      <c r="D173" s="102"/>
      <c r="E173" s="945" t="s">
        <v>88</v>
      </c>
      <c r="F173" s="996" t="s">
        <v>117</v>
      </c>
      <c r="G173" s="986"/>
      <c r="H173" s="1012">
        <f t="shared" si="5"/>
        <v>1</v>
      </c>
      <c r="I173" s="936"/>
      <c r="J173" s="1308"/>
      <c r="K173" s="1309"/>
      <c r="L173" s="1309"/>
      <c r="M173" s="1309"/>
      <c r="N173" s="1309"/>
      <c r="O173" s="1309"/>
      <c r="P173" s="1309"/>
      <c r="Q173" s="1310"/>
      <c r="R173" s="986"/>
      <c r="S173" s="222"/>
      <c r="T173" s="666"/>
      <c r="U173" s="222"/>
      <c r="V173" s="1003"/>
    </row>
    <row r="174" spans="1:22">
      <c r="A174" s="986"/>
      <c r="B174" s="1004"/>
      <c r="C174" s="995"/>
      <c r="D174" s="102"/>
      <c r="E174" s="945" t="s">
        <v>88</v>
      </c>
      <c r="F174" s="996" t="s">
        <v>117</v>
      </c>
      <c r="G174" s="986"/>
      <c r="H174" s="1012">
        <f t="shared" si="5"/>
        <v>1</v>
      </c>
      <c r="I174" s="936"/>
      <c r="J174" s="1308"/>
      <c r="K174" s="1309"/>
      <c r="L174" s="1309"/>
      <c r="M174" s="1309"/>
      <c r="N174" s="1309"/>
      <c r="O174" s="1309"/>
      <c r="P174" s="1309"/>
      <c r="Q174" s="1310"/>
      <c r="R174" s="986"/>
      <c r="S174" s="222"/>
      <c r="T174" s="666"/>
      <c r="U174" s="222"/>
      <c r="V174" s="1003"/>
    </row>
    <row r="175" spans="1:22">
      <c r="A175" s="986"/>
      <c r="B175" s="1004"/>
      <c r="C175" s="995"/>
      <c r="D175" s="102"/>
      <c r="E175" s="945" t="s">
        <v>88</v>
      </c>
      <c r="F175" s="996" t="s">
        <v>117</v>
      </c>
      <c r="G175" s="986"/>
      <c r="H175" s="1012">
        <f t="shared" si="5"/>
        <v>1</v>
      </c>
      <c r="I175" s="936"/>
      <c r="J175" s="1308"/>
      <c r="K175" s="1309"/>
      <c r="L175" s="1309"/>
      <c r="M175" s="1309"/>
      <c r="N175" s="1309"/>
      <c r="O175" s="1309"/>
      <c r="P175" s="1309"/>
      <c r="Q175" s="1310"/>
      <c r="R175" s="986"/>
      <c r="S175" s="222"/>
      <c r="T175" s="666"/>
      <c r="U175" s="222"/>
      <c r="V175" s="1003"/>
    </row>
    <row r="176" spans="1:22">
      <c r="A176" s="986"/>
      <c r="B176" s="1004"/>
      <c r="C176" s="995"/>
      <c r="D176" s="102"/>
      <c r="E176" s="945" t="s">
        <v>88</v>
      </c>
      <c r="F176" s="996" t="s">
        <v>117</v>
      </c>
      <c r="G176" s="986"/>
      <c r="H176" s="1012">
        <f t="shared" si="5"/>
        <v>1</v>
      </c>
      <c r="I176" s="936"/>
      <c r="J176" s="1308"/>
      <c r="K176" s="1309"/>
      <c r="L176" s="1309"/>
      <c r="M176" s="1309"/>
      <c r="N176" s="1309"/>
      <c r="O176" s="1309"/>
      <c r="P176" s="1309"/>
      <c r="Q176" s="1310"/>
      <c r="R176" s="986"/>
      <c r="S176" s="222"/>
      <c r="T176" s="666"/>
      <c r="U176" s="222"/>
      <c r="V176" s="1003"/>
    </row>
    <row r="177" spans="1:22">
      <c r="A177" s="986"/>
      <c r="B177" s="1004"/>
      <c r="C177" s="995"/>
      <c r="D177" s="102"/>
      <c r="E177" s="945" t="s">
        <v>88</v>
      </c>
      <c r="F177" s="996" t="s">
        <v>117</v>
      </c>
      <c r="G177" s="986"/>
      <c r="H177" s="1012">
        <f t="shared" si="5"/>
        <v>1</v>
      </c>
      <c r="I177" s="936"/>
      <c r="J177" s="1308"/>
      <c r="K177" s="1309"/>
      <c r="L177" s="1309"/>
      <c r="M177" s="1309"/>
      <c r="N177" s="1309"/>
      <c r="O177" s="1309"/>
      <c r="P177" s="1309"/>
      <c r="Q177" s="1310"/>
      <c r="R177" s="986"/>
      <c r="S177" s="222"/>
      <c r="T177" s="666"/>
      <c r="U177" s="222"/>
      <c r="V177" s="1003"/>
    </row>
    <row r="178" spans="1:22">
      <c r="A178" s="986"/>
      <c r="B178" s="1004"/>
      <c r="C178" s="995"/>
      <c r="D178" s="102"/>
      <c r="E178" s="945" t="s">
        <v>88</v>
      </c>
      <c r="F178" s="996" t="s">
        <v>117</v>
      </c>
      <c r="G178" s="986"/>
      <c r="H178" s="1012">
        <f t="shared" si="5"/>
        <v>1</v>
      </c>
      <c r="I178" s="936"/>
      <c r="J178" s="1308"/>
      <c r="K178" s="1309"/>
      <c r="L178" s="1309"/>
      <c r="M178" s="1309"/>
      <c r="N178" s="1309"/>
      <c r="O178" s="1309"/>
      <c r="P178" s="1309"/>
      <c r="Q178" s="1310"/>
      <c r="R178" s="986"/>
      <c r="S178" s="222"/>
      <c r="T178" s="666"/>
      <c r="U178" s="222"/>
      <c r="V178" s="1003"/>
    </row>
    <row r="179" spans="1:22" ht="15" thickBot="1">
      <c r="A179" s="986"/>
      <c r="B179" s="1004"/>
      <c r="C179" s="222"/>
      <c r="D179" s="986" t="s">
        <v>2421</v>
      </c>
      <c r="E179" s="222"/>
      <c r="F179" s="483"/>
      <c r="G179" s="986"/>
      <c r="H179" s="986"/>
      <c r="I179" s="222"/>
      <c r="J179" s="222"/>
      <c r="K179" s="222"/>
      <c r="L179" s="222"/>
      <c r="M179" s="222"/>
      <c r="N179" s="222"/>
      <c r="O179" s="222"/>
      <c r="P179" s="222"/>
      <c r="Q179" s="222"/>
      <c r="R179" s="986"/>
      <c r="S179" s="222"/>
      <c r="T179" s="222"/>
      <c r="U179" s="986"/>
      <c r="V179" s="941"/>
    </row>
    <row r="180" spans="1:22" ht="13.65" customHeight="1">
      <c r="A180" s="986"/>
      <c r="B180" s="1004"/>
      <c r="C180" s="222"/>
      <c r="D180" s="942"/>
      <c r="E180" s="222"/>
      <c r="F180" s="483"/>
      <c r="G180" s="986"/>
      <c r="H180" s="1311" t="s">
        <v>106</v>
      </c>
      <c r="I180" s="1313" t="s">
        <v>2595</v>
      </c>
      <c r="J180" s="1315" t="s">
        <v>32</v>
      </c>
      <c r="K180" s="1316"/>
      <c r="L180" s="1316"/>
      <c r="M180" s="1316"/>
      <c r="N180" s="1316"/>
      <c r="O180" s="1316"/>
      <c r="P180" s="1316"/>
      <c r="Q180" s="1317"/>
      <c r="R180" s="986"/>
      <c r="S180" s="222"/>
      <c r="T180" s="222"/>
      <c r="U180" s="986"/>
      <c r="V180" s="941"/>
    </row>
    <row r="181" spans="1:22" ht="13.65" customHeight="1">
      <c r="A181" s="986"/>
      <c r="B181" s="1004"/>
      <c r="C181" s="222"/>
      <c r="D181" s="942"/>
      <c r="E181" s="222"/>
      <c r="F181" s="483"/>
      <c r="G181" s="986"/>
      <c r="H181" s="1312"/>
      <c r="I181" s="1314"/>
      <c r="J181" s="1318"/>
      <c r="K181" s="1319"/>
      <c r="L181" s="1319"/>
      <c r="M181" s="1319"/>
      <c r="N181" s="1319"/>
      <c r="O181" s="1319"/>
      <c r="P181" s="1319"/>
      <c r="Q181" s="1320"/>
      <c r="R181" s="986"/>
      <c r="S181" s="222"/>
      <c r="T181" s="222"/>
      <c r="U181" s="986"/>
      <c r="V181" s="941"/>
    </row>
    <row r="182" spans="1:22">
      <c r="A182" s="986"/>
      <c r="B182" s="1004"/>
      <c r="C182" s="222"/>
      <c r="D182" s="942"/>
      <c r="E182" s="222"/>
      <c r="F182" s="483"/>
      <c r="G182" s="986"/>
      <c r="H182" s="1312"/>
      <c r="I182" s="1314"/>
      <c r="J182" s="1318"/>
      <c r="K182" s="1319"/>
      <c r="L182" s="1319"/>
      <c r="M182" s="1319"/>
      <c r="N182" s="1319"/>
      <c r="O182" s="1319"/>
      <c r="P182" s="1319"/>
      <c r="Q182" s="1320"/>
      <c r="R182" s="986"/>
      <c r="S182" s="222"/>
      <c r="T182" s="222"/>
      <c r="U182" s="986"/>
      <c r="V182" s="941"/>
    </row>
    <row r="183" spans="1:22" ht="15" thickBot="1">
      <c r="A183" s="986"/>
      <c r="B183" s="1004"/>
      <c r="C183" s="222"/>
      <c r="D183" s="942"/>
      <c r="E183" s="222"/>
      <c r="F183" s="483"/>
      <c r="G183" s="986"/>
      <c r="H183" s="1185"/>
      <c r="I183" s="1182" t="s">
        <v>150</v>
      </c>
      <c r="J183" s="1321" t="s">
        <v>88</v>
      </c>
      <c r="K183" s="1322"/>
      <c r="L183" s="1322"/>
      <c r="M183" s="1322"/>
      <c r="N183" s="1322"/>
      <c r="O183" s="1322"/>
      <c r="P183" s="1322"/>
      <c r="Q183" s="1323"/>
      <c r="R183" s="986"/>
      <c r="S183" s="222"/>
      <c r="T183" s="222"/>
      <c r="U183" s="986"/>
      <c r="V183" s="941"/>
    </row>
    <row r="184" spans="1:22" ht="42">
      <c r="A184" s="986"/>
      <c r="B184" s="1073">
        <f>IF(C184="","",COUNTIF($C$14:C184,"&lt;&gt;""")-COUNTBLANK($C$14:C184))</f>
        <v>39</v>
      </c>
      <c r="C184" s="529" t="s">
        <v>142</v>
      </c>
      <c r="D184" s="1102" t="s">
        <v>2409</v>
      </c>
      <c r="E184" s="986"/>
      <c r="F184" s="986"/>
      <c r="G184" s="986"/>
      <c r="H184" s="986"/>
      <c r="I184" s="222"/>
      <c r="J184" s="222"/>
      <c r="K184" s="222"/>
      <c r="L184" s="222"/>
      <c r="M184" s="222"/>
      <c r="N184" s="222"/>
      <c r="O184" s="222"/>
      <c r="P184" s="222"/>
      <c r="Q184" s="222"/>
      <c r="R184" s="986"/>
      <c r="S184" s="986"/>
      <c r="T184" s="986"/>
      <c r="U184" s="986"/>
      <c r="V184" s="941"/>
    </row>
    <row r="185" spans="1:22">
      <c r="A185" s="986"/>
      <c r="B185" s="1004"/>
      <c r="C185" s="984"/>
      <c r="D185" s="984"/>
      <c r="E185" s="984"/>
      <c r="F185" s="984"/>
      <c r="G185" s="986"/>
      <c r="H185" s="986"/>
      <c r="I185" s="222"/>
      <c r="J185" s="222"/>
      <c r="K185" s="222"/>
      <c r="L185" s="222"/>
      <c r="M185" s="222"/>
      <c r="N185" s="222"/>
      <c r="O185" s="222"/>
      <c r="P185" s="222"/>
      <c r="Q185" s="222"/>
      <c r="R185" s="986"/>
      <c r="S185" s="222"/>
      <c r="T185" s="222"/>
      <c r="U185" s="986"/>
      <c r="V185" s="941"/>
    </row>
    <row r="186" spans="1:22">
      <c r="A186" s="986"/>
      <c r="B186" s="1073"/>
      <c r="C186" s="995"/>
      <c r="D186" s="102"/>
      <c r="E186" s="945" t="s">
        <v>88</v>
      </c>
      <c r="F186" s="996" t="s">
        <v>117</v>
      </c>
      <c r="G186" s="986"/>
      <c r="H186" s="1012">
        <f>IF(AND(J186&lt;&gt;"",I186&lt;&gt;"",V186&lt;&gt;""),0,1)</f>
        <v>1</v>
      </c>
      <c r="I186" s="936"/>
      <c r="J186" s="1308"/>
      <c r="K186" s="1309"/>
      <c r="L186" s="1309"/>
      <c r="M186" s="1309"/>
      <c r="N186" s="1309"/>
      <c r="O186" s="1309"/>
      <c r="P186" s="1309"/>
      <c r="Q186" s="1310"/>
      <c r="R186" s="986"/>
      <c r="S186" s="222"/>
      <c r="T186" s="666"/>
      <c r="U186" s="222"/>
      <c r="V186" s="1003"/>
    </row>
    <row r="187" spans="1:22">
      <c r="A187" s="986"/>
      <c r="B187" s="1004"/>
      <c r="C187" s="995"/>
      <c r="D187" s="102"/>
      <c r="E187" s="945" t="s">
        <v>88</v>
      </c>
      <c r="F187" s="996" t="s">
        <v>117</v>
      </c>
      <c r="G187" s="986"/>
      <c r="H187" s="1012">
        <f t="shared" ref="H187:H198" si="6">IF(AND(J187&lt;&gt;"",I187&lt;&gt;"",V187&lt;&gt;""),0,1)</f>
        <v>1</v>
      </c>
      <c r="I187" s="936"/>
      <c r="J187" s="1308"/>
      <c r="K187" s="1309"/>
      <c r="L187" s="1309"/>
      <c r="M187" s="1309"/>
      <c r="N187" s="1309"/>
      <c r="O187" s="1309"/>
      <c r="P187" s="1309"/>
      <c r="Q187" s="1310"/>
      <c r="R187" s="986"/>
      <c r="S187" s="222"/>
      <c r="T187" s="666"/>
      <c r="U187" s="222"/>
      <c r="V187" s="1003"/>
    </row>
    <row r="188" spans="1:22">
      <c r="A188" s="986"/>
      <c r="B188" s="1004"/>
      <c r="C188" s="995"/>
      <c r="D188" s="102"/>
      <c r="E188" s="945" t="s">
        <v>88</v>
      </c>
      <c r="F188" s="996" t="s">
        <v>117</v>
      </c>
      <c r="G188" s="986"/>
      <c r="H188" s="1012">
        <f t="shared" si="6"/>
        <v>1</v>
      </c>
      <c r="I188" s="936"/>
      <c r="J188" s="1308"/>
      <c r="K188" s="1309"/>
      <c r="L188" s="1309"/>
      <c r="M188" s="1309"/>
      <c r="N188" s="1309"/>
      <c r="O188" s="1309"/>
      <c r="P188" s="1309"/>
      <c r="Q188" s="1310"/>
      <c r="R188" s="986"/>
      <c r="S188" s="222"/>
      <c r="T188" s="666"/>
      <c r="U188" s="222"/>
      <c r="V188" s="1003"/>
    </row>
    <row r="189" spans="1:22">
      <c r="A189" s="986"/>
      <c r="B189" s="1004"/>
      <c r="C189" s="995"/>
      <c r="D189" s="102"/>
      <c r="E189" s="945" t="s">
        <v>88</v>
      </c>
      <c r="F189" s="996" t="s">
        <v>117</v>
      </c>
      <c r="G189" s="986"/>
      <c r="H189" s="1012">
        <f t="shared" si="6"/>
        <v>1</v>
      </c>
      <c r="I189" s="936"/>
      <c r="J189" s="1308"/>
      <c r="K189" s="1309"/>
      <c r="L189" s="1309"/>
      <c r="M189" s="1309"/>
      <c r="N189" s="1309"/>
      <c r="O189" s="1309"/>
      <c r="P189" s="1309"/>
      <c r="Q189" s="1310"/>
      <c r="R189" s="986"/>
      <c r="S189" s="222"/>
      <c r="T189" s="666"/>
      <c r="U189" s="222"/>
      <c r="V189" s="1003"/>
    </row>
    <row r="190" spans="1:22">
      <c r="A190" s="986"/>
      <c r="B190" s="1004"/>
      <c r="C190" s="995"/>
      <c r="D190" s="102"/>
      <c r="E190" s="945" t="s">
        <v>88</v>
      </c>
      <c r="F190" s="996" t="s">
        <v>117</v>
      </c>
      <c r="G190" s="986"/>
      <c r="H190" s="1012">
        <f t="shared" si="6"/>
        <v>1</v>
      </c>
      <c r="I190" s="936"/>
      <c r="J190" s="1308"/>
      <c r="K190" s="1309"/>
      <c r="L190" s="1309"/>
      <c r="M190" s="1309"/>
      <c r="N190" s="1309"/>
      <c r="O190" s="1309"/>
      <c r="P190" s="1309"/>
      <c r="Q190" s="1310"/>
      <c r="R190" s="986"/>
      <c r="S190" s="222"/>
      <c r="T190" s="666"/>
      <c r="U190" s="222"/>
      <c r="V190" s="1003"/>
    </row>
    <row r="191" spans="1:22">
      <c r="A191" s="986"/>
      <c r="B191" s="1004"/>
      <c r="C191" s="995"/>
      <c r="D191" s="102"/>
      <c r="E191" s="945" t="s">
        <v>88</v>
      </c>
      <c r="F191" s="996" t="s">
        <v>117</v>
      </c>
      <c r="G191" s="986"/>
      <c r="H191" s="1012">
        <f t="shared" si="6"/>
        <v>1</v>
      </c>
      <c r="I191" s="936"/>
      <c r="J191" s="1308"/>
      <c r="K191" s="1309"/>
      <c r="L191" s="1309"/>
      <c r="M191" s="1309"/>
      <c r="N191" s="1309"/>
      <c r="O191" s="1309"/>
      <c r="P191" s="1309"/>
      <c r="Q191" s="1310"/>
      <c r="R191" s="986"/>
      <c r="S191" s="222"/>
      <c r="T191" s="666"/>
      <c r="U191" s="222"/>
      <c r="V191" s="1003"/>
    </row>
    <row r="192" spans="1:22">
      <c r="A192" s="986"/>
      <c r="B192" s="1004"/>
      <c r="C192" s="995"/>
      <c r="D192" s="102"/>
      <c r="E192" s="945" t="s">
        <v>88</v>
      </c>
      <c r="F192" s="996" t="s">
        <v>117</v>
      </c>
      <c r="G192" s="986"/>
      <c r="H192" s="1012">
        <f t="shared" si="6"/>
        <v>1</v>
      </c>
      <c r="I192" s="936"/>
      <c r="J192" s="1308"/>
      <c r="K192" s="1309"/>
      <c r="L192" s="1309"/>
      <c r="M192" s="1309"/>
      <c r="N192" s="1309"/>
      <c r="O192" s="1309"/>
      <c r="P192" s="1309"/>
      <c r="Q192" s="1310"/>
      <c r="R192" s="986"/>
      <c r="S192" s="222"/>
      <c r="T192" s="666"/>
      <c r="U192" s="222"/>
      <c r="V192" s="1003"/>
    </row>
    <row r="193" spans="1:22">
      <c r="A193" s="986"/>
      <c r="B193" s="1004"/>
      <c r="C193" s="995"/>
      <c r="D193" s="102"/>
      <c r="E193" s="945" t="s">
        <v>88</v>
      </c>
      <c r="F193" s="996" t="s">
        <v>117</v>
      </c>
      <c r="G193" s="986"/>
      <c r="H193" s="1012">
        <f t="shared" si="6"/>
        <v>1</v>
      </c>
      <c r="I193" s="936"/>
      <c r="J193" s="1308"/>
      <c r="K193" s="1309"/>
      <c r="L193" s="1309"/>
      <c r="M193" s="1309"/>
      <c r="N193" s="1309"/>
      <c r="O193" s="1309"/>
      <c r="P193" s="1309"/>
      <c r="Q193" s="1310"/>
      <c r="R193" s="986"/>
      <c r="S193" s="222"/>
      <c r="T193" s="666"/>
      <c r="U193" s="222"/>
      <c r="V193" s="1003"/>
    </row>
    <row r="194" spans="1:22">
      <c r="A194" s="986"/>
      <c r="B194" s="1004"/>
      <c r="C194" s="995"/>
      <c r="D194" s="102"/>
      <c r="E194" s="945" t="s">
        <v>88</v>
      </c>
      <c r="F194" s="996" t="s">
        <v>117</v>
      </c>
      <c r="G194" s="986"/>
      <c r="H194" s="1012">
        <f t="shared" si="6"/>
        <v>1</v>
      </c>
      <c r="I194" s="936"/>
      <c r="J194" s="1308"/>
      <c r="K194" s="1309"/>
      <c r="L194" s="1309"/>
      <c r="M194" s="1309"/>
      <c r="N194" s="1309"/>
      <c r="O194" s="1309"/>
      <c r="P194" s="1309"/>
      <c r="Q194" s="1310"/>
      <c r="R194" s="986"/>
      <c r="S194" s="222"/>
      <c r="T194" s="666"/>
      <c r="U194" s="222"/>
      <c r="V194" s="1003"/>
    </row>
    <row r="195" spans="1:22">
      <c r="A195" s="986"/>
      <c r="B195" s="1004"/>
      <c r="C195" s="995"/>
      <c r="D195" s="102"/>
      <c r="E195" s="945" t="s">
        <v>88</v>
      </c>
      <c r="F195" s="996" t="s">
        <v>117</v>
      </c>
      <c r="G195" s="986"/>
      <c r="H195" s="1012">
        <f t="shared" si="6"/>
        <v>1</v>
      </c>
      <c r="I195" s="936"/>
      <c r="J195" s="1308"/>
      <c r="K195" s="1309"/>
      <c r="L195" s="1309"/>
      <c r="M195" s="1309"/>
      <c r="N195" s="1309"/>
      <c r="O195" s="1309"/>
      <c r="P195" s="1309"/>
      <c r="Q195" s="1310"/>
      <c r="R195" s="986"/>
      <c r="S195" s="222"/>
      <c r="T195" s="666"/>
      <c r="U195" s="222"/>
      <c r="V195" s="1003"/>
    </row>
    <row r="196" spans="1:22">
      <c r="A196" s="986"/>
      <c r="B196" s="1004"/>
      <c r="C196" s="995"/>
      <c r="D196" s="102"/>
      <c r="E196" s="945" t="s">
        <v>88</v>
      </c>
      <c r="F196" s="996" t="s">
        <v>117</v>
      </c>
      <c r="G196" s="986"/>
      <c r="H196" s="1012">
        <f t="shared" si="6"/>
        <v>1</v>
      </c>
      <c r="I196" s="936"/>
      <c r="J196" s="1308"/>
      <c r="K196" s="1309"/>
      <c r="L196" s="1309"/>
      <c r="M196" s="1309"/>
      <c r="N196" s="1309"/>
      <c r="O196" s="1309"/>
      <c r="P196" s="1309"/>
      <c r="Q196" s="1310"/>
      <c r="R196" s="986"/>
      <c r="S196" s="222"/>
      <c r="T196" s="666"/>
      <c r="U196" s="222"/>
      <c r="V196" s="1003"/>
    </row>
    <row r="197" spans="1:22">
      <c r="A197" s="986"/>
      <c r="B197" s="1004"/>
      <c r="C197" s="995"/>
      <c r="D197" s="102"/>
      <c r="E197" s="945" t="s">
        <v>88</v>
      </c>
      <c r="F197" s="996" t="s">
        <v>117</v>
      </c>
      <c r="G197" s="986"/>
      <c r="H197" s="1012">
        <f t="shared" si="6"/>
        <v>1</v>
      </c>
      <c r="I197" s="936"/>
      <c r="J197" s="1308"/>
      <c r="K197" s="1309"/>
      <c r="L197" s="1309"/>
      <c r="M197" s="1309"/>
      <c r="N197" s="1309"/>
      <c r="O197" s="1309"/>
      <c r="P197" s="1309"/>
      <c r="Q197" s="1310"/>
      <c r="R197" s="986"/>
      <c r="S197" s="222"/>
      <c r="T197" s="666"/>
      <c r="U197" s="222"/>
      <c r="V197" s="1003"/>
    </row>
    <row r="198" spans="1:22">
      <c r="A198" s="986"/>
      <c r="B198" s="1004"/>
      <c r="C198" s="995"/>
      <c r="D198" s="102"/>
      <c r="E198" s="945" t="s">
        <v>88</v>
      </c>
      <c r="F198" s="996" t="s">
        <v>117</v>
      </c>
      <c r="G198" s="986"/>
      <c r="H198" s="1012">
        <f t="shared" si="6"/>
        <v>1</v>
      </c>
      <c r="I198" s="936"/>
      <c r="J198" s="1308"/>
      <c r="K198" s="1309"/>
      <c r="L198" s="1309"/>
      <c r="M198" s="1309"/>
      <c r="N198" s="1309"/>
      <c r="O198" s="1309"/>
      <c r="P198" s="1309"/>
      <c r="Q198" s="1310"/>
      <c r="R198" s="986"/>
      <c r="S198" s="222"/>
      <c r="T198" s="666"/>
      <c r="U198" s="222"/>
      <c r="V198" s="1003"/>
    </row>
    <row r="199" spans="1:22">
      <c r="A199" s="986"/>
      <c r="B199" s="1004"/>
      <c r="C199" s="997"/>
      <c r="D199" s="986" t="s">
        <v>2421</v>
      </c>
      <c r="E199" s="997"/>
      <c r="F199" s="997"/>
      <c r="G199" s="997"/>
      <c r="H199" s="997"/>
      <c r="I199" s="997"/>
      <c r="J199" s="997"/>
      <c r="K199" s="997"/>
      <c r="L199" s="997"/>
      <c r="M199" s="997"/>
      <c r="N199" s="997"/>
      <c r="O199" s="997"/>
      <c r="P199" s="997"/>
      <c r="Q199" s="222"/>
      <c r="R199" s="222"/>
      <c r="S199" s="222"/>
      <c r="T199" s="222"/>
      <c r="U199" s="222"/>
      <c r="V199" s="941"/>
    </row>
    <row r="200" spans="1:22">
      <c r="A200" s="986"/>
      <c r="B200" s="1004"/>
      <c r="C200" s="997"/>
      <c r="D200" s="997"/>
      <c r="E200" s="997"/>
      <c r="F200" s="997"/>
      <c r="G200" s="997"/>
      <c r="H200" s="997"/>
      <c r="I200" s="997"/>
      <c r="J200" s="997"/>
      <c r="K200" s="997"/>
      <c r="L200" s="997"/>
      <c r="M200" s="997"/>
      <c r="N200" s="997"/>
      <c r="O200" s="997"/>
      <c r="P200" s="997"/>
      <c r="Q200" s="222"/>
      <c r="R200" s="222"/>
      <c r="S200" s="222"/>
      <c r="T200" s="222"/>
      <c r="U200" s="222"/>
      <c r="V200" s="941"/>
    </row>
    <row r="201" spans="1:22" ht="15" customHeight="1">
      <c r="A201" s="986"/>
      <c r="B201" s="1004"/>
      <c r="C201" s="222"/>
      <c r="D201" s="942"/>
      <c r="E201" s="222"/>
      <c r="F201" s="483"/>
      <c r="G201" s="986"/>
      <c r="H201" s="986"/>
      <c r="I201" s="986"/>
      <c r="J201" s="222"/>
      <c r="K201" s="222"/>
      <c r="L201" s="222"/>
      <c r="M201" s="222"/>
      <c r="N201" s="222"/>
      <c r="O201" s="222"/>
      <c r="P201" s="222"/>
      <c r="Q201" s="222"/>
      <c r="R201" s="986"/>
      <c r="S201" s="222"/>
      <c r="T201" s="222"/>
      <c r="U201" s="986"/>
      <c r="V201" s="941"/>
    </row>
    <row r="202" spans="1:22">
      <c r="A202" s="986"/>
      <c r="B202" s="1004"/>
      <c r="C202" s="222"/>
      <c r="D202" s="942"/>
      <c r="E202" s="222"/>
      <c r="F202" s="483"/>
      <c r="G202" s="986"/>
      <c r="H202" s="986"/>
      <c r="I202" s="986"/>
      <c r="J202" s="222"/>
      <c r="K202" s="222"/>
      <c r="L202" s="222"/>
      <c r="M202" s="222"/>
      <c r="N202" s="222"/>
      <c r="O202" s="222"/>
      <c r="P202" s="222"/>
      <c r="Q202" s="222"/>
      <c r="R202" s="986"/>
      <c r="S202" s="222"/>
      <c r="T202" s="222"/>
      <c r="U202" s="986"/>
      <c r="V202" s="941"/>
    </row>
    <row r="203" spans="1:22">
      <c r="A203" s="986"/>
      <c r="B203" s="1004"/>
      <c r="C203" s="222"/>
      <c r="D203" s="942"/>
      <c r="E203" s="222"/>
      <c r="F203" s="483"/>
      <c r="G203" s="986"/>
      <c r="H203" s="986"/>
      <c r="I203" s="986"/>
      <c r="J203" s="222"/>
      <c r="K203" s="222"/>
      <c r="L203" s="222"/>
      <c r="M203" s="222"/>
      <c r="N203" s="222"/>
      <c r="O203" s="222"/>
      <c r="P203" s="222"/>
      <c r="Q203" s="222"/>
      <c r="R203" s="986"/>
      <c r="S203" s="222"/>
      <c r="T203" s="222"/>
      <c r="U203" s="986"/>
      <c r="V203" s="941"/>
    </row>
    <row r="204" spans="1:22">
      <c r="A204" s="986"/>
      <c r="B204" s="1004"/>
      <c r="C204" s="222"/>
      <c r="D204" s="942"/>
      <c r="E204" s="222"/>
      <c r="F204" s="483"/>
      <c r="G204" s="986"/>
      <c r="H204" s="1100"/>
      <c r="I204" s="1101"/>
      <c r="J204" s="1101"/>
      <c r="K204" s="1101"/>
      <c r="L204" s="1101"/>
      <c r="M204" s="1101"/>
      <c r="N204" s="1101"/>
      <c r="O204" s="1101"/>
      <c r="P204" s="222"/>
      <c r="Q204" s="222"/>
      <c r="R204" s="986"/>
      <c r="S204" s="222"/>
      <c r="T204" s="222"/>
      <c r="U204" s="986"/>
      <c r="V204" s="941"/>
    </row>
    <row r="205" spans="1:22">
      <c r="A205" s="986"/>
      <c r="B205" s="1004"/>
      <c r="C205" s="1097"/>
      <c r="D205" s="1098" t="s">
        <v>2412</v>
      </c>
      <c r="E205" s="1098"/>
      <c r="F205" s="1098"/>
      <c r="G205" s="1098"/>
      <c r="H205" s="1098"/>
      <c r="I205" s="1098"/>
      <c r="J205" s="1098"/>
      <c r="K205" s="1098"/>
      <c r="L205" s="1098"/>
      <c r="M205" s="1098"/>
      <c r="N205" s="1098"/>
      <c r="O205" s="1098"/>
      <c r="P205" s="1098"/>
      <c r="Q205" s="1098"/>
      <c r="R205" s="1098"/>
      <c r="S205" s="1098"/>
      <c r="T205" s="1098"/>
      <c r="U205" s="1098"/>
      <c r="V205" s="1099"/>
    </row>
    <row r="206" spans="1:22">
      <c r="A206" s="986"/>
      <c r="B206" s="1004"/>
      <c r="C206" s="1141"/>
      <c r="D206" s="1141"/>
      <c r="E206" s="1141"/>
      <c r="F206" s="1141"/>
      <c r="G206" s="1141"/>
      <c r="H206" s="1141"/>
      <c r="I206" s="1141"/>
      <c r="J206" s="1141"/>
      <c r="K206" s="1141"/>
      <c r="L206" s="1141"/>
      <c r="M206" s="1141"/>
      <c r="N206" s="1141"/>
      <c r="O206" s="1141"/>
      <c r="P206" s="1141"/>
      <c r="Q206" s="1141"/>
      <c r="R206" s="1141"/>
      <c r="S206" s="1141"/>
      <c r="T206" s="1141"/>
      <c r="U206" s="1141"/>
      <c r="V206" s="1141"/>
    </row>
    <row r="207" spans="1:22" ht="15" thickBot="1">
      <c r="A207" s="986"/>
      <c r="B207" s="1004"/>
      <c r="C207" s="1141"/>
      <c r="D207" s="1141"/>
      <c r="E207" s="1141"/>
      <c r="F207" s="1141"/>
      <c r="G207" s="1141"/>
      <c r="H207" s="1141"/>
      <c r="I207" s="1141"/>
      <c r="J207" s="1141"/>
      <c r="K207" s="1141"/>
      <c r="L207" s="1141"/>
      <c r="M207" s="1141"/>
      <c r="N207" s="1141"/>
      <c r="O207" s="1141"/>
      <c r="P207" s="1141"/>
      <c r="Q207" s="1141"/>
      <c r="R207" s="1141"/>
      <c r="S207" s="1141"/>
      <c r="T207" s="1141"/>
      <c r="U207" s="1141"/>
      <c r="V207" s="1141"/>
    </row>
    <row r="208" spans="1:22">
      <c r="A208" s="986"/>
      <c r="B208" s="1004"/>
      <c r="C208" s="997"/>
      <c r="D208" s="997"/>
      <c r="E208" s="997"/>
      <c r="F208" s="997"/>
      <c r="G208" s="997"/>
      <c r="H208" s="1353" t="s">
        <v>106</v>
      </c>
      <c r="I208" s="1359" t="s">
        <v>2649</v>
      </c>
      <c r="J208" s="997"/>
      <c r="K208" s="997"/>
      <c r="L208" s="997"/>
      <c r="M208" s="997"/>
      <c r="N208" s="997"/>
      <c r="O208" s="997"/>
      <c r="P208" s="997"/>
      <c r="Q208" s="222"/>
      <c r="R208" s="222"/>
      <c r="S208" s="222"/>
      <c r="T208" s="222"/>
      <c r="U208" s="222"/>
      <c r="V208" s="941"/>
    </row>
    <row r="209" spans="1:22" ht="3" customHeight="1">
      <c r="A209" s="986"/>
      <c r="B209" s="1004"/>
      <c r="C209" s="997"/>
      <c r="D209" s="997"/>
      <c r="E209" s="997"/>
      <c r="F209" s="997"/>
      <c r="G209" s="997"/>
      <c r="H209" s="1354"/>
      <c r="I209" s="1360"/>
      <c r="J209" s="997"/>
      <c r="K209" s="997"/>
      <c r="L209" s="997"/>
      <c r="M209" s="997"/>
      <c r="N209" s="997"/>
      <c r="O209" s="997"/>
      <c r="P209" s="997"/>
      <c r="Q209" s="222"/>
      <c r="R209" s="222"/>
      <c r="S209" s="222"/>
      <c r="T209" s="222"/>
      <c r="U209" s="222"/>
      <c r="V209" s="997"/>
    </row>
    <row r="210" spans="1:22" ht="6.6" customHeight="1" thickBot="1">
      <c r="A210" s="986"/>
      <c r="B210" s="1004"/>
      <c r="C210" s="997"/>
      <c r="D210" s="997"/>
      <c r="E210" s="997"/>
      <c r="F210" s="997"/>
      <c r="G210" s="997"/>
      <c r="H210" s="1355"/>
      <c r="I210" s="1361"/>
      <c r="J210" s="997"/>
      <c r="K210" s="997"/>
      <c r="L210" s="997"/>
      <c r="M210" s="997"/>
      <c r="N210" s="997"/>
      <c r="O210" s="997"/>
      <c r="P210" s="997"/>
      <c r="Q210" s="222"/>
      <c r="R210" s="222"/>
      <c r="S210" s="222"/>
      <c r="T210" s="222"/>
      <c r="U210" s="222"/>
      <c r="V210" s="997"/>
    </row>
    <row r="211" spans="1:22">
      <c r="A211" s="986"/>
      <c r="B211" s="1004"/>
      <c r="C211" s="997"/>
      <c r="D211" s="997"/>
      <c r="E211" s="997"/>
      <c r="F211" s="997"/>
      <c r="G211" s="997"/>
      <c r="H211" s="1100"/>
      <c r="I211" s="1106"/>
      <c r="J211" s="997"/>
      <c r="K211" s="997"/>
      <c r="L211" s="997"/>
      <c r="M211" s="997"/>
      <c r="N211" s="997"/>
      <c r="O211" s="997"/>
      <c r="P211" s="997"/>
      <c r="Q211" s="222"/>
      <c r="R211" s="222"/>
      <c r="S211" s="222"/>
      <c r="T211" s="222"/>
      <c r="U211" s="222"/>
      <c r="V211" s="997"/>
    </row>
    <row r="212" spans="1:22">
      <c r="A212" s="986"/>
      <c r="B212" s="1073">
        <f>IF(C212="","",COUNTIF($C$14:C212,"&lt;&gt;""")-COUNTBLANK($C$14:C212))</f>
        <v>40</v>
      </c>
      <c r="C212" s="529" t="s">
        <v>143</v>
      </c>
      <c r="D212" s="1102" t="s">
        <v>2411</v>
      </c>
      <c r="E212" s="945" t="s">
        <v>88</v>
      </c>
      <c r="F212" s="996" t="s">
        <v>117</v>
      </c>
      <c r="G212" s="997"/>
      <c r="H212" s="1012">
        <f>IF(AND(I212&lt;&gt;"",V212&lt;&gt;""),0,1)</f>
        <v>1</v>
      </c>
      <c r="I212" s="1002"/>
      <c r="J212" s="997"/>
      <c r="K212" s="997"/>
      <c r="L212" s="997"/>
      <c r="M212" s="997"/>
      <c r="N212" s="997"/>
      <c r="O212" s="997"/>
      <c r="P212" s="997"/>
      <c r="Q212" s="222"/>
      <c r="R212" s="986"/>
      <c r="S212" s="222"/>
      <c r="T212" s="666"/>
      <c r="U212" s="222"/>
      <c r="V212" s="1003"/>
    </row>
    <row r="213" spans="1:22">
      <c r="A213" s="34"/>
      <c r="B213" s="203"/>
      <c r="C213" s="222"/>
      <c r="D213" s="111"/>
      <c r="E213" s="222"/>
      <c r="F213" s="483"/>
      <c r="G213" s="34"/>
      <c r="H213" s="34"/>
      <c r="I213" s="222"/>
      <c r="J213" s="222"/>
      <c r="K213" s="222"/>
      <c r="L213" s="222"/>
      <c r="M213" s="222"/>
      <c r="N213" s="222"/>
      <c r="O213" s="222"/>
      <c r="P213" s="222"/>
      <c r="Q213" s="222"/>
      <c r="R213" s="34"/>
      <c r="S213" s="222"/>
      <c r="T213" s="222"/>
      <c r="U213" s="34"/>
      <c r="V213" s="306"/>
    </row>
    <row r="214" spans="1:22" ht="15" customHeight="1">
      <c r="A214" s="34"/>
      <c r="B214" s="474"/>
      <c r="C214" s="32" t="s">
        <v>129</v>
      </c>
      <c r="D214" s="32"/>
      <c r="E214" s="32"/>
      <c r="F214" s="32"/>
      <c r="G214" s="34"/>
      <c r="H214" s="34"/>
      <c r="I214" s="222"/>
      <c r="J214" s="222"/>
      <c r="K214" s="222"/>
      <c r="L214" s="222"/>
      <c r="M214" s="222"/>
      <c r="N214" s="222"/>
      <c r="O214" s="222"/>
      <c r="P214" s="222"/>
      <c r="Q214" s="222"/>
      <c r="R214" s="34"/>
      <c r="S214" s="222"/>
      <c r="T214" s="222"/>
      <c r="U214" s="34"/>
      <c r="V214" s="306"/>
    </row>
    <row r="215" spans="1:22" ht="12" customHeight="1">
      <c r="A215" s="34"/>
      <c r="B215" s="474"/>
      <c r="C215" s="1341"/>
      <c r="D215" s="1342"/>
      <c r="E215" s="1342"/>
      <c r="F215" s="1343"/>
      <c r="G215" s="34"/>
      <c r="H215" s="34"/>
      <c r="I215" s="222"/>
      <c r="J215" s="222"/>
      <c r="K215" s="222"/>
      <c r="L215" s="222"/>
      <c r="M215" s="222"/>
      <c r="N215" s="222"/>
      <c r="O215" s="222"/>
      <c r="P215" s="222"/>
      <c r="Q215" s="222"/>
      <c r="R215" s="34"/>
      <c r="S215" s="222"/>
      <c r="T215" s="222"/>
      <c r="U215" s="34"/>
      <c r="V215" s="306"/>
    </row>
    <row r="216" spans="1:22" ht="12" customHeight="1">
      <c r="A216" s="34"/>
      <c r="B216" s="474"/>
      <c r="C216" s="1344"/>
      <c r="D216" s="1345"/>
      <c r="E216" s="1345"/>
      <c r="F216" s="1346"/>
      <c r="G216" s="34"/>
      <c r="H216" s="34"/>
      <c r="I216" s="222"/>
      <c r="J216" s="222"/>
      <c r="K216" s="222"/>
      <c r="L216" s="222"/>
      <c r="M216" s="222"/>
      <c r="N216" s="222"/>
      <c r="O216" s="222"/>
      <c r="P216" s="222"/>
      <c r="Q216" s="222"/>
      <c r="R216" s="34"/>
      <c r="S216" s="222"/>
      <c r="T216" s="222"/>
      <c r="U216" s="34"/>
      <c r="V216" s="306"/>
    </row>
    <row r="217" spans="1:22" ht="12" customHeight="1">
      <c r="A217" s="34"/>
      <c r="B217" s="474"/>
      <c r="C217" s="1344"/>
      <c r="D217" s="1345"/>
      <c r="E217" s="1345"/>
      <c r="F217" s="1346"/>
      <c r="G217" s="34"/>
      <c r="H217" s="34"/>
      <c r="I217" s="222"/>
      <c r="J217" s="222"/>
      <c r="K217" s="222"/>
      <c r="L217" s="222"/>
      <c r="M217" s="222"/>
      <c r="N217" s="222"/>
      <c r="O217" s="222"/>
      <c r="P217" s="222"/>
      <c r="Q217" s="222"/>
      <c r="R217" s="222"/>
      <c r="S217" s="222"/>
      <c r="T217" s="222"/>
      <c r="U217" s="34"/>
      <c r="V217" s="306"/>
    </row>
    <row r="218" spans="1:22" ht="12" customHeight="1">
      <c r="A218" s="34"/>
      <c r="B218" s="474"/>
      <c r="C218" s="1344"/>
      <c r="D218" s="1345"/>
      <c r="E218" s="1345"/>
      <c r="F218" s="1346"/>
      <c r="G218" s="34"/>
      <c r="H218" s="34"/>
      <c r="I218" s="222"/>
      <c r="J218" s="222"/>
      <c r="K218" s="222"/>
      <c r="L218" s="222"/>
      <c r="M218" s="222"/>
      <c r="N218" s="222"/>
      <c r="O218" s="222"/>
      <c r="P218" s="222"/>
      <c r="Q218" s="222"/>
      <c r="R218" s="222"/>
      <c r="S218" s="222"/>
      <c r="T218" s="222"/>
      <c r="U218" s="34"/>
      <c r="V218" s="306"/>
    </row>
    <row r="219" spans="1:22" ht="12" customHeight="1">
      <c r="A219" s="34"/>
      <c r="B219" s="474"/>
      <c r="C219" s="1347"/>
      <c r="D219" s="1348"/>
      <c r="E219" s="1348"/>
      <c r="F219" s="1349"/>
      <c r="G219" s="34"/>
      <c r="H219" s="34"/>
      <c r="I219" s="222"/>
      <c r="J219" s="222"/>
      <c r="K219" s="222"/>
      <c r="L219" s="222"/>
      <c r="M219" s="222"/>
      <c r="N219" s="222"/>
      <c r="O219" s="222"/>
      <c r="P219" s="222"/>
      <c r="Q219" s="222"/>
      <c r="R219" s="222"/>
      <c r="S219" s="222"/>
      <c r="T219" s="222"/>
      <c r="U219" s="34"/>
      <c r="V219" s="306"/>
    </row>
    <row r="220" spans="1:22" ht="12" customHeight="1">
      <c r="A220" s="34"/>
      <c r="B220" s="474"/>
      <c r="C220" s="222"/>
      <c r="D220" s="111"/>
      <c r="E220" s="222"/>
      <c r="F220" s="222"/>
      <c r="G220" s="34"/>
      <c r="H220" s="34"/>
      <c r="I220" s="222"/>
      <c r="J220" s="222"/>
      <c r="K220" s="222"/>
      <c r="L220" s="222"/>
      <c r="M220" s="222"/>
      <c r="N220" s="222"/>
      <c r="O220" s="222"/>
      <c r="P220" s="222"/>
      <c r="Q220" s="222"/>
      <c r="R220" s="222"/>
      <c r="S220" s="222"/>
      <c r="T220" s="222"/>
      <c r="U220" s="34"/>
      <c r="V220" s="306"/>
    </row>
    <row r="221" spans="1:22" ht="12" customHeight="1">
      <c r="A221" s="34"/>
      <c r="B221" s="474"/>
      <c r="C221" s="222"/>
      <c r="D221" s="111"/>
      <c r="E221" s="222"/>
      <c r="F221" s="222"/>
      <c r="G221" s="34"/>
      <c r="H221" s="34"/>
      <c r="I221" s="222"/>
      <c r="J221" s="222"/>
      <c r="K221" s="222"/>
      <c r="L221" s="222"/>
      <c r="M221" s="222"/>
      <c r="N221" s="222"/>
      <c r="O221" s="222"/>
      <c r="P221" s="222"/>
      <c r="Q221" s="222"/>
      <c r="R221" s="222"/>
      <c r="S221" s="222"/>
      <c r="T221" s="222"/>
      <c r="U221" s="34"/>
      <c r="V221" s="306"/>
    </row>
    <row r="222" spans="1:22" ht="15" customHeight="1">
      <c r="A222" s="34"/>
      <c r="B222" s="688" t="s">
        <v>130</v>
      </c>
      <c r="C222" s="689"/>
      <c r="D222" s="689"/>
      <c r="E222" s="689"/>
      <c r="F222" s="689"/>
      <c r="G222" s="689"/>
      <c r="H222" s="689"/>
      <c r="I222" s="689"/>
      <c r="J222" s="689"/>
      <c r="K222" s="689"/>
      <c r="L222" s="689"/>
      <c r="M222" s="689"/>
      <c r="N222" s="689"/>
      <c r="O222" s="689"/>
      <c r="P222" s="689"/>
      <c r="Q222" s="689"/>
      <c r="R222" s="689"/>
      <c r="S222" s="689"/>
      <c r="T222" s="689"/>
      <c r="U222" s="689"/>
      <c r="V222" s="690"/>
    </row>
    <row r="223" spans="1:22" hidden="1"/>
    <row r="224" spans="1:22"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sheetData>
  <mergeCells count="132">
    <mergeCell ref="M56:N56"/>
    <mergeCell ref="M57:N57"/>
    <mergeCell ref="D26:D28"/>
    <mergeCell ref="M41:N41"/>
    <mergeCell ref="M42:N42"/>
    <mergeCell ref="M43:N43"/>
    <mergeCell ref="M44:N44"/>
    <mergeCell ref="M45:N45"/>
    <mergeCell ref="M46:N46"/>
    <mergeCell ref="M47:N47"/>
    <mergeCell ref="M48:N48"/>
    <mergeCell ref="J26:J28"/>
    <mergeCell ref="K26:K28"/>
    <mergeCell ref="V10:V12"/>
    <mergeCell ref="I16:I18"/>
    <mergeCell ref="T10:T12"/>
    <mergeCell ref="C215:F219"/>
    <mergeCell ref="C10:C12"/>
    <mergeCell ref="D10:D12"/>
    <mergeCell ref="H16:H18"/>
    <mergeCell ref="L26:L28"/>
    <mergeCell ref="H208:H210"/>
    <mergeCell ref="I208:I210"/>
    <mergeCell ref="H64:H66"/>
    <mergeCell ref="I64:I66"/>
    <mergeCell ref="H95:H97"/>
    <mergeCell ref="H74:H76"/>
    <mergeCell ref="H116:H118"/>
    <mergeCell ref="I116:I118"/>
    <mergeCell ref="I95:I97"/>
    <mergeCell ref="I74:I76"/>
    <mergeCell ref="J74:J76"/>
    <mergeCell ref="K74:K76"/>
    <mergeCell ref="L74:L76"/>
    <mergeCell ref="H26:H28"/>
    <mergeCell ref="I26:I28"/>
    <mergeCell ref="M49:N49"/>
    <mergeCell ref="J103:Q103"/>
    <mergeCell ref="J105:Q105"/>
    <mergeCell ref="M26:N28"/>
    <mergeCell ref="M31:N31"/>
    <mergeCell ref="M32:N32"/>
    <mergeCell ref="M33:N33"/>
    <mergeCell ref="M34:N34"/>
    <mergeCell ref="M35:N35"/>
    <mergeCell ref="M36:N36"/>
    <mergeCell ref="M37:N37"/>
    <mergeCell ref="M38:N38"/>
    <mergeCell ref="M39:N39"/>
    <mergeCell ref="M40:N40"/>
    <mergeCell ref="M59:N59"/>
    <mergeCell ref="M60:N60"/>
    <mergeCell ref="M61:N61"/>
    <mergeCell ref="M29:N29"/>
    <mergeCell ref="M58:N58"/>
    <mergeCell ref="M50:N50"/>
    <mergeCell ref="M51:N51"/>
    <mergeCell ref="M52:N52"/>
    <mergeCell ref="M53:N53"/>
    <mergeCell ref="M54:N54"/>
    <mergeCell ref="M55:N55"/>
    <mergeCell ref="J129:Q129"/>
    <mergeCell ref="J130:Q130"/>
    <mergeCell ref="J131:Q131"/>
    <mergeCell ref="J132:Q132"/>
    <mergeCell ref="J133:Q133"/>
    <mergeCell ref="J134:Q134"/>
    <mergeCell ref="J140:J142"/>
    <mergeCell ref="M74:M76"/>
    <mergeCell ref="N74:N76"/>
    <mergeCell ref="J116:Q118"/>
    <mergeCell ref="J119:Q119"/>
    <mergeCell ref="J122:Q122"/>
    <mergeCell ref="J123:Q123"/>
    <mergeCell ref="J124:Q124"/>
    <mergeCell ref="J125:Q125"/>
    <mergeCell ref="J126:Q126"/>
    <mergeCell ref="J127:Q127"/>
    <mergeCell ref="J128:Q128"/>
    <mergeCell ref="J104:Q104"/>
    <mergeCell ref="J106:Q106"/>
    <mergeCell ref="J95:Q97"/>
    <mergeCell ref="J98:Q98"/>
    <mergeCell ref="J101:Q101"/>
    <mergeCell ref="J102:Q102"/>
    <mergeCell ref="H180:H182"/>
    <mergeCell ref="I180:I182"/>
    <mergeCell ref="J180:Q182"/>
    <mergeCell ref="J183:Q183"/>
    <mergeCell ref="J186:Q186"/>
    <mergeCell ref="J187:Q187"/>
    <mergeCell ref="J188:Q188"/>
    <mergeCell ref="J107:Q107"/>
    <mergeCell ref="J109:Q109"/>
    <mergeCell ref="J110:Q110"/>
    <mergeCell ref="J112:Q112"/>
    <mergeCell ref="J113:Q113"/>
    <mergeCell ref="J111:Q111"/>
    <mergeCell ref="J108:Q108"/>
    <mergeCell ref="H160:H162"/>
    <mergeCell ref="I160:I162"/>
    <mergeCell ref="J160:Q162"/>
    <mergeCell ref="J163:Q163"/>
    <mergeCell ref="K140:K142"/>
    <mergeCell ref="L140:L142"/>
    <mergeCell ref="M140:M142"/>
    <mergeCell ref="N140:N142"/>
    <mergeCell ref="H140:H142"/>
    <mergeCell ref="I140:I142"/>
    <mergeCell ref="J198:Q198"/>
    <mergeCell ref="J166:Q166"/>
    <mergeCell ref="J167:Q167"/>
    <mergeCell ref="J169:Q169"/>
    <mergeCell ref="J170:Q170"/>
    <mergeCell ref="J168:Q168"/>
    <mergeCell ref="J171:Q171"/>
    <mergeCell ref="J172:Q172"/>
    <mergeCell ref="J173:Q173"/>
    <mergeCell ref="J174:Q174"/>
    <mergeCell ref="J175:Q175"/>
    <mergeCell ref="J176:Q176"/>
    <mergeCell ref="J177:Q177"/>
    <mergeCell ref="J178:Q178"/>
    <mergeCell ref="J189:Q189"/>
    <mergeCell ref="J190:Q190"/>
    <mergeCell ref="J191:Q191"/>
    <mergeCell ref="J192:Q192"/>
    <mergeCell ref="J193:Q193"/>
    <mergeCell ref="J194:Q194"/>
    <mergeCell ref="J195:Q195"/>
    <mergeCell ref="J197:Q197"/>
    <mergeCell ref="J196:Q196"/>
  </mergeCells>
  <phoneticPr fontId="17" type="noConversion"/>
  <conditionalFormatting sqref="H3">
    <cfRule type="cellIs" dxfId="1435" priority="331" stopIfTrue="1" operator="greaterThan">
      <formula>0</formula>
    </cfRule>
    <cfRule type="cellIs" dxfId="1434" priority="332" stopIfTrue="1" operator="lessThan">
      <formula>1</formula>
    </cfRule>
  </conditionalFormatting>
  <conditionalFormatting sqref="H21">
    <cfRule type="cellIs" dxfId="1433" priority="323" stopIfTrue="1" operator="greaterThan">
      <formula>0</formula>
    </cfRule>
    <cfRule type="cellIs" dxfId="1432" priority="324" stopIfTrue="1" operator="lessThan">
      <formula>1</formula>
    </cfRule>
  </conditionalFormatting>
  <conditionalFormatting sqref="H21">
    <cfRule type="cellIs" dxfId="1431" priority="321" stopIfTrue="1" operator="greaterThan">
      <formula>0</formula>
    </cfRule>
    <cfRule type="cellIs" dxfId="1430" priority="322" stopIfTrue="1" operator="lessThan">
      <formula>1</formula>
    </cfRule>
  </conditionalFormatting>
  <conditionalFormatting sqref="H21">
    <cfRule type="cellIs" dxfId="1429" priority="319" stopIfTrue="1" operator="greaterThan">
      <formula>0</formula>
    </cfRule>
    <cfRule type="cellIs" dxfId="1428" priority="320" stopIfTrue="1" operator="lessThan">
      <formula>1</formula>
    </cfRule>
  </conditionalFormatting>
  <conditionalFormatting sqref="H21">
    <cfRule type="cellIs" dxfId="1427" priority="317" stopIfTrue="1" operator="greaterThan">
      <formula>0</formula>
    </cfRule>
    <cfRule type="cellIs" dxfId="1426" priority="318" stopIfTrue="1" operator="lessThan">
      <formula>1</formula>
    </cfRule>
  </conditionalFormatting>
  <conditionalFormatting sqref="H21">
    <cfRule type="cellIs" dxfId="1425" priority="315" stopIfTrue="1" operator="greaterThan">
      <formula>0</formula>
    </cfRule>
    <cfRule type="cellIs" dxfId="1424" priority="316" stopIfTrue="1" operator="lessThan">
      <formula>1</formula>
    </cfRule>
  </conditionalFormatting>
  <conditionalFormatting sqref="H21">
    <cfRule type="cellIs" dxfId="1423" priority="313" stopIfTrue="1" operator="greaterThan">
      <formula>0</formula>
    </cfRule>
    <cfRule type="cellIs" dxfId="1422" priority="314" stopIfTrue="1" operator="lessThan">
      <formula>1</formula>
    </cfRule>
  </conditionalFormatting>
  <conditionalFormatting sqref="H31">
    <cfRule type="cellIs" dxfId="1421" priority="267" stopIfTrue="1" operator="greaterThan">
      <formula>0</formula>
    </cfRule>
    <cfRule type="cellIs" dxfId="1420" priority="268" stopIfTrue="1" operator="lessThan">
      <formula>1</formula>
    </cfRule>
  </conditionalFormatting>
  <conditionalFormatting sqref="H31">
    <cfRule type="cellIs" dxfId="1419" priority="265" stopIfTrue="1" operator="greaterThan">
      <formula>0</formula>
    </cfRule>
    <cfRule type="cellIs" dxfId="1418" priority="266" stopIfTrue="1" operator="lessThan">
      <formula>1</formula>
    </cfRule>
  </conditionalFormatting>
  <conditionalFormatting sqref="H31">
    <cfRule type="cellIs" dxfId="1417" priority="263" stopIfTrue="1" operator="greaterThan">
      <formula>0</formula>
    </cfRule>
    <cfRule type="cellIs" dxfId="1416" priority="264" stopIfTrue="1" operator="lessThan">
      <formula>1</formula>
    </cfRule>
  </conditionalFormatting>
  <conditionalFormatting sqref="H31">
    <cfRule type="cellIs" dxfId="1415" priority="261" stopIfTrue="1" operator="greaterThan">
      <formula>0</formula>
    </cfRule>
    <cfRule type="cellIs" dxfId="1414" priority="262" stopIfTrue="1" operator="lessThan">
      <formula>1</formula>
    </cfRule>
  </conditionalFormatting>
  <conditionalFormatting sqref="H31">
    <cfRule type="cellIs" dxfId="1413" priority="259" stopIfTrue="1" operator="greaterThan">
      <formula>0</formula>
    </cfRule>
    <cfRule type="cellIs" dxfId="1412" priority="260" stopIfTrue="1" operator="lessThan">
      <formula>1</formula>
    </cfRule>
  </conditionalFormatting>
  <conditionalFormatting sqref="H31">
    <cfRule type="cellIs" dxfId="1411" priority="257" stopIfTrue="1" operator="greaterThan">
      <formula>0</formula>
    </cfRule>
    <cfRule type="cellIs" dxfId="1410" priority="258" stopIfTrue="1" operator="lessThan">
      <formula>1</formula>
    </cfRule>
  </conditionalFormatting>
  <conditionalFormatting sqref="H81:H92">
    <cfRule type="cellIs" dxfId="1409" priority="255" stopIfTrue="1" operator="greaterThan">
      <formula>0</formula>
    </cfRule>
    <cfRule type="cellIs" dxfId="1408" priority="256" stopIfTrue="1" operator="lessThan">
      <formula>1</formula>
    </cfRule>
  </conditionalFormatting>
  <conditionalFormatting sqref="H81:H92">
    <cfRule type="cellIs" dxfId="1407" priority="253" stopIfTrue="1" operator="greaterThan">
      <formula>0</formula>
    </cfRule>
    <cfRule type="cellIs" dxfId="1406" priority="254" stopIfTrue="1" operator="lessThan">
      <formula>1</formula>
    </cfRule>
  </conditionalFormatting>
  <conditionalFormatting sqref="H81:H92">
    <cfRule type="cellIs" dxfId="1405" priority="251" stopIfTrue="1" operator="greaterThan">
      <formula>0</formula>
    </cfRule>
    <cfRule type="cellIs" dxfId="1404" priority="252" stopIfTrue="1" operator="lessThan">
      <formula>1</formula>
    </cfRule>
  </conditionalFormatting>
  <conditionalFormatting sqref="H81:H92">
    <cfRule type="cellIs" dxfId="1403" priority="249" stopIfTrue="1" operator="greaterThan">
      <formula>0</formula>
    </cfRule>
    <cfRule type="cellIs" dxfId="1402" priority="250" stopIfTrue="1" operator="lessThan">
      <formula>1</formula>
    </cfRule>
  </conditionalFormatting>
  <conditionalFormatting sqref="H81:H92">
    <cfRule type="cellIs" dxfId="1401" priority="247" stopIfTrue="1" operator="greaterThan">
      <formula>0</formula>
    </cfRule>
    <cfRule type="cellIs" dxfId="1400" priority="248" stopIfTrue="1" operator="lessThan">
      <formula>1</formula>
    </cfRule>
  </conditionalFormatting>
  <conditionalFormatting sqref="H81:H92">
    <cfRule type="cellIs" dxfId="1399" priority="245" stopIfTrue="1" operator="greaterThan">
      <formula>0</formula>
    </cfRule>
    <cfRule type="cellIs" dxfId="1398" priority="246" stopIfTrue="1" operator="lessThan">
      <formula>1</formula>
    </cfRule>
  </conditionalFormatting>
  <conditionalFormatting sqref="H69">
    <cfRule type="cellIs" dxfId="1397" priority="243" stopIfTrue="1" operator="greaterThan">
      <formula>0</formula>
    </cfRule>
    <cfRule type="cellIs" dxfId="1396" priority="244" stopIfTrue="1" operator="lessThan">
      <formula>1</formula>
    </cfRule>
  </conditionalFormatting>
  <conditionalFormatting sqref="H69">
    <cfRule type="cellIs" dxfId="1395" priority="241" stopIfTrue="1" operator="greaterThan">
      <formula>0</formula>
    </cfRule>
    <cfRule type="cellIs" dxfId="1394" priority="242" stopIfTrue="1" operator="lessThan">
      <formula>1</formula>
    </cfRule>
  </conditionalFormatting>
  <conditionalFormatting sqref="H101:H113">
    <cfRule type="cellIs" dxfId="1393" priority="215" stopIfTrue="1" operator="greaterThan">
      <formula>0</formula>
    </cfRule>
    <cfRule type="cellIs" dxfId="1392" priority="216" stopIfTrue="1" operator="lessThan">
      <formula>1</formula>
    </cfRule>
  </conditionalFormatting>
  <conditionalFormatting sqref="H101:H113">
    <cfRule type="cellIs" dxfId="1391" priority="213" stopIfTrue="1" operator="greaterThan">
      <formula>0</formula>
    </cfRule>
    <cfRule type="cellIs" dxfId="1390" priority="214" stopIfTrue="1" operator="lessThan">
      <formula>1</formula>
    </cfRule>
  </conditionalFormatting>
  <conditionalFormatting sqref="H101:H113">
    <cfRule type="cellIs" dxfId="1389" priority="211" stopIfTrue="1" operator="greaterThan">
      <formula>0</formula>
    </cfRule>
    <cfRule type="cellIs" dxfId="1388" priority="212" stopIfTrue="1" operator="lessThan">
      <formula>1</formula>
    </cfRule>
  </conditionalFormatting>
  <conditionalFormatting sqref="H101:H113">
    <cfRule type="cellIs" dxfId="1387" priority="209" stopIfTrue="1" operator="greaterThan">
      <formula>0</formula>
    </cfRule>
    <cfRule type="cellIs" dxfId="1386" priority="210" stopIfTrue="1" operator="lessThan">
      <formula>1</formula>
    </cfRule>
  </conditionalFormatting>
  <conditionalFormatting sqref="H101:H113">
    <cfRule type="cellIs" dxfId="1385" priority="207" stopIfTrue="1" operator="greaterThan">
      <formula>0</formula>
    </cfRule>
    <cfRule type="cellIs" dxfId="1384" priority="208" stopIfTrue="1" operator="lessThan">
      <formula>1</formula>
    </cfRule>
  </conditionalFormatting>
  <conditionalFormatting sqref="H101:H113">
    <cfRule type="cellIs" dxfId="1383" priority="205" stopIfTrue="1" operator="greaterThan">
      <formula>0</formula>
    </cfRule>
    <cfRule type="cellIs" dxfId="1382" priority="206" stopIfTrue="1" operator="lessThan">
      <formula>1</formula>
    </cfRule>
  </conditionalFormatting>
  <conditionalFormatting sqref="H123:H134">
    <cfRule type="cellIs" dxfId="1381" priority="203" stopIfTrue="1" operator="greaterThan">
      <formula>0</formula>
    </cfRule>
    <cfRule type="cellIs" dxfId="1380" priority="204" stopIfTrue="1" operator="lessThan">
      <formula>1</formula>
    </cfRule>
  </conditionalFormatting>
  <conditionalFormatting sqref="H123:H134">
    <cfRule type="cellIs" dxfId="1379" priority="201" stopIfTrue="1" operator="greaterThan">
      <formula>0</formula>
    </cfRule>
    <cfRule type="cellIs" dxfId="1378" priority="202" stopIfTrue="1" operator="lessThan">
      <formula>1</formula>
    </cfRule>
  </conditionalFormatting>
  <conditionalFormatting sqref="H123:H134">
    <cfRule type="cellIs" dxfId="1377" priority="199" stopIfTrue="1" operator="greaterThan">
      <formula>0</formula>
    </cfRule>
    <cfRule type="cellIs" dxfId="1376" priority="200" stopIfTrue="1" operator="lessThan">
      <formula>1</formula>
    </cfRule>
  </conditionalFormatting>
  <conditionalFormatting sqref="H123:H134">
    <cfRule type="cellIs" dxfId="1375" priority="197" stopIfTrue="1" operator="greaterThan">
      <formula>0</formula>
    </cfRule>
    <cfRule type="cellIs" dxfId="1374" priority="198" stopIfTrue="1" operator="lessThan">
      <formula>1</formula>
    </cfRule>
  </conditionalFormatting>
  <conditionalFormatting sqref="H123:H134">
    <cfRule type="cellIs" dxfId="1373" priority="195" stopIfTrue="1" operator="greaterThan">
      <formula>0</formula>
    </cfRule>
    <cfRule type="cellIs" dxfId="1372" priority="196" stopIfTrue="1" operator="lessThan">
      <formula>1</formula>
    </cfRule>
  </conditionalFormatting>
  <conditionalFormatting sqref="H123:H134">
    <cfRule type="cellIs" dxfId="1371" priority="193" stopIfTrue="1" operator="greaterThan">
      <formula>0</formula>
    </cfRule>
    <cfRule type="cellIs" dxfId="1370" priority="194" stopIfTrue="1" operator="lessThan">
      <formula>1</formula>
    </cfRule>
  </conditionalFormatting>
  <conditionalFormatting sqref="H147:H158">
    <cfRule type="cellIs" dxfId="1369" priority="191" stopIfTrue="1" operator="greaterThan">
      <formula>0</formula>
    </cfRule>
    <cfRule type="cellIs" dxfId="1368" priority="192" stopIfTrue="1" operator="lessThan">
      <formula>1</formula>
    </cfRule>
  </conditionalFormatting>
  <conditionalFormatting sqref="H147:H158">
    <cfRule type="cellIs" dxfId="1367" priority="189" stopIfTrue="1" operator="greaterThan">
      <formula>0</formula>
    </cfRule>
    <cfRule type="cellIs" dxfId="1366" priority="190" stopIfTrue="1" operator="lessThan">
      <formula>1</formula>
    </cfRule>
  </conditionalFormatting>
  <conditionalFormatting sqref="H147:H158">
    <cfRule type="cellIs" dxfId="1365" priority="187" stopIfTrue="1" operator="greaterThan">
      <formula>0</formula>
    </cfRule>
    <cfRule type="cellIs" dxfId="1364" priority="188" stopIfTrue="1" operator="lessThan">
      <formula>1</formula>
    </cfRule>
  </conditionalFormatting>
  <conditionalFormatting sqref="H147:H158">
    <cfRule type="cellIs" dxfId="1363" priority="185" stopIfTrue="1" operator="greaterThan">
      <formula>0</formula>
    </cfRule>
    <cfRule type="cellIs" dxfId="1362" priority="186" stopIfTrue="1" operator="lessThan">
      <formula>1</formula>
    </cfRule>
  </conditionalFormatting>
  <conditionalFormatting sqref="H147:H158">
    <cfRule type="cellIs" dxfId="1361" priority="183" stopIfTrue="1" operator="greaterThan">
      <formula>0</formula>
    </cfRule>
    <cfRule type="cellIs" dxfId="1360" priority="184" stopIfTrue="1" operator="lessThan">
      <formula>1</formula>
    </cfRule>
  </conditionalFormatting>
  <conditionalFormatting sqref="H147:H158">
    <cfRule type="cellIs" dxfId="1359" priority="181" stopIfTrue="1" operator="greaterThan">
      <formula>0</formula>
    </cfRule>
    <cfRule type="cellIs" dxfId="1358" priority="182" stopIfTrue="1" operator="lessThan">
      <formula>1</formula>
    </cfRule>
  </conditionalFormatting>
  <conditionalFormatting sqref="H212">
    <cfRule type="cellIs" dxfId="1357" priority="155" stopIfTrue="1" operator="greaterThan">
      <formula>0</formula>
    </cfRule>
    <cfRule type="cellIs" dxfId="1356" priority="156" stopIfTrue="1" operator="lessThan">
      <formula>1</formula>
    </cfRule>
  </conditionalFormatting>
  <conditionalFormatting sqref="H212">
    <cfRule type="cellIs" dxfId="1355" priority="153" stopIfTrue="1" operator="greaterThan">
      <formula>0</formula>
    </cfRule>
    <cfRule type="cellIs" dxfId="1354" priority="154" stopIfTrue="1" operator="lessThan">
      <formula>1</formula>
    </cfRule>
  </conditionalFormatting>
  <conditionalFormatting sqref="H212">
    <cfRule type="cellIs" dxfId="1353" priority="151" stopIfTrue="1" operator="greaterThan">
      <formula>0</formula>
    </cfRule>
    <cfRule type="cellIs" dxfId="1352" priority="152" stopIfTrue="1" operator="lessThan">
      <formula>1</formula>
    </cfRule>
  </conditionalFormatting>
  <conditionalFormatting sqref="H212">
    <cfRule type="cellIs" dxfId="1351" priority="149" stopIfTrue="1" operator="greaterThan">
      <formula>0</formula>
    </cfRule>
    <cfRule type="cellIs" dxfId="1350" priority="150" stopIfTrue="1" operator="lessThan">
      <formula>1</formula>
    </cfRule>
  </conditionalFormatting>
  <conditionalFormatting sqref="H212">
    <cfRule type="cellIs" dxfId="1349" priority="147" stopIfTrue="1" operator="greaterThan">
      <formula>0</formula>
    </cfRule>
    <cfRule type="cellIs" dxfId="1348" priority="148" stopIfTrue="1" operator="lessThan">
      <formula>1</formula>
    </cfRule>
  </conditionalFormatting>
  <conditionalFormatting sqref="H212">
    <cfRule type="cellIs" dxfId="1347" priority="145" stopIfTrue="1" operator="greaterThan">
      <formula>0</formula>
    </cfRule>
    <cfRule type="cellIs" dxfId="1346" priority="146" stopIfTrue="1" operator="lessThan">
      <formula>1</formula>
    </cfRule>
  </conditionalFormatting>
  <conditionalFormatting sqref="H122:H134">
    <cfRule type="cellIs" dxfId="1345" priority="131" stopIfTrue="1" operator="greaterThan">
      <formula>0</formula>
    </cfRule>
    <cfRule type="cellIs" dxfId="1344" priority="132" stopIfTrue="1" operator="lessThan">
      <formula>1</formula>
    </cfRule>
  </conditionalFormatting>
  <conditionalFormatting sqref="H122:H134">
    <cfRule type="cellIs" dxfId="1343" priority="129" stopIfTrue="1" operator="greaterThan">
      <formula>0</formula>
    </cfRule>
    <cfRule type="cellIs" dxfId="1342" priority="130" stopIfTrue="1" operator="lessThan">
      <formula>1</formula>
    </cfRule>
  </conditionalFormatting>
  <conditionalFormatting sqref="H122:H134">
    <cfRule type="cellIs" dxfId="1341" priority="127" stopIfTrue="1" operator="greaterThan">
      <formula>0</formula>
    </cfRule>
    <cfRule type="cellIs" dxfId="1340" priority="128" stopIfTrue="1" operator="lessThan">
      <formula>1</formula>
    </cfRule>
  </conditionalFormatting>
  <conditionalFormatting sqref="H122:H134">
    <cfRule type="cellIs" dxfId="1339" priority="125" stopIfTrue="1" operator="greaterThan">
      <formula>0</formula>
    </cfRule>
    <cfRule type="cellIs" dxfId="1338" priority="126" stopIfTrue="1" operator="lessThan">
      <formula>1</formula>
    </cfRule>
  </conditionalFormatting>
  <conditionalFormatting sqref="H122:H134">
    <cfRule type="cellIs" dxfId="1337" priority="123" stopIfTrue="1" operator="greaterThan">
      <formula>0</formula>
    </cfRule>
    <cfRule type="cellIs" dxfId="1336" priority="124" stopIfTrue="1" operator="lessThan">
      <formula>1</formula>
    </cfRule>
  </conditionalFormatting>
  <conditionalFormatting sqref="H122:H134">
    <cfRule type="cellIs" dxfId="1335" priority="121" stopIfTrue="1" operator="greaterThan">
      <formula>0</formula>
    </cfRule>
    <cfRule type="cellIs" dxfId="1334" priority="122" stopIfTrue="1" operator="lessThan">
      <formula>1</formula>
    </cfRule>
  </conditionalFormatting>
  <conditionalFormatting sqref="H146:H158">
    <cfRule type="cellIs" dxfId="1333" priority="119" stopIfTrue="1" operator="greaterThan">
      <formula>0</formula>
    </cfRule>
    <cfRule type="cellIs" dxfId="1332" priority="120" stopIfTrue="1" operator="lessThan">
      <formula>1</formula>
    </cfRule>
  </conditionalFormatting>
  <conditionalFormatting sqref="H146:H158">
    <cfRule type="cellIs" dxfId="1331" priority="117" stopIfTrue="1" operator="greaterThan">
      <formula>0</formula>
    </cfRule>
    <cfRule type="cellIs" dxfId="1330" priority="118" stopIfTrue="1" operator="lessThan">
      <formula>1</formula>
    </cfRule>
  </conditionalFormatting>
  <conditionalFormatting sqref="H146:H158">
    <cfRule type="cellIs" dxfId="1329" priority="115" stopIfTrue="1" operator="greaterThan">
      <formula>0</formula>
    </cfRule>
    <cfRule type="cellIs" dxfId="1328" priority="116" stopIfTrue="1" operator="lessThan">
      <formula>1</formula>
    </cfRule>
  </conditionalFormatting>
  <conditionalFormatting sqref="H146:H158">
    <cfRule type="cellIs" dxfId="1327" priority="113" stopIfTrue="1" operator="greaterThan">
      <formula>0</formula>
    </cfRule>
    <cfRule type="cellIs" dxfId="1326" priority="114" stopIfTrue="1" operator="lessThan">
      <formula>1</formula>
    </cfRule>
  </conditionalFormatting>
  <conditionalFormatting sqref="H146:H158">
    <cfRule type="cellIs" dxfId="1325" priority="111" stopIfTrue="1" operator="greaterThan">
      <formula>0</formula>
    </cfRule>
    <cfRule type="cellIs" dxfId="1324" priority="112" stopIfTrue="1" operator="lessThan">
      <formula>1</formula>
    </cfRule>
  </conditionalFormatting>
  <conditionalFormatting sqref="H146:H158">
    <cfRule type="cellIs" dxfId="1323" priority="109" stopIfTrue="1" operator="greaterThan">
      <formula>0</formula>
    </cfRule>
    <cfRule type="cellIs" dxfId="1322" priority="110" stopIfTrue="1" operator="lessThan">
      <formula>1</formula>
    </cfRule>
  </conditionalFormatting>
  <conditionalFormatting sqref="H80:H92">
    <cfRule type="cellIs" dxfId="1321" priority="107" stopIfTrue="1" operator="greaterThan">
      <formula>0</formula>
    </cfRule>
    <cfRule type="cellIs" dxfId="1320" priority="108" stopIfTrue="1" operator="lessThan">
      <formula>1</formula>
    </cfRule>
  </conditionalFormatting>
  <conditionalFormatting sqref="H80:H92">
    <cfRule type="cellIs" dxfId="1319" priority="105" stopIfTrue="1" operator="greaterThan">
      <formula>0</formula>
    </cfRule>
    <cfRule type="cellIs" dxfId="1318" priority="106" stopIfTrue="1" operator="lessThan">
      <formula>1</formula>
    </cfRule>
  </conditionalFormatting>
  <conditionalFormatting sqref="H80:H92">
    <cfRule type="cellIs" dxfId="1317" priority="103" stopIfTrue="1" operator="greaterThan">
      <formula>0</formula>
    </cfRule>
    <cfRule type="cellIs" dxfId="1316" priority="104" stopIfTrue="1" operator="lessThan">
      <formula>1</formula>
    </cfRule>
  </conditionalFormatting>
  <conditionalFormatting sqref="H80:H92">
    <cfRule type="cellIs" dxfId="1315" priority="101" stopIfTrue="1" operator="greaterThan">
      <formula>0</formula>
    </cfRule>
    <cfRule type="cellIs" dxfId="1314" priority="102" stopIfTrue="1" operator="lessThan">
      <formula>1</formula>
    </cfRule>
  </conditionalFormatting>
  <conditionalFormatting sqref="H80:H92">
    <cfRule type="cellIs" dxfId="1313" priority="99" stopIfTrue="1" operator="greaterThan">
      <formula>0</formula>
    </cfRule>
    <cfRule type="cellIs" dxfId="1312" priority="100" stopIfTrue="1" operator="lessThan">
      <formula>1</formula>
    </cfRule>
  </conditionalFormatting>
  <conditionalFormatting sqref="H80:H92">
    <cfRule type="cellIs" dxfId="1311" priority="97" stopIfTrue="1" operator="greaterThan">
      <formula>0</formula>
    </cfRule>
    <cfRule type="cellIs" dxfId="1310" priority="98" stopIfTrue="1" operator="lessThan">
      <formula>1</formula>
    </cfRule>
  </conditionalFormatting>
  <conditionalFormatting sqref="H80:H92">
    <cfRule type="cellIs" dxfId="1309" priority="95" stopIfTrue="1" operator="greaterThan">
      <formula>0</formula>
    </cfRule>
    <cfRule type="cellIs" dxfId="1308" priority="96" stopIfTrue="1" operator="lessThan">
      <formula>1</formula>
    </cfRule>
  </conditionalFormatting>
  <conditionalFormatting sqref="H80:H92">
    <cfRule type="cellIs" dxfId="1307" priority="93" stopIfTrue="1" operator="greaterThan">
      <formula>0</formula>
    </cfRule>
    <cfRule type="cellIs" dxfId="1306" priority="94" stopIfTrue="1" operator="lessThan">
      <formula>1</formula>
    </cfRule>
  </conditionalFormatting>
  <conditionalFormatting sqref="H80:H92">
    <cfRule type="cellIs" dxfId="1305" priority="91" stopIfTrue="1" operator="greaterThan">
      <formula>0</formula>
    </cfRule>
    <cfRule type="cellIs" dxfId="1304" priority="92" stopIfTrue="1" operator="lessThan">
      <formula>1</formula>
    </cfRule>
  </conditionalFormatting>
  <conditionalFormatting sqref="H80:H92">
    <cfRule type="cellIs" dxfId="1303" priority="89" stopIfTrue="1" operator="greaterThan">
      <formula>0</formula>
    </cfRule>
    <cfRule type="cellIs" dxfId="1302" priority="90" stopIfTrue="1" operator="lessThan">
      <formula>1</formula>
    </cfRule>
  </conditionalFormatting>
  <conditionalFormatting sqref="H80:H92">
    <cfRule type="cellIs" dxfId="1301" priority="87" stopIfTrue="1" operator="greaterThan">
      <formula>0</formula>
    </cfRule>
    <cfRule type="cellIs" dxfId="1300" priority="88" stopIfTrue="1" operator="lessThan">
      <formula>1</formula>
    </cfRule>
  </conditionalFormatting>
  <conditionalFormatting sqref="H80:H92">
    <cfRule type="cellIs" dxfId="1299" priority="85" stopIfTrue="1" operator="greaterThan">
      <formula>0</formula>
    </cfRule>
    <cfRule type="cellIs" dxfId="1298" priority="86" stopIfTrue="1" operator="lessThan">
      <formula>1</formula>
    </cfRule>
  </conditionalFormatting>
  <conditionalFormatting sqref="H166:H178">
    <cfRule type="cellIs" dxfId="1297" priority="83" stopIfTrue="1" operator="greaterThan">
      <formula>0</formula>
    </cfRule>
    <cfRule type="cellIs" dxfId="1296" priority="84" stopIfTrue="1" operator="lessThan">
      <formula>1</formula>
    </cfRule>
  </conditionalFormatting>
  <conditionalFormatting sqref="H166:H178">
    <cfRule type="cellIs" dxfId="1295" priority="81" stopIfTrue="1" operator="greaterThan">
      <formula>0</formula>
    </cfRule>
    <cfRule type="cellIs" dxfId="1294" priority="82" stopIfTrue="1" operator="lessThan">
      <formula>1</formula>
    </cfRule>
  </conditionalFormatting>
  <conditionalFormatting sqref="H166:H178">
    <cfRule type="cellIs" dxfId="1293" priority="79" stopIfTrue="1" operator="greaterThan">
      <formula>0</formula>
    </cfRule>
    <cfRule type="cellIs" dxfId="1292" priority="80" stopIfTrue="1" operator="lessThan">
      <formula>1</formula>
    </cfRule>
  </conditionalFormatting>
  <conditionalFormatting sqref="H166:H178">
    <cfRule type="cellIs" dxfId="1291" priority="77" stopIfTrue="1" operator="greaterThan">
      <formula>0</formula>
    </cfRule>
    <cfRule type="cellIs" dxfId="1290" priority="78" stopIfTrue="1" operator="lessThan">
      <formula>1</formula>
    </cfRule>
  </conditionalFormatting>
  <conditionalFormatting sqref="H166:H178">
    <cfRule type="cellIs" dxfId="1289" priority="75" stopIfTrue="1" operator="greaterThan">
      <formula>0</formula>
    </cfRule>
    <cfRule type="cellIs" dxfId="1288" priority="76" stopIfTrue="1" operator="lessThan">
      <formula>1</formula>
    </cfRule>
  </conditionalFormatting>
  <conditionalFormatting sqref="H166:H178">
    <cfRule type="cellIs" dxfId="1287" priority="73" stopIfTrue="1" operator="greaterThan">
      <formula>0</formula>
    </cfRule>
    <cfRule type="cellIs" dxfId="1286" priority="74" stopIfTrue="1" operator="lessThan">
      <formula>1</formula>
    </cfRule>
  </conditionalFormatting>
  <conditionalFormatting sqref="H166:H178">
    <cfRule type="cellIs" dxfId="1285" priority="71" stopIfTrue="1" operator="greaterThan">
      <formula>0</formula>
    </cfRule>
    <cfRule type="cellIs" dxfId="1284" priority="72" stopIfTrue="1" operator="lessThan">
      <formula>1</formula>
    </cfRule>
  </conditionalFormatting>
  <conditionalFormatting sqref="H166:H178">
    <cfRule type="cellIs" dxfId="1283" priority="69" stopIfTrue="1" operator="greaterThan">
      <formula>0</formula>
    </cfRule>
    <cfRule type="cellIs" dxfId="1282" priority="70" stopIfTrue="1" operator="lessThan">
      <formula>1</formula>
    </cfRule>
  </conditionalFormatting>
  <conditionalFormatting sqref="H166:H178">
    <cfRule type="cellIs" dxfId="1281" priority="67" stopIfTrue="1" operator="greaterThan">
      <formula>0</formula>
    </cfRule>
    <cfRule type="cellIs" dxfId="1280" priority="68" stopIfTrue="1" operator="lessThan">
      <formula>1</formula>
    </cfRule>
  </conditionalFormatting>
  <conditionalFormatting sqref="H166:H178">
    <cfRule type="cellIs" dxfId="1279" priority="65" stopIfTrue="1" operator="greaterThan">
      <formula>0</formula>
    </cfRule>
    <cfRule type="cellIs" dxfId="1278" priority="66" stopIfTrue="1" operator="lessThan">
      <formula>1</formula>
    </cfRule>
  </conditionalFormatting>
  <conditionalFormatting sqref="H166:H178">
    <cfRule type="cellIs" dxfId="1277" priority="63" stopIfTrue="1" operator="greaterThan">
      <formula>0</formula>
    </cfRule>
    <cfRule type="cellIs" dxfId="1276" priority="64" stopIfTrue="1" operator="lessThan">
      <formula>1</formula>
    </cfRule>
  </conditionalFormatting>
  <conditionalFormatting sqref="H166:H178">
    <cfRule type="cellIs" dxfId="1275" priority="61" stopIfTrue="1" operator="greaterThan">
      <formula>0</formula>
    </cfRule>
    <cfRule type="cellIs" dxfId="1274" priority="62" stopIfTrue="1" operator="lessThan">
      <formula>1</formula>
    </cfRule>
  </conditionalFormatting>
  <conditionalFormatting sqref="H186:H198">
    <cfRule type="cellIs" dxfId="1273" priority="59" stopIfTrue="1" operator="greaterThan">
      <formula>0</formula>
    </cfRule>
    <cfRule type="cellIs" dxfId="1272" priority="60" stopIfTrue="1" operator="lessThan">
      <formula>1</formula>
    </cfRule>
  </conditionalFormatting>
  <conditionalFormatting sqref="H186:H198">
    <cfRule type="cellIs" dxfId="1271" priority="57" stopIfTrue="1" operator="greaterThan">
      <formula>0</formula>
    </cfRule>
    <cfRule type="cellIs" dxfId="1270" priority="58" stopIfTrue="1" operator="lessThan">
      <formula>1</formula>
    </cfRule>
  </conditionalFormatting>
  <conditionalFormatting sqref="H186:H198">
    <cfRule type="cellIs" dxfId="1269" priority="55" stopIfTrue="1" operator="greaterThan">
      <formula>0</formula>
    </cfRule>
    <cfRule type="cellIs" dxfId="1268" priority="56" stopIfTrue="1" operator="lessThan">
      <formula>1</formula>
    </cfRule>
  </conditionalFormatting>
  <conditionalFormatting sqref="H186:H198">
    <cfRule type="cellIs" dxfId="1267" priority="53" stopIfTrue="1" operator="greaterThan">
      <formula>0</formula>
    </cfRule>
    <cfRule type="cellIs" dxfId="1266" priority="54" stopIfTrue="1" operator="lessThan">
      <formula>1</formula>
    </cfRule>
  </conditionalFormatting>
  <conditionalFormatting sqref="H186:H198">
    <cfRule type="cellIs" dxfId="1265" priority="51" stopIfTrue="1" operator="greaterThan">
      <formula>0</formula>
    </cfRule>
    <cfRule type="cellIs" dxfId="1264" priority="52" stopIfTrue="1" operator="lessThan">
      <formula>1</formula>
    </cfRule>
  </conditionalFormatting>
  <conditionalFormatting sqref="H186:H198">
    <cfRule type="cellIs" dxfId="1263" priority="49" stopIfTrue="1" operator="greaterThan">
      <formula>0</formula>
    </cfRule>
    <cfRule type="cellIs" dxfId="1262" priority="50" stopIfTrue="1" operator="lessThan">
      <formula>1</formula>
    </cfRule>
  </conditionalFormatting>
  <conditionalFormatting sqref="H186:H198">
    <cfRule type="cellIs" dxfId="1261" priority="47" stopIfTrue="1" operator="greaterThan">
      <formula>0</formula>
    </cfRule>
    <cfRule type="cellIs" dxfId="1260" priority="48" stopIfTrue="1" operator="lessThan">
      <formula>1</formula>
    </cfRule>
  </conditionalFormatting>
  <conditionalFormatting sqref="H186:H198">
    <cfRule type="cellIs" dxfId="1259" priority="45" stopIfTrue="1" operator="greaterThan">
      <formula>0</formula>
    </cfRule>
    <cfRule type="cellIs" dxfId="1258" priority="46" stopIfTrue="1" operator="lessThan">
      <formula>1</formula>
    </cfRule>
  </conditionalFormatting>
  <conditionalFormatting sqref="H186:H198">
    <cfRule type="cellIs" dxfId="1257" priority="43" stopIfTrue="1" operator="greaterThan">
      <formula>0</formula>
    </cfRule>
    <cfRule type="cellIs" dxfId="1256" priority="44" stopIfTrue="1" operator="lessThan">
      <formula>1</formula>
    </cfRule>
  </conditionalFormatting>
  <conditionalFormatting sqref="H186:H198">
    <cfRule type="cellIs" dxfId="1255" priority="41" stopIfTrue="1" operator="greaterThan">
      <formula>0</formula>
    </cfRule>
    <cfRule type="cellIs" dxfId="1254" priority="42" stopIfTrue="1" operator="lessThan">
      <formula>1</formula>
    </cfRule>
  </conditionalFormatting>
  <conditionalFormatting sqref="H186:H198">
    <cfRule type="cellIs" dxfId="1253" priority="39" stopIfTrue="1" operator="greaterThan">
      <formula>0</formula>
    </cfRule>
    <cfRule type="cellIs" dxfId="1252" priority="40" stopIfTrue="1" operator="lessThan">
      <formula>1</formula>
    </cfRule>
  </conditionalFormatting>
  <conditionalFormatting sqref="H186:H198">
    <cfRule type="cellIs" dxfId="1251" priority="37" stopIfTrue="1" operator="greaterThan">
      <formula>0</formula>
    </cfRule>
    <cfRule type="cellIs" dxfId="1250" priority="38" stopIfTrue="1" operator="lessThan">
      <formula>1</formula>
    </cfRule>
  </conditionalFormatting>
  <conditionalFormatting sqref="H32:H61">
    <cfRule type="cellIs" dxfId="1249" priority="11" stopIfTrue="1" operator="greaterThan">
      <formula>0</formula>
    </cfRule>
    <cfRule type="cellIs" dxfId="1248" priority="12" stopIfTrue="1" operator="lessThan">
      <formula>1</formula>
    </cfRule>
  </conditionalFormatting>
  <conditionalFormatting sqref="H32:H61">
    <cfRule type="cellIs" dxfId="1247" priority="9" stopIfTrue="1" operator="greaterThan">
      <formula>0</formula>
    </cfRule>
    <cfRule type="cellIs" dxfId="1246" priority="10" stopIfTrue="1" operator="lessThan">
      <formula>1</formula>
    </cfRule>
  </conditionalFormatting>
  <conditionalFormatting sqref="H32:H61">
    <cfRule type="cellIs" dxfId="1245" priority="7" stopIfTrue="1" operator="greaterThan">
      <formula>0</formula>
    </cfRule>
    <cfRule type="cellIs" dxfId="1244" priority="8" stopIfTrue="1" operator="lessThan">
      <formula>1</formula>
    </cfRule>
  </conditionalFormatting>
  <conditionalFormatting sqref="H32:H61">
    <cfRule type="cellIs" dxfId="1243" priority="5" stopIfTrue="1" operator="greaterThan">
      <formula>0</formula>
    </cfRule>
    <cfRule type="cellIs" dxfId="1242" priority="6" stopIfTrue="1" operator="lessThan">
      <formula>1</formula>
    </cfRule>
  </conditionalFormatting>
  <conditionalFormatting sqref="H32:H61">
    <cfRule type="cellIs" dxfId="1241" priority="3" stopIfTrue="1" operator="greaterThan">
      <formula>0</formula>
    </cfRule>
    <cfRule type="cellIs" dxfId="1240" priority="4" stopIfTrue="1" operator="lessThan">
      <formula>1</formula>
    </cfRule>
  </conditionalFormatting>
  <conditionalFormatting sqref="H32:H61">
    <cfRule type="cellIs" dxfId="1239" priority="1" stopIfTrue="1" operator="greaterThan">
      <formula>0</formula>
    </cfRule>
    <cfRule type="cellIs" dxfId="1238" priority="2" stopIfTrue="1" operator="lessThan">
      <formula>1</formula>
    </cfRule>
  </conditionalFormatting>
  <dataValidations count="2">
    <dataValidation type="list" allowBlank="1" showInputMessage="1" showErrorMessage="1" sqref="I212 I21 I69 K31:L61" xr:uid="{E488C2E2-7A60-43BC-A475-A15913700B4F}">
      <formula1>"Yes,No"</formula1>
    </dataValidation>
    <dataValidation type="list" allowBlank="1" showInputMessage="1" showErrorMessage="1" sqref="D31:D61" xr:uid="{1CF36DF8-67C7-4C0F-AB9E-6E622CF30ECC}">
      <formula1>"Water,Wastewater,Stormwater,Multiple Allocations"</formula1>
    </dataValidation>
  </dataValidations>
  <pageMargins left="0.70866141732283472" right="0.70866141732283472" top="0.74803149606299213" bottom="0.74803149606299213" header="0.31496062992125984" footer="0.31496062992125984"/>
  <pageSetup paperSize="9" scale="33" fitToHeight="0" orientation="landscape" r:id="rId1"/>
  <headerFooter>
    <oddHeader>&amp;LDepartment of Internal Affairs - Three Waters Reform Programme - Request for Information Template Workbook I</oddHeader>
    <oddFooter>&amp;LPage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9658A-6DAC-4B9D-A2C2-D3293C4A598E}">
  <sheetPr>
    <tabColor rgb="FF55EBF7"/>
    <pageSetUpPr fitToPage="1"/>
  </sheetPr>
  <dimension ref="A1:AL85"/>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44140625" style="32" customWidth="1"/>
    <col min="4" max="4" width="41.5546875" style="32" bestFit="1" customWidth="1"/>
    <col min="5" max="5" width="9.44140625" style="32" customWidth="1"/>
    <col min="6" max="6" width="9.109375" style="32" customWidth="1"/>
    <col min="7" max="7" width="8.5546875" style="34" customWidth="1"/>
    <col min="8" max="8" width="19" style="89" bestFit="1" customWidth="1"/>
    <col min="9" max="9" width="11.5546875" style="32" bestFit="1" customWidth="1"/>
    <col min="10" max="10" width="5.5546875" style="32" customWidth="1"/>
    <col min="11" max="11" width="13.5546875" style="32" customWidth="1"/>
    <col min="12" max="12" width="5.5546875" style="32" customWidth="1"/>
    <col min="13" max="13" width="13.5546875" style="32" customWidth="1"/>
    <col min="14" max="14" width="5.5546875" style="32" customWidth="1"/>
    <col min="15" max="15" width="13.5546875" style="32" customWidth="1"/>
    <col min="16" max="16" width="5.5546875" style="32" customWidth="1"/>
    <col min="17" max="17" width="13.5546875" style="32" customWidth="1"/>
    <col min="18" max="18" width="5.5546875" style="32" customWidth="1"/>
    <col min="19" max="19" width="13.5546875" style="32" customWidth="1"/>
    <col min="20" max="20" width="5.5546875" style="32" customWidth="1"/>
    <col min="21" max="21" width="13.5546875" style="32" customWidth="1"/>
    <col min="22" max="22" width="5.5546875" style="32" customWidth="1"/>
    <col min="23" max="23" width="13.5546875" style="32" customWidth="1"/>
    <col min="24" max="24" width="5.5546875" style="32" customWidth="1"/>
    <col min="25" max="25" width="2.44140625" style="32" customWidth="1"/>
    <col min="26" max="26" width="5.5546875" style="32" customWidth="1"/>
    <col min="27" max="27" width="13.5546875" style="32" customWidth="1"/>
    <col min="28" max="28" width="5.5546875" style="32" customWidth="1"/>
    <col min="29" max="29" width="5.5546875" style="34" customWidth="1"/>
    <col min="30" max="30" width="15.44140625" style="32" customWidth="1"/>
    <col min="31" max="31" width="5.5546875" style="32" customWidth="1"/>
    <col min="32" max="32" width="49.44140625" style="32" customWidth="1"/>
    <col min="33" max="33" width="3.5546875" style="34" hidden="1" customWidth="1"/>
    <col min="34" max="34" width="4.44140625" style="34" hidden="1" customWidth="1"/>
    <col min="35" max="38" width="9.44140625" style="32" hidden="1" customWidth="1"/>
    <col min="39" max="16384" width="9.44140625" style="34" hidden="1"/>
  </cols>
  <sheetData>
    <row r="1" spans="1:38" ht="28.35" customHeight="1">
      <c r="A1" s="35"/>
      <c r="B1" s="115" t="str">
        <f>'Key information'!$B$6</f>
        <v>Three Waters Reform Programme: Request for Information Workbook I</v>
      </c>
      <c r="C1" s="116"/>
      <c r="D1" s="116"/>
      <c r="E1" s="116"/>
      <c r="F1" s="116"/>
      <c r="G1" s="116"/>
      <c r="H1" s="117"/>
      <c r="I1" s="116"/>
      <c r="J1" s="116"/>
      <c r="K1" s="116"/>
      <c r="L1" s="116"/>
      <c r="M1" s="116"/>
      <c r="N1" s="116"/>
      <c r="O1" s="116"/>
      <c r="P1" s="116"/>
      <c r="Q1" s="116"/>
      <c r="R1" s="116"/>
      <c r="S1" s="116"/>
      <c r="T1" s="116"/>
      <c r="U1" s="116"/>
      <c r="V1" s="116"/>
      <c r="W1" s="116"/>
      <c r="X1" s="116"/>
      <c r="Y1" s="116"/>
      <c r="Z1" s="116"/>
      <c r="AA1" s="116"/>
      <c r="AB1" s="116"/>
      <c r="AC1" s="116"/>
      <c r="AD1" s="116"/>
      <c r="AE1" s="116"/>
      <c r="AF1" s="118"/>
      <c r="AG1" s="301"/>
      <c r="AI1" s="38"/>
      <c r="AJ1" s="38"/>
      <c r="AK1" s="38"/>
      <c r="AL1" s="38"/>
    </row>
    <row r="2" spans="1:38" ht="20.399999999999999">
      <c r="B2" s="39"/>
      <c r="C2" s="40"/>
      <c r="D2" s="987"/>
      <c r="E2" s="35"/>
      <c r="F2" s="35"/>
      <c r="G2" s="38"/>
      <c r="H2" s="91"/>
      <c r="I2" s="35"/>
      <c r="J2" s="35"/>
      <c r="K2" s="35"/>
      <c r="L2" s="35"/>
      <c r="M2" s="35"/>
      <c r="N2" s="35"/>
      <c r="O2" s="35"/>
      <c r="P2" s="35"/>
      <c r="Q2" s="35"/>
      <c r="R2" s="35"/>
      <c r="S2" s="35"/>
      <c r="T2" s="35"/>
      <c r="U2" s="35"/>
      <c r="V2" s="35"/>
      <c r="W2" s="35"/>
      <c r="X2" s="35"/>
      <c r="Y2" s="35"/>
      <c r="Z2" s="35"/>
      <c r="AA2" s="35"/>
      <c r="AB2" s="35"/>
      <c r="AC2" s="35"/>
      <c r="AD2" s="35"/>
      <c r="AF2" s="35"/>
      <c r="AG2" s="68"/>
      <c r="AI2" s="34"/>
      <c r="AJ2" s="34"/>
      <c r="AK2" s="34"/>
      <c r="AL2" s="34"/>
    </row>
    <row r="3" spans="1:38" ht="13.8">
      <c r="A3" s="41"/>
      <c r="B3" s="662" t="s">
        <v>1971</v>
      </c>
      <c r="C3" s="44"/>
      <c r="D3" s="663">
        <f>'Key information'!$E$8</f>
        <v>0</v>
      </c>
      <c r="E3" s="44"/>
      <c r="F3" s="41"/>
      <c r="G3" s="664" t="s">
        <v>100</v>
      </c>
      <c r="H3" s="665">
        <f>SUM(H15:H40)</f>
        <v>19</v>
      </c>
      <c r="I3" s="41"/>
      <c r="J3" s="41"/>
      <c r="K3" s="41"/>
      <c r="L3" s="41"/>
      <c r="M3" s="41"/>
      <c r="N3" s="41"/>
      <c r="O3" s="41"/>
      <c r="P3" s="41"/>
      <c r="Q3" s="41"/>
      <c r="R3" s="41"/>
      <c r="S3" s="41"/>
      <c r="T3" s="41"/>
      <c r="U3" s="41"/>
      <c r="V3" s="41"/>
      <c r="W3" s="41"/>
      <c r="X3" s="41"/>
      <c r="Y3" s="41"/>
      <c r="Z3" s="41"/>
      <c r="AA3" s="41"/>
      <c r="AB3" s="41"/>
      <c r="AD3" s="344"/>
      <c r="AF3" s="344"/>
      <c r="AG3" s="220"/>
      <c r="AI3" s="44"/>
      <c r="AJ3" s="44"/>
      <c r="AK3" s="44"/>
      <c r="AL3" s="44"/>
    </row>
    <row r="4" spans="1:38" ht="14.4">
      <c r="B4" s="45"/>
      <c r="C4" s="327"/>
      <c r="D4" s="328"/>
      <c r="E4" s="329"/>
      <c r="F4" s="329"/>
      <c r="G4" s="329"/>
      <c r="H4" s="329"/>
      <c r="I4" s="329"/>
      <c r="J4" s="329"/>
      <c r="K4" s="329"/>
      <c r="L4" s="329"/>
      <c r="M4" s="329"/>
      <c r="N4" s="329"/>
      <c r="O4" s="329"/>
      <c r="P4" s="329"/>
      <c r="Q4" s="329"/>
      <c r="R4" s="329"/>
      <c r="S4" s="329"/>
      <c r="T4" s="329"/>
      <c r="U4" s="329"/>
      <c r="V4" s="329"/>
      <c r="W4" s="329"/>
      <c r="X4" s="329"/>
      <c r="Y4" s="329"/>
      <c r="Z4" s="329"/>
      <c r="AA4" s="329"/>
      <c r="AB4" s="329"/>
      <c r="AC4" s="46"/>
      <c r="AD4" s="47"/>
      <c r="AE4" s="47"/>
      <c r="AF4" s="367"/>
      <c r="AG4" s="68"/>
      <c r="AI4" s="34"/>
      <c r="AJ4" s="34"/>
      <c r="AK4" s="34"/>
      <c r="AL4" s="34"/>
    </row>
    <row r="5" spans="1:38" ht="13.8">
      <c r="C5" s="33"/>
      <c r="H5" s="83"/>
      <c r="AI5" s="34"/>
      <c r="AJ5" s="34"/>
      <c r="AK5" s="34"/>
      <c r="AL5" s="34"/>
    </row>
    <row r="6" spans="1:38" ht="14.4"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1"/>
      <c r="AD6" s="50"/>
      <c r="AE6" s="50"/>
      <c r="AF6" s="85"/>
    </row>
    <row r="7" spans="1:38" ht="13.8">
      <c r="B7" s="52"/>
      <c r="C7" s="961" t="s">
        <v>723</v>
      </c>
      <c r="D7" s="963"/>
      <c r="E7" s="946"/>
      <c r="F7" s="949"/>
      <c r="H7" s="84"/>
      <c r="AF7" s="86"/>
    </row>
    <row r="8" spans="1:38" ht="21" customHeight="1" thickBot="1">
      <c r="B8" s="52"/>
      <c r="C8" s="962" t="s">
        <v>1304</v>
      </c>
      <c r="D8" s="964"/>
      <c r="E8" s="950"/>
      <c r="F8" s="951"/>
      <c r="H8" s="84"/>
      <c r="AF8" s="86"/>
    </row>
    <row r="9" spans="1:38" ht="14.4" thickBot="1">
      <c r="B9" s="52"/>
      <c r="H9" s="84"/>
      <c r="AF9" s="86"/>
    </row>
    <row r="10" spans="1:38" ht="21" customHeight="1">
      <c r="B10" s="52"/>
      <c r="C10" s="261" t="s">
        <v>103</v>
      </c>
      <c r="D10" s="137" t="s">
        <v>32</v>
      </c>
      <c r="E10" s="137" t="s">
        <v>104</v>
      </c>
      <c r="F10" s="133" t="s">
        <v>105</v>
      </c>
      <c r="H10" s="1455" t="s">
        <v>106</v>
      </c>
      <c r="I10" s="1570" t="s">
        <v>1305</v>
      </c>
      <c r="J10" s="1571"/>
      <c r="K10" s="1571"/>
      <c r="L10" s="1571"/>
      <c r="M10" s="1571"/>
      <c r="N10" s="1571"/>
      <c r="O10" s="1523"/>
      <c r="P10" s="1523"/>
      <c r="Q10" s="1571"/>
      <c r="R10" s="1571"/>
      <c r="S10" s="1571"/>
      <c r="T10" s="1571"/>
      <c r="U10" s="1571"/>
      <c r="V10" s="1571"/>
      <c r="W10" s="1571"/>
      <c r="X10" s="1572"/>
      <c r="AA10" s="1566" t="s">
        <v>163</v>
      </c>
      <c r="AB10" s="1567"/>
      <c r="AD10" s="1338" t="s">
        <v>108</v>
      </c>
      <c r="AE10" s="53"/>
      <c r="AF10" s="1332" t="s">
        <v>109</v>
      </c>
    </row>
    <row r="11" spans="1:38" ht="16.350000000000001" customHeight="1">
      <c r="B11" s="52"/>
      <c r="C11" s="223" t="s">
        <v>110</v>
      </c>
      <c r="D11" s="136"/>
      <c r="E11" s="136"/>
      <c r="F11" s="134" t="s">
        <v>111</v>
      </c>
      <c r="H11" s="1456"/>
      <c r="I11" s="1573" t="s">
        <v>1306</v>
      </c>
      <c r="J11" s="1574"/>
      <c r="K11" s="1575" t="s">
        <v>1307</v>
      </c>
      <c r="L11" s="1574"/>
      <c r="M11" s="1576" t="s">
        <v>1308</v>
      </c>
      <c r="N11" s="1519"/>
      <c r="O11" s="1577" t="s">
        <v>1309</v>
      </c>
      <c r="P11" s="1578"/>
      <c r="Q11" s="1577" t="s">
        <v>1310</v>
      </c>
      <c r="R11" s="1579"/>
      <c r="S11" s="1580" t="s">
        <v>1311</v>
      </c>
      <c r="T11" s="1579"/>
      <c r="U11" s="1575" t="s">
        <v>1312</v>
      </c>
      <c r="V11" s="1574"/>
      <c r="W11" s="1580" t="s">
        <v>1313</v>
      </c>
      <c r="X11" s="1581"/>
      <c r="AA11" s="1568"/>
      <c r="AB11" s="1569"/>
      <c r="AD11" s="1339"/>
      <c r="AE11" s="53"/>
      <c r="AF11" s="1333"/>
    </row>
    <row r="12" spans="1:38" ht="24.6" customHeight="1" thickBot="1">
      <c r="B12" s="52"/>
      <c r="C12" s="124"/>
      <c r="D12" s="138"/>
      <c r="E12" s="138"/>
      <c r="F12" s="135"/>
      <c r="H12" s="1457"/>
      <c r="I12" s="792" t="s">
        <v>99</v>
      </c>
      <c r="J12" s="793" t="s">
        <v>147</v>
      </c>
      <c r="K12" s="794"/>
      <c r="L12" s="268" t="s">
        <v>147</v>
      </c>
      <c r="M12" s="172"/>
      <c r="N12" s="268" t="s">
        <v>147</v>
      </c>
      <c r="O12" s="795" t="s">
        <v>99</v>
      </c>
      <c r="P12" s="172" t="s">
        <v>147</v>
      </c>
      <c r="Q12" s="172" t="s">
        <v>99</v>
      </c>
      <c r="R12" s="793" t="s">
        <v>147</v>
      </c>
      <c r="S12" s="794" t="s">
        <v>99</v>
      </c>
      <c r="T12" s="793" t="s">
        <v>147</v>
      </c>
      <c r="U12" s="794" t="s">
        <v>99</v>
      </c>
      <c r="V12" s="793" t="s">
        <v>147</v>
      </c>
      <c r="W12" s="794" t="s">
        <v>99</v>
      </c>
      <c r="X12" s="452" t="s">
        <v>147</v>
      </c>
      <c r="AA12" s="796" t="s">
        <v>99</v>
      </c>
      <c r="AB12" s="452" t="s">
        <v>147</v>
      </c>
      <c r="AD12" s="1340"/>
      <c r="AE12" s="54"/>
      <c r="AF12" s="1334"/>
    </row>
    <row r="13" spans="1:38" ht="13.8">
      <c r="B13" s="52"/>
      <c r="E13" s="985"/>
      <c r="H13" s="84"/>
      <c r="AF13" s="86"/>
    </row>
    <row r="14" spans="1:38" ht="13.8">
      <c r="B14" s="52"/>
      <c r="C14" s="60"/>
      <c r="D14" s="63" t="s">
        <v>1314</v>
      </c>
      <c r="E14" s="996"/>
      <c r="F14" s="61"/>
      <c r="H14" s="84"/>
      <c r="I14" s="33"/>
      <c r="J14" s="33"/>
      <c r="K14" s="33"/>
      <c r="L14" s="33"/>
      <c r="M14" s="33"/>
      <c r="N14" s="33"/>
      <c r="O14" s="33"/>
      <c r="P14" s="33"/>
      <c r="Q14" s="33"/>
      <c r="R14" s="33"/>
      <c r="S14" s="33"/>
      <c r="T14" s="33"/>
      <c r="U14" s="33"/>
      <c r="V14" s="33"/>
      <c r="W14" s="33"/>
      <c r="X14" s="33"/>
      <c r="Y14" s="33"/>
      <c r="AD14" s="34"/>
      <c r="AE14" s="34"/>
      <c r="AF14" s="88"/>
    </row>
    <row r="15" spans="1:38" ht="13.8">
      <c r="B15" s="203">
        <f>IF(C15="","",COUNTIF($C$14:C15,"&lt;&gt;""")-COUNTBLANK($C$14:C15))</f>
        <v>1</v>
      </c>
      <c r="C15" s="57" t="s">
        <v>1315</v>
      </c>
      <c r="D15" s="60" t="s">
        <v>1316</v>
      </c>
      <c r="E15" s="1094" t="s">
        <v>182</v>
      </c>
      <c r="F15" s="61" t="s">
        <v>117</v>
      </c>
      <c r="H15" s="665">
        <f>IF(AND(I15&lt;&gt;"",J15&lt;&gt;"",K15&lt;&gt;"",L15&lt;&gt;"",M15&lt;&gt;"",N15&lt;&gt;"",O15&lt;&gt;"",P15&lt;&gt;"",Q15&lt;&gt;"",R15&lt;&gt;"",S15&lt;&gt;"",T15&lt;&gt;"",U15&lt;&gt;"",V15&lt;&gt;"",W15&lt;&gt;"",X15&lt;&gt;"",AA15&lt;&gt;"",AB15&lt;&gt;"",AF15&lt;&gt;""),0,1)</f>
        <v>1</v>
      </c>
      <c r="I15" s="102"/>
      <c r="J15" s="184"/>
      <c r="K15" s="102"/>
      <c r="L15" s="184"/>
      <c r="M15" s="102"/>
      <c r="N15" s="184"/>
      <c r="O15" s="102"/>
      <c r="P15" s="184"/>
      <c r="Q15" s="102"/>
      <c r="R15" s="184"/>
      <c r="S15" s="102"/>
      <c r="T15" s="184"/>
      <c r="U15" s="102"/>
      <c r="V15" s="184"/>
      <c r="W15" s="102"/>
      <c r="X15" s="184"/>
      <c r="Y15" s="370"/>
      <c r="Z15" s="370"/>
      <c r="AA15" s="797">
        <f>I15+O15+Q15+W15+K15+M15+S15+U15</f>
        <v>0</v>
      </c>
      <c r="AB15" s="184"/>
      <c r="AD15" s="666"/>
      <c r="AE15" s="34"/>
      <c r="AF15" s="188"/>
    </row>
    <row r="16" spans="1:38" ht="13.8">
      <c r="B16" s="203">
        <f>IF(C16="","",COUNTIF($C$14:C16,"&lt;&gt;""")-COUNTBLANK($C$14:C16))</f>
        <v>2</v>
      </c>
      <c r="C16" s="57" t="s">
        <v>1317</v>
      </c>
      <c r="D16" s="60" t="s">
        <v>1981</v>
      </c>
      <c r="E16" s="996" t="s">
        <v>343</v>
      </c>
      <c r="F16" s="61" t="s">
        <v>117</v>
      </c>
      <c r="H16" s="665">
        <f>IF(AND(I16&lt;&gt;"",J16&lt;&gt;"",K16&lt;&gt;"",L16&lt;&gt;"",M16&lt;&gt;"",N16&lt;&gt;"",O16&lt;&gt;"",P16&lt;&gt;"",Q16&lt;&gt;"",R16&lt;&gt;"",S16&lt;&gt;"",T16&lt;&gt;"",U16&lt;&gt;"",V16&lt;&gt;"",W16&lt;&gt;"",X16&lt;&gt;"",AA16&lt;&gt;"",AB16&lt;&gt;"",AF16&lt;&gt;""),0,1)</f>
        <v>1</v>
      </c>
      <c r="I16" s="102"/>
      <c r="J16" s="184"/>
      <c r="K16" s="102"/>
      <c r="L16" s="184"/>
      <c r="M16" s="102"/>
      <c r="N16" s="184"/>
      <c r="O16" s="102"/>
      <c r="P16" s="184"/>
      <c r="Q16" s="102"/>
      <c r="R16" s="184"/>
      <c r="S16" s="102"/>
      <c r="T16" s="184"/>
      <c r="U16" s="102"/>
      <c r="V16" s="184"/>
      <c r="W16" s="102"/>
      <c r="X16" s="184"/>
      <c r="Y16" s="370"/>
      <c r="Z16" s="370"/>
      <c r="AA16" s="797">
        <f>I16+O16+Q16+W16+K16+M16+S16+U16</f>
        <v>0</v>
      </c>
      <c r="AB16" s="184"/>
      <c r="AD16" s="666"/>
      <c r="AE16" s="34"/>
      <c r="AF16" s="188"/>
    </row>
    <row r="17" spans="2:32" ht="13.8">
      <c r="B17" s="203" t="str">
        <f>IF(C17="","",COUNTIF($C$14:C17,"&lt;&gt;""")-COUNTBLANK($C$14:C17))</f>
        <v/>
      </c>
      <c r="C17" s="1061"/>
      <c r="D17" s="1060"/>
      <c r="E17" s="52"/>
      <c r="F17" s="52"/>
      <c r="H17" s="84"/>
      <c r="I17" s="370"/>
      <c r="J17" s="370"/>
      <c r="K17" s="370"/>
      <c r="L17" s="370"/>
      <c r="M17" s="370"/>
      <c r="N17" s="370"/>
      <c r="O17" s="370"/>
      <c r="P17" s="370"/>
      <c r="Q17" s="370"/>
      <c r="R17" s="370"/>
      <c r="S17" s="370"/>
      <c r="T17" s="370"/>
      <c r="U17" s="370"/>
      <c r="V17" s="370"/>
      <c r="W17" s="370"/>
      <c r="X17" s="370"/>
      <c r="Y17" s="370"/>
      <c r="Z17" s="370"/>
      <c r="AA17" s="107"/>
      <c r="AB17" s="84"/>
      <c r="AD17" s="34"/>
      <c r="AE17" s="34"/>
      <c r="AF17" s="88"/>
    </row>
    <row r="18" spans="2:32" ht="13.8">
      <c r="B18" s="203" t="str">
        <f>IF(C18="","",COUNTIF($C$14:C18,"&lt;&gt;""")-COUNTBLANK($C$14:C18))</f>
        <v/>
      </c>
      <c r="C18" s="60"/>
      <c r="D18" s="63" t="s">
        <v>1318</v>
      </c>
      <c r="E18" s="996"/>
      <c r="F18" s="61"/>
      <c r="H18" s="84"/>
      <c r="I18" s="370"/>
      <c r="J18" s="370"/>
      <c r="K18" s="370"/>
      <c r="L18" s="370"/>
      <c r="M18" s="370"/>
      <c r="N18" s="370"/>
      <c r="O18" s="370"/>
      <c r="P18" s="370"/>
      <c r="Q18" s="370"/>
      <c r="R18" s="370"/>
      <c r="S18" s="370"/>
      <c r="T18" s="370"/>
      <c r="U18" s="370"/>
      <c r="V18" s="370"/>
      <c r="W18" s="370"/>
      <c r="X18" s="370"/>
      <c r="Y18" s="370"/>
      <c r="Z18" s="370"/>
      <c r="AA18" s="104"/>
      <c r="AB18" s="84"/>
      <c r="AD18" s="34"/>
      <c r="AE18" s="34"/>
      <c r="AF18" s="88"/>
    </row>
    <row r="19" spans="2:32" ht="13.8">
      <c r="B19" s="203">
        <f>IF(C19="","",COUNTIF($C$14:C19,"&lt;&gt;""")-COUNTBLANK($C$14:C19))</f>
        <v>3</v>
      </c>
      <c r="C19" s="57" t="s">
        <v>1319</v>
      </c>
      <c r="D19" s="60" t="s">
        <v>749</v>
      </c>
      <c r="E19" s="996" t="s">
        <v>750</v>
      </c>
      <c r="F19" s="61" t="s">
        <v>117</v>
      </c>
      <c r="H19" s="665">
        <f t="shared" ref="H19:H25" si="0">IF(AND(I19&lt;&gt;"",J19&lt;&gt;"",K19&lt;&gt;"",L19&lt;&gt;"",M19&lt;&gt;"",N19&lt;&gt;"",O19&lt;&gt;"",P19&lt;&gt;"",Q19&lt;&gt;"",R19&lt;&gt;"",S19&lt;&gt;"",T19&lt;&gt;"",U19&lt;&gt;"",V19&lt;&gt;"",W19&lt;&gt;"",X19&lt;&gt;"",AA19&lt;&gt;"",AB19&lt;&gt;"",AF19&lt;&gt;""),0,1)</f>
        <v>1</v>
      </c>
      <c r="I19" s="102"/>
      <c r="J19" s="184"/>
      <c r="K19" s="102"/>
      <c r="L19" s="184"/>
      <c r="M19" s="102"/>
      <c r="N19" s="184"/>
      <c r="O19" s="102"/>
      <c r="P19" s="184"/>
      <c r="Q19" s="109"/>
      <c r="R19" s="184"/>
      <c r="S19" s="102"/>
      <c r="T19" s="184"/>
      <c r="U19" s="102"/>
      <c r="V19" s="184"/>
      <c r="W19" s="102"/>
      <c r="X19" s="184"/>
      <c r="Y19" s="370"/>
      <c r="Z19" s="370"/>
      <c r="AA19" s="798">
        <f t="shared" ref="AA19:AA24" si="1">I19+O19+Q19+W19+K19+M19+S19+U19</f>
        <v>0</v>
      </c>
      <c r="AB19" s="184"/>
      <c r="AD19" s="666"/>
      <c r="AE19" s="34"/>
      <c r="AF19" s="188"/>
    </row>
    <row r="20" spans="2:32" ht="13.8">
      <c r="B20" s="203">
        <f>IF(C20="","",COUNTIF($C$14:C20,"&lt;&gt;""")-COUNTBLANK($C$14:C20))</f>
        <v>4</v>
      </c>
      <c r="C20" s="57" t="s">
        <v>1320</v>
      </c>
      <c r="D20" s="972" t="s">
        <v>1236</v>
      </c>
      <c r="E20" s="996" t="s">
        <v>750</v>
      </c>
      <c r="F20" s="61" t="s">
        <v>117</v>
      </c>
      <c r="H20" s="665">
        <f t="shared" si="0"/>
        <v>1</v>
      </c>
      <c r="I20" s="102"/>
      <c r="J20" s="184"/>
      <c r="K20" s="102"/>
      <c r="L20" s="184"/>
      <c r="M20" s="102"/>
      <c r="N20" s="184"/>
      <c r="O20" s="102"/>
      <c r="P20" s="184"/>
      <c r="Q20" s="109"/>
      <c r="R20" s="184"/>
      <c r="S20" s="102"/>
      <c r="T20" s="184"/>
      <c r="U20" s="102"/>
      <c r="V20" s="184"/>
      <c r="W20" s="102"/>
      <c r="X20" s="184"/>
      <c r="Y20" s="370"/>
      <c r="Z20" s="370"/>
      <c r="AA20" s="798">
        <f t="shared" si="1"/>
        <v>0</v>
      </c>
      <c r="AB20" s="184"/>
      <c r="AD20" s="666"/>
      <c r="AE20" s="34"/>
      <c r="AF20" s="188"/>
    </row>
    <row r="21" spans="2:32" ht="13.8">
      <c r="B21" s="203">
        <f>IF(C21="","",COUNTIF($C$14:C21,"&lt;&gt;""")-COUNTBLANK($C$14:C21))</f>
        <v>5</v>
      </c>
      <c r="C21" s="57" t="s">
        <v>1321</v>
      </c>
      <c r="D21" s="60" t="s">
        <v>755</v>
      </c>
      <c r="E21" s="996" t="s">
        <v>750</v>
      </c>
      <c r="F21" s="61" t="s">
        <v>117</v>
      </c>
      <c r="H21" s="665">
        <f t="shared" si="0"/>
        <v>1</v>
      </c>
      <c r="I21" s="102"/>
      <c r="J21" s="184"/>
      <c r="K21" s="102"/>
      <c r="L21" s="184"/>
      <c r="M21" s="102"/>
      <c r="N21" s="184"/>
      <c r="O21" s="102"/>
      <c r="P21" s="184"/>
      <c r="Q21" s="109"/>
      <c r="R21" s="184"/>
      <c r="S21" s="102"/>
      <c r="T21" s="184"/>
      <c r="U21" s="102"/>
      <c r="V21" s="184"/>
      <c r="W21" s="102"/>
      <c r="X21" s="184"/>
      <c r="Y21" s="370"/>
      <c r="Z21" s="370"/>
      <c r="AA21" s="798">
        <f t="shared" si="1"/>
        <v>0</v>
      </c>
      <c r="AB21" s="184"/>
      <c r="AD21" s="666"/>
      <c r="AE21" s="34"/>
      <c r="AF21" s="188"/>
    </row>
    <row r="22" spans="2:32" ht="13.8">
      <c r="B22" s="203">
        <f>IF(C22="","",COUNTIF($C$14:C22,"&lt;&gt;""")-COUNTBLANK($C$14:C22))</f>
        <v>6</v>
      </c>
      <c r="C22" s="57" t="s">
        <v>1322</v>
      </c>
      <c r="D22" s="60" t="s">
        <v>758</v>
      </c>
      <c r="E22" s="996" t="s">
        <v>750</v>
      </c>
      <c r="F22" s="61" t="s">
        <v>117</v>
      </c>
      <c r="H22" s="665">
        <f t="shared" si="0"/>
        <v>1</v>
      </c>
      <c r="I22" s="102"/>
      <c r="J22" s="184"/>
      <c r="K22" s="102"/>
      <c r="L22" s="184"/>
      <c r="M22" s="102"/>
      <c r="N22" s="184"/>
      <c r="O22" s="102"/>
      <c r="P22" s="184"/>
      <c r="Q22" s="109"/>
      <c r="R22" s="184"/>
      <c r="S22" s="102"/>
      <c r="T22" s="184"/>
      <c r="U22" s="102"/>
      <c r="V22" s="184"/>
      <c r="W22" s="102"/>
      <c r="X22" s="184"/>
      <c r="Y22" s="370"/>
      <c r="Z22" s="370"/>
      <c r="AA22" s="798">
        <f t="shared" si="1"/>
        <v>0</v>
      </c>
      <c r="AB22" s="184"/>
      <c r="AD22" s="666"/>
      <c r="AE22" s="34"/>
      <c r="AF22" s="188"/>
    </row>
    <row r="23" spans="2:32" ht="13.8">
      <c r="B23" s="203">
        <f>IF(C23="","",COUNTIF($C$14:C23,"&lt;&gt;""")-COUNTBLANK($C$14:C23))</f>
        <v>7</v>
      </c>
      <c r="C23" s="57" t="s">
        <v>1323</v>
      </c>
      <c r="D23" s="60" t="s">
        <v>760</v>
      </c>
      <c r="E23" s="996" t="s">
        <v>750</v>
      </c>
      <c r="F23" s="61" t="s">
        <v>117</v>
      </c>
      <c r="H23" s="665">
        <f t="shared" si="0"/>
        <v>1</v>
      </c>
      <c r="I23" s="102"/>
      <c r="J23" s="184"/>
      <c r="K23" s="102"/>
      <c r="L23" s="184"/>
      <c r="M23" s="102"/>
      <c r="N23" s="184"/>
      <c r="O23" s="102"/>
      <c r="P23" s="184"/>
      <c r="Q23" s="109"/>
      <c r="R23" s="184"/>
      <c r="S23" s="102"/>
      <c r="T23" s="184"/>
      <c r="U23" s="102"/>
      <c r="V23" s="184"/>
      <c r="W23" s="102"/>
      <c r="X23" s="184"/>
      <c r="Y23" s="370"/>
      <c r="Z23" s="370"/>
      <c r="AA23" s="798">
        <f t="shared" si="1"/>
        <v>0</v>
      </c>
      <c r="AB23" s="184"/>
      <c r="AD23" s="666"/>
      <c r="AE23" s="34"/>
      <c r="AF23" s="188"/>
    </row>
    <row r="24" spans="2:32" ht="13.8">
      <c r="B24" s="203">
        <f>IF(C24="","",COUNTIF($C$14:C24,"&lt;&gt;""")-COUNTBLANK($C$14:C24))</f>
        <v>8</v>
      </c>
      <c r="C24" s="57" t="s">
        <v>1324</v>
      </c>
      <c r="D24" s="956" t="s">
        <v>763</v>
      </c>
      <c r="E24" s="996" t="s">
        <v>750</v>
      </c>
      <c r="F24" s="61" t="s">
        <v>117</v>
      </c>
      <c r="H24" s="665">
        <f t="shared" si="0"/>
        <v>1</v>
      </c>
      <c r="I24" s="102"/>
      <c r="J24" s="184"/>
      <c r="K24" s="102"/>
      <c r="L24" s="184"/>
      <c r="M24" s="102"/>
      <c r="N24" s="184"/>
      <c r="O24" s="102"/>
      <c r="P24" s="184"/>
      <c r="Q24" s="109"/>
      <c r="R24" s="184"/>
      <c r="S24" s="102"/>
      <c r="T24" s="184"/>
      <c r="U24" s="102"/>
      <c r="V24" s="184"/>
      <c r="W24" s="102"/>
      <c r="X24" s="184"/>
      <c r="Y24" s="370"/>
      <c r="Z24" s="370"/>
      <c r="AA24" s="798">
        <f t="shared" si="1"/>
        <v>0</v>
      </c>
      <c r="AB24" s="184"/>
      <c r="AD24" s="666"/>
      <c r="AE24" s="34"/>
      <c r="AF24" s="188"/>
    </row>
    <row r="25" spans="2:32" ht="13.8">
      <c r="B25" s="203">
        <f>IF(C25="","",COUNTIF($C$14:C25,"&lt;&gt;""")-COUNTBLANK($C$14:C25))</f>
        <v>9</v>
      </c>
      <c r="C25" s="57" t="s">
        <v>1325</v>
      </c>
      <c r="D25" s="60" t="s">
        <v>765</v>
      </c>
      <c r="E25" s="996" t="s">
        <v>750</v>
      </c>
      <c r="F25" s="61" t="s">
        <v>164</v>
      </c>
      <c r="H25" s="665">
        <f t="shared" si="0"/>
        <v>1</v>
      </c>
      <c r="I25" s="798">
        <f>SUM(I19:I24)</f>
        <v>0</v>
      </c>
      <c r="J25" s="184"/>
      <c r="K25" s="798">
        <f>SUM(K19:K24)</f>
        <v>0</v>
      </c>
      <c r="L25" s="184"/>
      <c r="M25" s="798">
        <f>SUM(M19:M24)</f>
        <v>0</v>
      </c>
      <c r="N25" s="184"/>
      <c r="O25" s="798">
        <f>SUM(O19:O24)</f>
        <v>0</v>
      </c>
      <c r="P25" s="184"/>
      <c r="Q25" s="797">
        <f>SUM(Q19:Q24)</f>
        <v>0</v>
      </c>
      <c r="R25" s="184"/>
      <c r="S25" s="798">
        <f>SUM(S19:S24)</f>
        <v>0</v>
      </c>
      <c r="T25" s="184"/>
      <c r="U25" s="798">
        <f>SUM(U19:U24)</f>
        <v>0</v>
      </c>
      <c r="V25" s="184"/>
      <c r="W25" s="798">
        <f>SUM(W19:W24)</f>
        <v>0</v>
      </c>
      <c r="X25" s="184"/>
      <c r="Y25" s="370"/>
      <c r="Z25" s="370"/>
      <c r="AA25" s="798">
        <f>SUM(AA19:AA24)</f>
        <v>0</v>
      </c>
      <c r="AB25" s="184"/>
      <c r="AD25" s="666"/>
      <c r="AE25" s="34"/>
      <c r="AF25" s="188"/>
    </row>
    <row r="26" spans="2:32" ht="13.8">
      <c r="B26" s="203" t="str">
        <f>IF(C26="","",COUNTIF($C$14:C26,"&lt;&gt;""")-COUNTBLANK($C$14:C26))</f>
        <v/>
      </c>
      <c r="C26" s="34"/>
      <c r="D26" s="34"/>
      <c r="E26" s="986"/>
      <c r="F26" s="34"/>
      <c r="H26" s="371"/>
      <c r="I26" s="371"/>
      <c r="J26" s="370"/>
      <c r="K26" s="371"/>
      <c r="L26" s="370"/>
      <c r="M26" s="371"/>
      <c r="N26" s="370"/>
      <c r="O26" s="186"/>
      <c r="P26" s="370"/>
      <c r="Q26" s="799"/>
      <c r="R26" s="370"/>
      <c r="S26" s="371"/>
      <c r="T26" s="370"/>
      <c r="U26" s="371"/>
      <c r="V26" s="370"/>
      <c r="W26" s="800"/>
      <c r="X26" s="370"/>
      <c r="Y26" s="370"/>
      <c r="Z26" s="370"/>
      <c r="AA26" s="371"/>
      <c r="AB26" s="33"/>
      <c r="AD26" s="34"/>
      <c r="AE26" s="34"/>
      <c r="AF26" s="88"/>
    </row>
    <row r="27" spans="2:32" ht="13.8">
      <c r="B27" s="203">
        <f>IF(C27="","",COUNTIF($C$14:C27,"&lt;&gt;""")-COUNTBLANK($C$14:C27))</f>
        <v>10</v>
      </c>
      <c r="C27" s="57" t="s">
        <v>1326</v>
      </c>
      <c r="D27" s="60" t="s">
        <v>1060</v>
      </c>
      <c r="E27" s="996" t="s">
        <v>750</v>
      </c>
      <c r="F27" s="61" t="s">
        <v>117</v>
      </c>
      <c r="H27" s="665">
        <f>IF(AND(I27&lt;&gt;"",J27&lt;&gt;"",K27&lt;&gt;"",L27&lt;&gt;"",M27&lt;&gt;"",N27&lt;&gt;"",O27&lt;&gt;"",P27&lt;&gt;"",Q27&lt;&gt;"",R27&lt;&gt;"",S27&lt;&gt;"",T27&lt;&gt;"",U27&lt;&gt;"",V27&lt;&gt;"",W27&lt;&gt;"",X27&lt;&gt;"",AA27&lt;&gt;"",AB27&lt;&gt;"",AF27&lt;&gt;""),0,1)</f>
        <v>1</v>
      </c>
      <c r="I27" s="102"/>
      <c r="J27" s="184"/>
      <c r="K27" s="102"/>
      <c r="L27" s="184"/>
      <c r="M27" s="102"/>
      <c r="N27" s="184"/>
      <c r="O27" s="102"/>
      <c r="P27" s="184"/>
      <c r="Q27" s="109"/>
      <c r="R27" s="184"/>
      <c r="S27" s="102"/>
      <c r="T27" s="184"/>
      <c r="U27" s="102"/>
      <c r="V27" s="184"/>
      <c r="W27" s="102"/>
      <c r="X27" s="184"/>
      <c r="Y27" s="370"/>
      <c r="Z27" s="370"/>
      <c r="AA27" s="798">
        <f>I27+O27+Q27+W27+K27+M27+S27+U27</f>
        <v>0</v>
      </c>
      <c r="AB27" s="184"/>
      <c r="AD27" s="666"/>
      <c r="AE27" s="34"/>
      <c r="AF27" s="188"/>
    </row>
    <row r="28" spans="2:32" ht="13.8">
      <c r="B28" s="203">
        <f>IF(C28="","",COUNTIF($C$14:C28,"&lt;&gt;""")-COUNTBLANK($C$14:C28))</f>
        <v>11</v>
      </c>
      <c r="C28" s="57" t="s">
        <v>1327</v>
      </c>
      <c r="D28" s="60" t="s">
        <v>1062</v>
      </c>
      <c r="E28" s="996" t="s">
        <v>750</v>
      </c>
      <c r="F28" s="61" t="s">
        <v>164</v>
      </c>
      <c r="H28" s="665">
        <f>IF(AND(I28&lt;&gt;"",J28&lt;&gt;"",K28&lt;&gt;"",L28&lt;&gt;"",M28&lt;&gt;"",N28&lt;&gt;"",O28&lt;&gt;"",P28&lt;&gt;"",Q28&lt;&gt;"",R28&lt;&gt;"",S28&lt;&gt;"",T28&lt;&gt;"",U28&lt;&gt;"",V28&lt;&gt;"",W28&lt;&gt;"",X28&lt;&gt;"",AA28&lt;&gt;"",AB28&lt;&gt;"",AF28&lt;&gt;""),0,1)</f>
        <v>1</v>
      </c>
      <c r="I28" s="798">
        <f>+I25+I27</f>
        <v>0</v>
      </c>
      <c r="J28" s="184"/>
      <c r="K28" s="798">
        <f>+K25+K27</f>
        <v>0</v>
      </c>
      <c r="L28" s="184"/>
      <c r="M28" s="798">
        <f>+M25+M27</f>
        <v>0</v>
      </c>
      <c r="N28" s="184"/>
      <c r="O28" s="798">
        <f>+O25+O27</f>
        <v>0</v>
      </c>
      <c r="P28" s="184"/>
      <c r="Q28" s="797">
        <f>+Q25+Q27</f>
        <v>0</v>
      </c>
      <c r="R28" s="184"/>
      <c r="S28" s="798">
        <f>+S25+S27</f>
        <v>0</v>
      </c>
      <c r="T28" s="184"/>
      <c r="U28" s="798">
        <f>+U25+U27</f>
        <v>0</v>
      </c>
      <c r="V28" s="184"/>
      <c r="W28" s="798">
        <f>+W25+W27</f>
        <v>0</v>
      </c>
      <c r="X28" s="184"/>
      <c r="Y28" s="370"/>
      <c r="Z28" s="370"/>
      <c r="AA28" s="798">
        <f>+AA25+AA27</f>
        <v>0</v>
      </c>
      <c r="AB28" s="184"/>
      <c r="AD28" s="666"/>
      <c r="AE28" s="34"/>
      <c r="AF28" s="188"/>
    </row>
    <row r="29" spans="2:32" ht="13.8">
      <c r="B29" s="1004" t="str">
        <f>IF(C29="","",COUNTIF($C$14:C29,"&lt;&gt;""")-COUNTBLANK($C$14:C29))</f>
        <v/>
      </c>
      <c r="C29" s="998"/>
      <c r="D29" s="34"/>
      <c r="E29" s="986"/>
      <c r="F29" s="34"/>
      <c r="H29" s="84"/>
      <c r="I29" s="33"/>
      <c r="J29" s="33"/>
      <c r="K29" s="33"/>
      <c r="L29" s="33"/>
      <c r="M29" s="33"/>
      <c r="N29" s="33"/>
      <c r="O29" s="33"/>
      <c r="P29" s="33"/>
      <c r="Q29" s="33"/>
      <c r="R29" s="33"/>
      <c r="S29" s="33"/>
      <c r="T29" s="33"/>
      <c r="U29" s="33"/>
      <c r="V29" s="33"/>
      <c r="W29" s="801"/>
      <c r="X29" s="33"/>
      <c r="Y29" s="370"/>
      <c r="Z29" s="370"/>
      <c r="AD29" s="34"/>
      <c r="AE29" s="34"/>
      <c r="AF29" s="88"/>
    </row>
    <row r="30" spans="2:32" ht="27.6">
      <c r="B30" s="203" t="str">
        <f>IF(C30="","",COUNTIF($C$14:C30,"&lt;&gt;""")-COUNTBLANK($C$14:C30))</f>
        <v/>
      </c>
      <c r="C30" s="60"/>
      <c r="D30" s="63" t="s">
        <v>1328</v>
      </c>
      <c r="E30" s="996"/>
      <c r="F30" s="61"/>
      <c r="H30" s="84"/>
      <c r="I30" s="900" t="s">
        <v>1329</v>
      </c>
      <c r="J30" s="802" t="s">
        <v>147</v>
      </c>
      <c r="K30" s="734"/>
      <c r="L30" s="734"/>
      <c r="M30" s="734"/>
      <c r="N30" s="734"/>
      <c r="O30" s="900" t="s">
        <v>1330</v>
      </c>
      <c r="P30" s="802" t="s">
        <v>147</v>
      </c>
      <c r="Q30" s="900" t="s">
        <v>1331</v>
      </c>
      <c r="R30" s="802" t="s">
        <v>147</v>
      </c>
      <c r="S30" s="734"/>
      <c r="T30" s="734"/>
      <c r="U30" s="734"/>
      <c r="V30" s="734"/>
      <c r="W30" s="372"/>
      <c r="X30" s="372"/>
      <c r="Y30" s="372"/>
      <c r="Z30" s="372"/>
      <c r="AA30" s="372"/>
      <c r="AB30" s="372"/>
      <c r="AD30" s="34"/>
      <c r="AE30" s="34"/>
      <c r="AF30" s="88"/>
    </row>
    <row r="31" spans="2:32" ht="13.8">
      <c r="B31" s="203">
        <f>IF(C31="","",COUNTIF($C$14:C31,"&lt;&gt;""")-COUNTBLANK($C$14:C31))</f>
        <v>12</v>
      </c>
      <c r="C31" s="57" t="s">
        <v>1332</v>
      </c>
      <c r="D31" s="60" t="s">
        <v>2155</v>
      </c>
      <c r="E31" s="996" t="s">
        <v>635</v>
      </c>
      <c r="F31" s="61" t="s">
        <v>117</v>
      </c>
      <c r="H31" s="665">
        <f t="shared" ref="H31:H37" si="2">IF(AND(I31&lt;&gt;"",J31&lt;&gt;"",O31&lt;&gt;"",P31&lt;&gt;"",Q31&lt;&gt;"",R31&lt;&gt;"",AF31&lt;&gt;""),0,1)</f>
        <v>1</v>
      </c>
      <c r="I31" s="71"/>
      <c r="J31" s="311"/>
      <c r="K31" s="803"/>
      <c r="L31" s="370"/>
      <c r="M31" s="370"/>
      <c r="N31" s="370"/>
      <c r="O31" s="71"/>
      <c r="P31" s="311"/>
      <c r="Q31" s="71"/>
      <c r="R31" s="311"/>
      <c r="S31" s="370"/>
      <c r="T31" s="370"/>
      <c r="U31" s="370"/>
      <c r="V31" s="370"/>
      <c r="W31" s="370"/>
      <c r="X31" s="370"/>
      <c r="Y31" s="370"/>
      <c r="Z31" s="370"/>
      <c r="AA31" s="33"/>
      <c r="AB31" s="370"/>
      <c r="AD31" s="666"/>
      <c r="AE31" s="34"/>
      <c r="AF31" s="188"/>
    </row>
    <row r="32" spans="2:32" ht="13.8">
      <c r="B32" s="203">
        <f>IF(C32="","",COUNTIF($C$14:C32,"&lt;&gt;""")-COUNTBLANK($C$14:C32))</f>
        <v>13</v>
      </c>
      <c r="C32" s="57" t="s">
        <v>1333</v>
      </c>
      <c r="D32" s="60" t="s">
        <v>2156</v>
      </c>
      <c r="E32" s="996" t="s">
        <v>635</v>
      </c>
      <c r="F32" s="61" t="s">
        <v>117</v>
      </c>
      <c r="H32" s="665">
        <f t="shared" si="2"/>
        <v>1</v>
      </c>
      <c r="I32" s="64"/>
      <c r="J32" s="184"/>
      <c r="K32" s="803"/>
      <c r="L32" s="370"/>
      <c r="M32" s="370"/>
      <c r="N32" s="370"/>
      <c r="O32" s="64"/>
      <c r="P32" s="184"/>
      <c r="Q32" s="64"/>
      <c r="R32" s="184"/>
      <c r="S32" s="370"/>
      <c r="T32" s="370"/>
      <c r="U32" s="370"/>
      <c r="V32" s="370"/>
      <c r="W32" s="370"/>
      <c r="X32" s="370"/>
      <c r="Y32" s="370"/>
      <c r="Z32" s="370"/>
      <c r="AA32" s="33"/>
      <c r="AB32" s="370"/>
      <c r="AD32" s="666"/>
      <c r="AE32" s="34"/>
      <c r="AF32" s="188"/>
    </row>
    <row r="33" spans="2:32" ht="13.8">
      <c r="B33" s="203">
        <f>IF(C33="","",COUNTIF($C$14:C33,"&lt;&gt;""")-COUNTBLANK($C$14:C33))</f>
        <v>14</v>
      </c>
      <c r="C33" s="57" t="s">
        <v>1334</v>
      </c>
      <c r="D33" s="60" t="s">
        <v>2157</v>
      </c>
      <c r="E33" s="996" t="s">
        <v>635</v>
      </c>
      <c r="F33" s="61" t="s">
        <v>117</v>
      </c>
      <c r="H33" s="665">
        <f t="shared" si="2"/>
        <v>1</v>
      </c>
      <c r="I33" s="64"/>
      <c r="J33" s="184"/>
      <c r="K33" s="803"/>
      <c r="L33" s="370"/>
      <c r="M33" s="370"/>
      <c r="N33" s="370"/>
      <c r="O33" s="64"/>
      <c r="P33" s="184"/>
      <c r="Q33" s="64"/>
      <c r="R33" s="184"/>
      <c r="S33" s="370"/>
      <c r="T33" s="370"/>
      <c r="U33" s="370"/>
      <c r="V33" s="370"/>
      <c r="W33" s="370"/>
      <c r="X33" s="370"/>
      <c r="Y33" s="370"/>
      <c r="Z33" s="370"/>
      <c r="AA33" s="33"/>
      <c r="AB33" s="370"/>
      <c r="AD33" s="666"/>
      <c r="AE33" s="34"/>
      <c r="AF33" s="188"/>
    </row>
    <row r="34" spans="2:32" ht="13.8">
      <c r="B34" s="203">
        <f>IF(C34="","",COUNTIF($C$14:C34,"&lt;&gt;""")-COUNTBLANK($C$14:C34))</f>
        <v>15</v>
      </c>
      <c r="C34" s="57" t="s">
        <v>1335</v>
      </c>
      <c r="D34" s="60" t="s">
        <v>2158</v>
      </c>
      <c r="E34" s="996" t="s">
        <v>635</v>
      </c>
      <c r="F34" s="61" t="s">
        <v>117</v>
      </c>
      <c r="H34" s="665">
        <f t="shared" si="2"/>
        <v>1</v>
      </c>
      <c r="I34" s="64"/>
      <c r="J34" s="184"/>
      <c r="K34" s="803"/>
      <c r="L34" s="370"/>
      <c r="M34" s="370"/>
      <c r="N34" s="370"/>
      <c r="O34" s="64"/>
      <c r="P34" s="184"/>
      <c r="Q34" s="64"/>
      <c r="R34" s="184"/>
      <c r="S34" s="370"/>
      <c r="T34" s="370"/>
      <c r="U34" s="370"/>
      <c r="V34" s="370"/>
      <c r="W34" s="370"/>
      <c r="X34" s="370"/>
      <c r="Y34" s="370"/>
      <c r="Z34" s="370"/>
      <c r="AA34" s="33"/>
      <c r="AB34" s="370"/>
      <c r="AD34" s="666"/>
      <c r="AE34" s="34"/>
      <c r="AF34" s="188"/>
    </row>
    <row r="35" spans="2:32" ht="13.8">
      <c r="B35" s="203">
        <f>IF(C35="","",COUNTIF($C$14:C35,"&lt;&gt;""")-COUNTBLANK($C$14:C35))</f>
        <v>16</v>
      </c>
      <c r="C35" s="57" t="s">
        <v>1336</v>
      </c>
      <c r="D35" s="60" t="s">
        <v>2159</v>
      </c>
      <c r="E35" s="996" t="s">
        <v>635</v>
      </c>
      <c r="F35" s="61" t="s">
        <v>117</v>
      </c>
      <c r="H35" s="665">
        <f t="shared" si="2"/>
        <v>1</v>
      </c>
      <c r="I35" s="64"/>
      <c r="J35" s="184"/>
      <c r="K35" s="803"/>
      <c r="L35" s="370"/>
      <c r="M35" s="370"/>
      <c r="N35" s="370"/>
      <c r="O35" s="64"/>
      <c r="P35" s="184"/>
      <c r="Q35" s="64"/>
      <c r="R35" s="184"/>
      <c r="S35" s="370"/>
      <c r="T35" s="370"/>
      <c r="U35" s="370"/>
      <c r="V35" s="370"/>
      <c r="W35" s="370"/>
      <c r="X35" s="370"/>
      <c r="Y35" s="370"/>
      <c r="Z35" s="370"/>
      <c r="AA35" s="33"/>
      <c r="AB35" s="370"/>
      <c r="AD35" s="666"/>
      <c r="AE35" s="34"/>
      <c r="AF35" s="188"/>
    </row>
    <row r="36" spans="2:32" ht="13.8">
      <c r="B36" s="203">
        <f>IF(C36="","",COUNTIF($C$14:C36,"&lt;&gt;""")-COUNTBLANK($C$14:C36))</f>
        <v>17</v>
      </c>
      <c r="C36" s="57" t="s">
        <v>1337</v>
      </c>
      <c r="D36" s="60" t="s">
        <v>2160</v>
      </c>
      <c r="E36" s="996" t="s">
        <v>635</v>
      </c>
      <c r="F36" s="61" t="s">
        <v>117</v>
      </c>
      <c r="H36" s="665">
        <f t="shared" si="2"/>
        <v>1</v>
      </c>
      <c r="I36" s="64"/>
      <c r="J36" s="184"/>
      <c r="K36" s="803"/>
      <c r="L36" s="370"/>
      <c r="M36" s="370"/>
      <c r="N36" s="370"/>
      <c r="O36" s="64"/>
      <c r="P36" s="184"/>
      <c r="Q36" s="64"/>
      <c r="R36" s="184"/>
      <c r="S36" s="370"/>
      <c r="T36" s="370"/>
      <c r="U36" s="370"/>
      <c r="V36" s="370"/>
      <c r="W36" s="370"/>
      <c r="X36" s="370"/>
      <c r="Y36" s="370"/>
      <c r="Z36" s="370"/>
      <c r="AA36" s="33"/>
      <c r="AB36" s="370"/>
      <c r="AD36" s="666"/>
      <c r="AE36" s="34"/>
      <c r="AF36" s="188"/>
    </row>
    <row r="37" spans="2:32" ht="13.8">
      <c r="B37" s="203">
        <f>IF(C37="","",COUNTIF($C$14:C37,"&lt;&gt;""")-COUNTBLANK($C$14:C37))</f>
        <v>18</v>
      </c>
      <c r="C37" s="57" t="s">
        <v>1338</v>
      </c>
      <c r="D37" s="60" t="s">
        <v>2161</v>
      </c>
      <c r="E37" s="996" t="s">
        <v>635</v>
      </c>
      <c r="F37" s="61" t="s">
        <v>117</v>
      </c>
      <c r="H37" s="665">
        <f t="shared" si="2"/>
        <v>1</v>
      </c>
      <c r="I37" s="64"/>
      <c r="J37" s="184"/>
      <c r="K37" s="803"/>
      <c r="L37" s="370"/>
      <c r="M37" s="370"/>
      <c r="N37" s="370"/>
      <c r="O37" s="64"/>
      <c r="P37" s="184"/>
      <c r="Q37" s="64"/>
      <c r="R37" s="184"/>
      <c r="S37" s="370"/>
      <c r="T37" s="370"/>
      <c r="U37" s="370"/>
      <c r="V37" s="370"/>
      <c r="W37" s="370"/>
      <c r="X37" s="370"/>
      <c r="Y37" s="370"/>
      <c r="Z37" s="370"/>
      <c r="AA37" s="33"/>
      <c r="AB37" s="370"/>
      <c r="AD37" s="666"/>
      <c r="AE37" s="34"/>
      <c r="AF37" s="188"/>
    </row>
    <row r="38" spans="2:32" ht="13.8">
      <c r="B38" s="52"/>
      <c r="C38" s="34"/>
      <c r="D38" s="34"/>
      <c r="E38" s="986"/>
      <c r="F38" s="34"/>
      <c r="H38" s="84"/>
      <c r="I38" s="33"/>
      <c r="J38" s="33"/>
      <c r="K38" s="33"/>
      <c r="L38" s="370"/>
      <c r="M38" s="370"/>
      <c r="N38" s="370"/>
      <c r="O38" s="33"/>
      <c r="P38" s="33"/>
      <c r="Q38" s="33"/>
      <c r="R38" s="33"/>
      <c r="S38" s="370"/>
      <c r="T38" s="370"/>
      <c r="U38" s="370"/>
      <c r="V38" s="370"/>
      <c r="W38" s="370"/>
      <c r="X38" s="370"/>
      <c r="Y38" s="370"/>
      <c r="Z38" s="370"/>
      <c r="AA38" s="33"/>
      <c r="AB38" s="33"/>
      <c r="AD38" s="34"/>
      <c r="AE38" s="34"/>
      <c r="AF38" s="88"/>
    </row>
    <row r="39" spans="2:32" ht="27.6">
      <c r="B39" s="52"/>
      <c r="C39" s="60"/>
      <c r="D39" s="63" t="s">
        <v>2010</v>
      </c>
      <c r="E39" s="996"/>
      <c r="F39" s="61"/>
      <c r="H39" s="84"/>
      <c r="I39" s="900" t="s">
        <v>1329</v>
      </c>
      <c r="J39" s="802" t="s">
        <v>147</v>
      </c>
      <c r="K39" s="54"/>
      <c r="L39" s="370"/>
      <c r="M39" s="370"/>
      <c r="N39" s="370"/>
      <c r="O39" s="900" t="s">
        <v>1330</v>
      </c>
      <c r="P39" s="802" t="s">
        <v>147</v>
      </c>
      <c r="Q39" s="900" t="s">
        <v>1331</v>
      </c>
      <c r="R39" s="802" t="s">
        <v>147</v>
      </c>
      <c r="S39" s="370"/>
      <c r="T39" s="370"/>
      <c r="U39" s="370"/>
      <c r="V39" s="370"/>
      <c r="W39" s="370"/>
      <c r="X39" s="370"/>
      <c r="Y39" s="370"/>
      <c r="Z39" s="370"/>
      <c r="AD39" s="34"/>
      <c r="AE39" s="34"/>
      <c r="AF39" s="88"/>
    </row>
    <row r="40" spans="2:32" ht="13.8">
      <c r="B40" s="203">
        <f>IF(C40="","",COUNTIF($C$14:C40,"&lt;&gt;""")-COUNTBLANK($C$14:C40))</f>
        <v>19</v>
      </c>
      <c r="C40" s="57" t="s">
        <v>1339</v>
      </c>
      <c r="D40" s="60" t="s">
        <v>1340</v>
      </c>
      <c r="E40" s="61" t="s">
        <v>635</v>
      </c>
      <c r="F40" s="61" t="s">
        <v>117</v>
      </c>
      <c r="H40" s="665">
        <f>IF(AND(I40&lt;&gt;"",J40&lt;&gt;"",O40&lt;&gt;"",P40&lt;&gt;"",Q40&lt;&gt;"",R40&lt;&gt;"",AF40&lt;&gt;""),0,1)</f>
        <v>1</v>
      </c>
      <c r="I40" s="71"/>
      <c r="J40" s="311"/>
      <c r="K40" s="803"/>
      <c r="L40" s="370"/>
      <c r="M40" s="370"/>
      <c r="N40" s="370"/>
      <c r="O40" s="71"/>
      <c r="P40" s="311"/>
      <c r="Q40" s="71"/>
      <c r="R40" s="311"/>
      <c r="S40" s="33"/>
      <c r="T40" s="33"/>
      <c r="U40" s="33"/>
      <c r="V40" s="33"/>
      <c r="W40" s="33"/>
      <c r="X40" s="33"/>
      <c r="Y40" s="33"/>
      <c r="Z40" s="33"/>
      <c r="AA40" s="33"/>
      <c r="AB40" s="33"/>
      <c r="AD40" s="666"/>
      <c r="AE40" s="34"/>
      <c r="AF40" s="188"/>
    </row>
    <row r="41" spans="2:32" ht="13.8">
      <c r="B41" s="52"/>
      <c r="H41" s="84"/>
      <c r="L41" s="370"/>
      <c r="M41" s="370"/>
      <c r="N41" s="370"/>
      <c r="AD41" s="34"/>
      <c r="AE41" s="34"/>
      <c r="AF41" s="88"/>
    </row>
    <row r="42" spans="2:32" ht="13.8">
      <c r="B42" s="52"/>
      <c r="C42" s="32" t="s">
        <v>129</v>
      </c>
      <c r="H42" s="84"/>
      <c r="AD42" s="34"/>
      <c r="AE42" s="34"/>
      <c r="AF42" s="88"/>
    </row>
    <row r="43" spans="2:32" ht="13.8">
      <c r="B43" s="52"/>
      <c r="C43" s="1378"/>
      <c r="D43" s="1379"/>
      <c r="E43" s="1379"/>
      <c r="F43" s="1380"/>
      <c r="H43" s="84"/>
      <c r="AD43" s="34"/>
      <c r="AE43" s="34"/>
      <c r="AF43" s="88"/>
    </row>
    <row r="44" spans="2:32" ht="13.8">
      <c r="B44" s="52"/>
      <c r="C44" s="1381"/>
      <c r="D44" s="1405"/>
      <c r="E44" s="1405"/>
      <c r="F44" s="1382"/>
      <c r="H44" s="84"/>
      <c r="AD44" s="34"/>
      <c r="AE44" s="34"/>
      <c r="AF44" s="88"/>
    </row>
    <row r="45" spans="2:32" ht="13.8">
      <c r="B45" s="52"/>
      <c r="C45" s="1381"/>
      <c r="D45" s="1405"/>
      <c r="E45" s="1405"/>
      <c r="F45" s="1382"/>
      <c r="H45" s="84"/>
      <c r="AD45" s="34"/>
      <c r="AE45" s="34"/>
      <c r="AF45" s="88"/>
    </row>
    <row r="46" spans="2:32" ht="13.8">
      <c r="B46" s="52"/>
      <c r="C46" s="1381"/>
      <c r="D46" s="1405"/>
      <c r="E46" s="1405"/>
      <c r="F46" s="1382"/>
      <c r="H46" s="84"/>
      <c r="AD46" s="34"/>
      <c r="AE46" s="34"/>
      <c r="AF46" s="88"/>
    </row>
    <row r="47" spans="2:32" ht="13.8">
      <c r="B47" s="52"/>
      <c r="C47" s="1383"/>
      <c r="D47" s="1384"/>
      <c r="E47" s="1384"/>
      <c r="F47" s="1385"/>
      <c r="H47" s="84"/>
      <c r="AD47" s="34"/>
      <c r="AE47" s="34"/>
      <c r="AF47" s="88"/>
    </row>
    <row r="48" spans="2:32" ht="13.8">
      <c r="B48" s="52"/>
      <c r="H48" s="84"/>
      <c r="AD48" s="34"/>
      <c r="AE48" s="34"/>
      <c r="AF48" s="88"/>
    </row>
    <row r="49" spans="2:32" ht="13.8">
      <c r="B49" s="52"/>
      <c r="D49" s="33"/>
      <c r="E49" s="33"/>
      <c r="F49" s="33"/>
      <c r="H49" s="84"/>
      <c r="AF49" s="86"/>
    </row>
    <row r="50" spans="2:32" ht="13.8">
      <c r="B50" s="335" t="s">
        <v>130</v>
      </c>
      <c r="C50" s="56"/>
      <c r="D50" s="56"/>
      <c r="E50" s="56"/>
      <c r="F50" s="56"/>
      <c r="G50" s="56"/>
      <c r="H50" s="312"/>
      <c r="I50" s="56"/>
      <c r="J50" s="56"/>
      <c r="K50" s="56"/>
      <c r="L50" s="56"/>
      <c r="M50" s="56"/>
      <c r="N50" s="56"/>
      <c r="O50" s="56"/>
      <c r="P50" s="56"/>
      <c r="Q50" s="56"/>
      <c r="R50" s="56"/>
      <c r="S50" s="56"/>
      <c r="T50" s="56"/>
      <c r="U50" s="56"/>
      <c r="V50" s="56"/>
      <c r="W50" s="56"/>
      <c r="X50" s="56"/>
      <c r="Y50" s="56"/>
      <c r="Z50" s="56"/>
      <c r="AA50" s="56"/>
      <c r="AB50" s="56"/>
      <c r="AC50" s="56"/>
      <c r="AD50" s="56"/>
      <c r="AE50" s="56"/>
      <c r="AF50" s="87"/>
    </row>
    <row r="51" spans="2:32" customFormat="1" ht="14.4" hidden="1"/>
    <row r="52" spans="2:32" customFormat="1" ht="0" hidden="1" customHeight="1"/>
    <row r="53" spans="2:32" customFormat="1" ht="14.1" hidden="1" customHeight="1"/>
    <row r="54" spans="2:32" customFormat="1" ht="15" hidden="1" customHeight="1"/>
    <row r="55" spans="2:32" customFormat="1" ht="15" hidden="1" customHeight="1"/>
    <row r="56" spans="2:32" customFormat="1" ht="15" hidden="1" customHeight="1"/>
    <row r="57" spans="2:32" customFormat="1" ht="15" hidden="1" customHeight="1"/>
    <row r="58" spans="2:32" customFormat="1" ht="15" hidden="1" customHeight="1"/>
    <row r="59" spans="2:32" customFormat="1" ht="15" hidden="1" customHeight="1"/>
    <row r="60" spans="2:32" customFormat="1" ht="15" hidden="1" customHeight="1"/>
    <row r="61" spans="2:32" customFormat="1" ht="15" hidden="1" customHeight="1"/>
    <row r="62" spans="2:32" customFormat="1" ht="15" hidden="1" customHeight="1"/>
    <row r="63" spans="2:32" customFormat="1" ht="15" hidden="1" customHeight="1"/>
    <row r="64" spans="2:32" customFormat="1" ht="15" hidden="1" customHeight="1"/>
    <row r="65" customFormat="1" ht="15" hidden="1" customHeight="1"/>
    <row r="66" customFormat="1" ht="15" hidden="1" customHeight="1"/>
    <row r="67" customFormat="1" ht="15" hidden="1" customHeight="1"/>
    <row r="68" customFormat="1" ht="15" hidden="1" customHeight="1"/>
    <row r="69" customFormat="1" ht="15" hidden="1" customHeight="1"/>
    <row r="70" customFormat="1" ht="15" hidden="1" customHeight="1"/>
    <row r="71" customFormat="1" ht="15" hidden="1" customHeight="1"/>
    <row r="72" customFormat="1" ht="15" hidden="1" customHeight="1"/>
    <row r="73" customFormat="1" ht="15" hidden="1" customHeight="1"/>
    <row r="74" customFormat="1" ht="15" hidden="1" customHeight="1"/>
    <row r="75" customFormat="1" ht="15" hidden="1" customHeight="1"/>
    <row r="76" customFormat="1" ht="15" hidden="1" customHeight="1"/>
    <row r="77" customFormat="1" ht="15" hidden="1" customHeight="1"/>
    <row r="78" customFormat="1" ht="15" hidden="1" customHeight="1"/>
    <row r="79" customFormat="1" ht="15" hidden="1" customHeight="1"/>
    <row r="80" customFormat="1" ht="15" hidden="1" customHeight="1"/>
    <row r="81" spans="7:29" ht="0" hidden="1" customHeight="1">
      <c r="G81" s="32"/>
      <c r="AC81" s="32"/>
    </row>
    <row r="82" spans="7:29" ht="0" hidden="1" customHeight="1">
      <c r="G82" s="32"/>
      <c r="AC82" s="32"/>
    </row>
    <row r="83" spans="7:29" ht="0" hidden="1" customHeight="1">
      <c r="G83" s="32"/>
      <c r="AC83" s="32"/>
    </row>
    <row r="84" spans="7:29" ht="0" hidden="1" customHeight="1">
      <c r="G84" s="32"/>
      <c r="AC84" s="32"/>
    </row>
    <row r="85" spans="7:29" ht="0" hidden="1" customHeight="1">
      <c r="G85" s="32"/>
      <c r="AC85" s="32"/>
    </row>
  </sheetData>
  <mergeCells count="14">
    <mergeCell ref="AA10:AB11"/>
    <mergeCell ref="C43:F47"/>
    <mergeCell ref="AD10:AD12"/>
    <mergeCell ref="AF10:AF12"/>
    <mergeCell ref="H10:H12"/>
    <mergeCell ref="I10:X10"/>
    <mergeCell ref="I11:J11"/>
    <mergeCell ref="K11:L11"/>
    <mergeCell ref="M11:N11"/>
    <mergeCell ref="O11:P11"/>
    <mergeCell ref="Q11:R11"/>
    <mergeCell ref="S11:T11"/>
    <mergeCell ref="U11:V11"/>
    <mergeCell ref="W11:X11"/>
  </mergeCells>
  <conditionalFormatting sqref="H3">
    <cfRule type="cellIs" dxfId="365" priority="57" stopIfTrue="1" operator="greaterThan">
      <formula>0</formula>
    </cfRule>
    <cfRule type="cellIs" dxfId="364" priority="58" stopIfTrue="1" operator="lessThan">
      <formula>1</formula>
    </cfRule>
  </conditionalFormatting>
  <conditionalFormatting sqref="H31:H37">
    <cfRule type="cellIs" dxfId="363" priority="45" stopIfTrue="1" operator="greaterThan">
      <formula>0</formula>
    </cfRule>
    <cfRule type="cellIs" dxfId="362" priority="46" stopIfTrue="1" operator="lessThan">
      <formula>1</formula>
    </cfRule>
  </conditionalFormatting>
  <conditionalFormatting sqref="H15:H16">
    <cfRule type="cellIs" dxfId="361" priority="43" stopIfTrue="1" operator="greaterThan">
      <formula>0</formula>
    </cfRule>
    <cfRule type="cellIs" dxfId="360" priority="44" stopIfTrue="1" operator="lessThan">
      <formula>1</formula>
    </cfRule>
  </conditionalFormatting>
  <conditionalFormatting sqref="H32:H37">
    <cfRule type="cellIs" dxfId="359" priority="25" stopIfTrue="1" operator="greaterThan">
      <formula>0</formula>
    </cfRule>
    <cfRule type="cellIs" dxfId="358" priority="26" stopIfTrue="1" operator="lessThan">
      <formula>1</formula>
    </cfRule>
  </conditionalFormatting>
  <conditionalFormatting sqref="H19:H25">
    <cfRule type="cellIs" dxfId="357" priority="7" stopIfTrue="1" operator="greaterThan">
      <formula>0</formula>
    </cfRule>
    <cfRule type="cellIs" dxfId="356" priority="8" stopIfTrue="1" operator="lessThan">
      <formula>1</formula>
    </cfRule>
  </conditionalFormatting>
  <conditionalFormatting sqref="H27:H28">
    <cfRule type="cellIs" dxfId="355" priority="5" stopIfTrue="1" operator="greaterThan">
      <formula>0</formula>
    </cfRule>
    <cfRule type="cellIs" dxfId="354" priority="6" stopIfTrue="1" operator="lessThan">
      <formula>1</formula>
    </cfRule>
  </conditionalFormatting>
  <conditionalFormatting sqref="H40">
    <cfRule type="cellIs" dxfId="353" priority="3" stopIfTrue="1" operator="greaterThan">
      <formula>0</formula>
    </cfRule>
    <cfRule type="cellIs" dxfId="352" priority="4" stopIfTrue="1" operator="lessThan">
      <formula>1</formula>
    </cfRule>
  </conditionalFormatting>
  <conditionalFormatting sqref="H40">
    <cfRule type="cellIs" dxfId="351" priority="1" stopIfTrue="1" operator="greaterThan">
      <formula>0</formula>
    </cfRule>
    <cfRule type="cellIs" dxfId="350" priority="2" stopIfTrue="1" operator="lessThan">
      <formula>1</formula>
    </cfRule>
  </conditionalFormatting>
  <dataValidations disablePrompts="1" count="1">
    <dataValidation type="list" allowBlank="1" showInputMessage="1" showErrorMessage="1" sqref="T27:T28 T19:T25 X15:X16 X27:X28 V15:V16 V19:V25 J40 P40 R40 J31:J37 P31:P37 R31:R37 V27:V28 T15:T16 J15:J16 J27:J28 J19:J25 L15:L16 L27:L28 L19:L25 N15:N16 N27:N28 N19:N25 P15:P16 P27:P28 P19:P25 R15:R16 R27:R28 R19:R25 X19:X25 AB15:AB16 AB19:AB25 AB27:AB28" xr:uid="{BF5B433D-E45B-4BBA-9923-20B176F61D65}">
      <formula1>Confidence_grade</formula1>
    </dataValidation>
  </dataValidations>
  <pageMargins left="0.23622047244094491" right="0.23622047244094491" top="0.74803149606299213" bottom="0.74803149606299213" header="0.31496062992125984" footer="0.31496062992125984"/>
  <pageSetup paperSize="9" scale="62" fitToWidth="0" orientation="landscape" r:id="rId1"/>
  <headerFooter>
    <oddHeader>&amp;LDepartment of Internal Affairs - Three Waters Reform Programme - Request for Information Template Workbook I</oddHeader>
    <oddFooter>&amp;LPage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11F40-8034-4D9C-96F1-5EF6893AFC0F}">
  <sheetPr>
    <tabColor rgb="FF55EBF7"/>
    <pageSetUpPr fitToPage="1"/>
  </sheetPr>
  <dimension ref="A1:V81"/>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88671875" style="32" customWidth="1"/>
    <col min="4" max="4" width="52" style="32" bestFit="1" customWidth="1"/>
    <col min="5" max="5" width="9.44140625" style="32" customWidth="1"/>
    <col min="6" max="6" width="8.5546875" style="32" customWidth="1"/>
    <col min="7" max="7" width="8.5546875" style="34" customWidth="1"/>
    <col min="8" max="8" width="17.44140625" style="89" bestFit="1" customWidth="1"/>
    <col min="9" max="9" width="13.5546875" style="32" customWidth="1"/>
    <col min="10" max="10" width="5.5546875" style="32" customWidth="1"/>
    <col min="11" max="11" width="6.5546875" style="32" customWidth="1"/>
    <col min="12" max="12" width="15.44140625" style="32" customWidth="1"/>
    <col min="13" max="13" width="5.5546875" style="32" customWidth="1"/>
    <col min="14" max="14" width="6" style="32" customWidth="1"/>
    <col min="15" max="15" width="17.109375" style="34" customWidth="1"/>
    <col min="16" max="17" width="5.5546875" style="34" customWidth="1"/>
    <col min="18" max="18" width="15.44140625" style="32" customWidth="1"/>
    <col min="19" max="19" width="4.5546875" style="32" customWidth="1"/>
    <col min="20" max="20" width="49.44140625" style="32" customWidth="1"/>
    <col min="21" max="21" width="3.5546875" hidden="1" customWidth="1"/>
    <col min="22" max="22" width="4.44140625" hidden="1" customWidth="1"/>
    <col min="23" max="16384" width="9.44140625" hidden="1"/>
  </cols>
  <sheetData>
    <row r="1" spans="1:20"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
    </row>
    <row r="2" spans="1:20" ht="20.399999999999999">
      <c r="B2" s="39"/>
      <c r="C2" s="40"/>
      <c r="D2" s="35"/>
      <c r="E2" s="35"/>
      <c r="F2" s="35"/>
      <c r="G2" s="35"/>
      <c r="H2" s="35"/>
      <c r="I2" s="35"/>
      <c r="J2" s="35"/>
      <c r="K2" s="35"/>
      <c r="L2" s="35"/>
      <c r="M2" s="35"/>
      <c r="N2" s="35"/>
      <c r="O2" s="35"/>
      <c r="P2" s="35"/>
      <c r="Q2" s="35"/>
      <c r="R2" s="35"/>
      <c r="S2" s="35"/>
      <c r="T2" s="35"/>
    </row>
    <row r="3" spans="1:20" ht="14.4">
      <c r="A3" s="41"/>
      <c r="B3" s="662" t="s">
        <v>1971</v>
      </c>
      <c r="C3" s="44"/>
      <c r="D3" s="663">
        <f>'Key information'!$E$8</f>
        <v>0</v>
      </c>
      <c r="E3" s="44"/>
      <c r="F3" s="41"/>
      <c r="G3" s="664" t="s">
        <v>100</v>
      </c>
      <c r="H3" s="665">
        <f>SUM(H15:H36)</f>
        <v>20</v>
      </c>
      <c r="I3" s="41"/>
      <c r="J3" s="41"/>
      <c r="K3" s="41"/>
      <c r="L3" s="41"/>
      <c r="M3" s="41"/>
      <c r="N3" s="41"/>
      <c r="R3" s="344"/>
      <c r="T3" s="344"/>
    </row>
    <row r="4" spans="1:20" ht="14.4">
      <c r="B4" s="45"/>
      <c r="C4" s="327"/>
      <c r="D4" s="328"/>
      <c r="E4" s="329"/>
      <c r="F4" s="329"/>
      <c r="G4" s="329"/>
      <c r="H4" s="329"/>
      <c r="I4" s="329"/>
      <c r="J4" s="329"/>
      <c r="K4" s="329"/>
      <c r="L4" s="329"/>
      <c r="M4" s="329"/>
      <c r="N4" s="329"/>
      <c r="O4" s="46"/>
      <c r="P4" s="46"/>
      <c r="Q4" s="46"/>
      <c r="R4" s="47"/>
      <c r="S4" s="47"/>
      <c r="T4" s="367"/>
    </row>
    <row r="5" spans="1:20" ht="14.4">
      <c r="C5" s="33"/>
      <c r="H5" s="83"/>
    </row>
    <row r="6" spans="1:20" ht="15" thickBot="1">
      <c r="B6" s="48"/>
      <c r="C6" s="49"/>
      <c r="D6" s="50"/>
      <c r="E6" s="50"/>
      <c r="F6" s="50"/>
      <c r="G6" s="50"/>
      <c r="H6" s="50"/>
      <c r="I6" s="50"/>
      <c r="J6" s="50"/>
      <c r="K6" s="50"/>
      <c r="L6" s="50"/>
      <c r="M6" s="50"/>
      <c r="N6" s="50"/>
      <c r="O6" s="51"/>
      <c r="P6" s="51"/>
      <c r="Q6" s="51"/>
      <c r="R6" s="50"/>
      <c r="S6" s="50"/>
      <c r="T6" s="85"/>
    </row>
    <row r="7" spans="1:20" ht="14.4">
      <c r="B7" s="52"/>
      <c r="C7" s="122" t="s">
        <v>723</v>
      </c>
      <c r="D7" s="123"/>
      <c r="H7" s="84"/>
      <c r="T7" s="86"/>
    </row>
    <row r="8" spans="1:20" ht="21" customHeight="1" thickBot="1">
      <c r="B8" s="52"/>
      <c r="C8" s="124" t="s">
        <v>1341</v>
      </c>
      <c r="D8" s="125"/>
      <c r="H8" s="84"/>
      <c r="T8" s="86"/>
    </row>
    <row r="9" spans="1:20" ht="15" thickBot="1">
      <c r="B9" s="52"/>
      <c r="H9" s="84"/>
      <c r="O9" s="32"/>
      <c r="T9" s="86"/>
    </row>
    <row r="10" spans="1:20" ht="21" customHeight="1">
      <c r="B10" s="52"/>
      <c r="C10" s="261" t="s">
        <v>103</v>
      </c>
      <c r="D10" s="137" t="s">
        <v>32</v>
      </c>
      <c r="E10" s="170" t="s">
        <v>104</v>
      </c>
      <c r="F10" s="909" t="s">
        <v>105</v>
      </c>
      <c r="H10" s="1455" t="s">
        <v>106</v>
      </c>
      <c r="I10" s="1582" t="s">
        <v>1342</v>
      </c>
      <c r="J10" s="123"/>
      <c r="K10" s="34"/>
      <c r="L10" s="1584" t="s">
        <v>1343</v>
      </c>
      <c r="M10" s="123"/>
      <c r="O10" s="1584" t="s">
        <v>1344</v>
      </c>
      <c r="P10" s="123"/>
      <c r="R10" s="1338" t="s">
        <v>108</v>
      </c>
      <c r="S10" s="53"/>
      <c r="T10" s="1332" t="s">
        <v>109</v>
      </c>
    </row>
    <row r="11" spans="1:20" ht="12.6" customHeight="1">
      <c r="B11" s="52"/>
      <c r="C11" s="223" t="s">
        <v>110</v>
      </c>
      <c r="D11" s="136"/>
      <c r="E11" s="171"/>
      <c r="F11" s="911" t="s">
        <v>111</v>
      </c>
      <c r="H11" s="1456"/>
      <c r="I11" s="1583"/>
      <c r="J11" s="148"/>
      <c r="K11" s="34"/>
      <c r="L11" s="1585"/>
      <c r="M11" s="148"/>
      <c r="O11" s="1585"/>
      <c r="P11" s="148"/>
      <c r="R11" s="1339"/>
      <c r="S11" s="53"/>
      <c r="T11" s="1333"/>
    </row>
    <row r="12" spans="1:20" ht="24.6" customHeight="1" thickBot="1">
      <c r="B12" s="52"/>
      <c r="C12" s="124"/>
      <c r="D12" s="138"/>
      <c r="E12" s="172"/>
      <c r="F12" s="262"/>
      <c r="H12" s="1457"/>
      <c r="I12" s="149"/>
      <c r="J12" s="804" t="s">
        <v>147</v>
      </c>
      <c r="K12" s="34"/>
      <c r="L12" s="368"/>
      <c r="M12" s="804" t="s">
        <v>147</v>
      </c>
      <c r="O12" s="368"/>
      <c r="P12" s="804" t="s">
        <v>147</v>
      </c>
      <c r="R12" s="1340"/>
      <c r="S12" s="54"/>
      <c r="T12" s="1334"/>
    </row>
    <row r="13" spans="1:20" ht="14.4">
      <c r="B13" s="52"/>
      <c r="E13" s="168"/>
      <c r="F13" s="168"/>
      <c r="H13" s="84"/>
      <c r="T13" s="86"/>
    </row>
    <row r="14" spans="1:20" ht="14.4">
      <c r="B14" s="52"/>
      <c r="C14" s="60"/>
      <c r="D14" s="63" t="s">
        <v>1345</v>
      </c>
      <c r="E14" s="61"/>
      <c r="F14" s="61"/>
      <c r="H14" s="84"/>
      <c r="I14" s="34"/>
      <c r="K14" s="34"/>
      <c r="N14" s="34"/>
      <c r="R14" s="34"/>
      <c r="S14" s="34"/>
      <c r="T14" s="88"/>
    </row>
    <row r="15" spans="1:20" ht="14.4">
      <c r="B15" s="203">
        <f>IF(C15="","",COUNTIF($C$15:C15,"&lt;&gt;""")-COUNTBLANK($C$15:C15))</f>
        <v>1</v>
      </c>
      <c r="C15" s="57" t="s">
        <v>1346</v>
      </c>
      <c r="D15" s="60" t="s">
        <v>1347</v>
      </c>
      <c r="E15" s="61" t="s">
        <v>635</v>
      </c>
      <c r="F15" s="61" t="s">
        <v>117</v>
      </c>
      <c r="H15" s="665">
        <f>IF(AND(I15&lt;&gt;"",J15&lt;&gt;"",L15&lt;&gt;"",M15&lt;&gt;"",O15&lt;&gt;"",P15&lt;&gt;"",T15&lt;&gt;""),0,1)</f>
        <v>1</v>
      </c>
      <c r="I15" s="64"/>
      <c r="J15" s="184"/>
      <c r="L15" s="64"/>
      <c r="M15" s="184"/>
      <c r="O15" s="64"/>
      <c r="P15" s="184"/>
      <c r="R15" s="666"/>
      <c r="S15" s="34"/>
      <c r="T15" s="188"/>
    </row>
    <row r="16" spans="1:20" ht="14.4">
      <c r="B16" s="203">
        <f>IF(C16="","",COUNTIF($C$15:C16,"&lt;&gt;""")-COUNTBLANK($C$15:C16))</f>
        <v>2</v>
      </c>
      <c r="C16" s="57" t="s">
        <v>1348</v>
      </c>
      <c r="D16" s="60" t="s">
        <v>1349</v>
      </c>
      <c r="E16" s="61" t="s">
        <v>635</v>
      </c>
      <c r="F16" s="61" t="s">
        <v>117</v>
      </c>
      <c r="H16" s="665">
        <f>IF(AND(I16&lt;&gt;"",J16&lt;&gt;"",L16&lt;&gt;"",M16&lt;&gt;"",O16&lt;&gt;"",P16&lt;&gt;"",T16&lt;&gt;""),0,1)</f>
        <v>1</v>
      </c>
      <c r="I16" s="64"/>
      <c r="J16" s="184"/>
      <c r="L16" s="64"/>
      <c r="M16" s="184"/>
      <c r="O16" s="64"/>
      <c r="P16" s="184"/>
      <c r="R16" s="666"/>
      <c r="S16" s="34"/>
      <c r="T16" s="188"/>
    </row>
    <row r="17" spans="2:20" ht="14.4">
      <c r="B17" s="203">
        <f>IF(C17="","",COUNTIF($C$15:C17,"&lt;&gt;""")-COUNTBLANK($C$15:C17))</f>
        <v>3</v>
      </c>
      <c r="C17" s="57" t="s">
        <v>1350</v>
      </c>
      <c r="D17" s="60" t="s">
        <v>1351</v>
      </c>
      <c r="E17" s="61" t="s">
        <v>635</v>
      </c>
      <c r="F17" s="61" t="s">
        <v>117</v>
      </c>
      <c r="H17" s="665">
        <f>IF(AND(I17&lt;&gt;"",J17&lt;&gt;"",L17&lt;&gt;"",M17&lt;&gt;"",O17&lt;&gt;"",P17&lt;&gt;"",T17&lt;&gt;""),0,1)</f>
        <v>1</v>
      </c>
      <c r="I17" s="64"/>
      <c r="J17" s="184"/>
      <c r="L17" s="64"/>
      <c r="M17" s="184"/>
      <c r="O17" s="64"/>
      <c r="P17" s="184"/>
      <c r="R17" s="666"/>
      <c r="S17" s="34"/>
      <c r="T17" s="188"/>
    </row>
    <row r="18" spans="2:20" ht="14.4">
      <c r="B18" s="203">
        <f>IF(C18="","",COUNTIF($C$15:C18,"&lt;&gt;""")-COUNTBLANK($C$15:C18))</f>
        <v>4</v>
      </c>
      <c r="C18" s="57" t="s">
        <v>1352</v>
      </c>
      <c r="D18" s="60" t="s">
        <v>1353</v>
      </c>
      <c r="E18" s="61" t="s">
        <v>635</v>
      </c>
      <c r="F18" s="61" t="s">
        <v>164</v>
      </c>
      <c r="H18" s="665">
        <f>IF(AND(I18&lt;&gt;"",J18&lt;&gt;"",L18&lt;&gt;"",M18&lt;&gt;"",O18&lt;&gt;"",P18&lt;&gt;"",T18&lt;&gt;""),0,1)</f>
        <v>1</v>
      </c>
      <c r="I18" s="62">
        <f>SUM(I15:I17)</f>
        <v>0</v>
      </c>
      <c r="J18" s="184"/>
      <c r="L18" s="62">
        <f>SUM(L15:L17)</f>
        <v>0</v>
      </c>
      <c r="M18" s="184"/>
      <c r="O18" s="62">
        <f>SUM(O15:O17)</f>
        <v>0</v>
      </c>
      <c r="P18" s="184"/>
      <c r="R18" s="666"/>
      <c r="S18" s="34"/>
      <c r="T18" s="188"/>
    </row>
    <row r="19" spans="2:20" ht="14.4">
      <c r="B19" s="203" t="str">
        <f>IF(C19="","",COUNTIF($C$15:C19,"&lt;&gt;""")-COUNTBLANK($C$15:C19))</f>
        <v/>
      </c>
      <c r="C19" s="34"/>
      <c r="D19" s="34"/>
      <c r="E19" s="905"/>
      <c r="F19" s="905"/>
      <c r="H19" s="84"/>
      <c r="I19" s="34"/>
      <c r="J19" s="34"/>
      <c r="K19" s="34"/>
      <c r="O19" s="32"/>
      <c r="P19" s="32"/>
      <c r="R19" s="34"/>
      <c r="S19" s="34"/>
      <c r="T19" s="88"/>
    </row>
    <row r="20" spans="2:20" ht="31.5" customHeight="1">
      <c r="B20" s="203" t="str">
        <f>IF(C20="","",COUNTIF($C$15:C20,"&lt;&gt;""")-COUNTBLANK($C$15:C20))</f>
        <v/>
      </c>
      <c r="C20" s="60"/>
      <c r="D20" s="63" t="s">
        <v>1354</v>
      </c>
      <c r="E20" s="173"/>
      <c r="F20" s="173"/>
      <c r="H20" s="84"/>
      <c r="I20" s="33"/>
      <c r="J20" s="33"/>
      <c r="K20" s="33"/>
      <c r="L20" s="33"/>
      <c r="M20" s="33"/>
      <c r="O20" s="33"/>
      <c r="P20" s="33"/>
      <c r="R20" s="34"/>
      <c r="S20" s="34"/>
      <c r="T20" s="88"/>
    </row>
    <row r="21" spans="2:20" ht="14.4">
      <c r="B21" s="203">
        <f>IF(C21="","",COUNTIF($C$15:C21,"&lt;&gt;""")-COUNTBLANK($C$15:C21))</f>
        <v>5</v>
      </c>
      <c r="C21" s="57" t="s">
        <v>1355</v>
      </c>
      <c r="D21" s="60" t="s">
        <v>1356</v>
      </c>
      <c r="E21" s="61" t="s">
        <v>635</v>
      </c>
      <c r="F21" s="61" t="s">
        <v>117</v>
      </c>
      <c r="H21" s="665">
        <f t="shared" ref="H21:H36" si="0">IF(AND(I21&lt;&gt;"",J21&lt;&gt;"",L21&lt;&gt;"",M21&lt;&gt;"",O21&lt;&gt;"",P21&lt;&gt;"",T21&lt;&gt;""),0,1)</f>
        <v>1</v>
      </c>
      <c r="I21" s="64"/>
      <c r="J21" s="184"/>
      <c r="K21" s="369"/>
      <c r="L21" s="64"/>
      <c r="M21" s="184"/>
      <c r="O21" s="64"/>
      <c r="P21" s="184"/>
      <c r="R21" s="666"/>
      <c r="S21" s="34"/>
      <c r="T21" s="188"/>
    </row>
    <row r="22" spans="2:20" ht="14.4">
      <c r="B22" s="203">
        <f>IF(C22="","",COUNTIF($C$15:C22,"&lt;&gt;""")-COUNTBLANK($C$15:C22))</f>
        <v>6</v>
      </c>
      <c r="C22" s="57" t="s">
        <v>1357</v>
      </c>
      <c r="D22" s="956" t="s">
        <v>1358</v>
      </c>
      <c r="E22" s="61" t="s">
        <v>1359</v>
      </c>
      <c r="F22" s="61" t="s">
        <v>117</v>
      </c>
      <c r="H22" s="665">
        <f t="shared" si="0"/>
        <v>1</v>
      </c>
      <c r="I22" s="64"/>
      <c r="J22" s="184"/>
      <c r="K22" s="369"/>
      <c r="L22" s="64"/>
      <c r="M22" s="184"/>
      <c r="O22" s="64"/>
      <c r="P22" s="184"/>
      <c r="R22" s="666"/>
      <c r="S22" s="34"/>
      <c r="T22" s="188"/>
    </row>
    <row r="23" spans="2:20" ht="14.4">
      <c r="B23" s="203">
        <f>IF(C23="","",COUNTIF($C$15:C23,"&lt;&gt;""")-COUNTBLANK($C$15:C23))</f>
        <v>7</v>
      </c>
      <c r="C23" s="57" t="s">
        <v>1360</v>
      </c>
      <c r="D23" s="956" t="s">
        <v>2132</v>
      </c>
      <c r="E23" s="61" t="s">
        <v>635</v>
      </c>
      <c r="F23" s="61" t="s">
        <v>117</v>
      </c>
      <c r="H23" s="665">
        <f t="shared" si="0"/>
        <v>1</v>
      </c>
      <c r="I23" s="64"/>
      <c r="J23" s="184"/>
      <c r="K23" s="369"/>
      <c r="L23" s="64"/>
      <c r="M23" s="184"/>
      <c r="O23" s="64"/>
      <c r="P23" s="184"/>
      <c r="R23" s="666"/>
      <c r="S23" s="34"/>
      <c r="T23" s="188"/>
    </row>
    <row r="24" spans="2:20" ht="14.4">
      <c r="B24" s="203">
        <f>IF(C24="","",COUNTIF($C$15:C24,"&lt;&gt;""")-COUNTBLANK($C$15:C24))</f>
        <v>8</v>
      </c>
      <c r="C24" s="57" t="s">
        <v>1361</v>
      </c>
      <c r="D24" s="956" t="s">
        <v>1362</v>
      </c>
      <c r="E24" s="61" t="s">
        <v>1359</v>
      </c>
      <c r="F24" s="61" t="s">
        <v>117</v>
      </c>
      <c r="H24" s="665">
        <f t="shared" si="0"/>
        <v>1</v>
      </c>
      <c r="I24" s="64"/>
      <c r="J24" s="184"/>
      <c r="K24" s="369"/>
      <c r="L24" s="64"/>
      <c r="M24" s="184"/>
      <c r="O24" s="64"/>
      <c r="P24" s="184"/>
      <c r="R24" s="666"/>
      <c r="S24" s="34"/>
      <c r="T24" s="188"/>
    </row>
    <row r="25" spans="2:20" ht="14.4">
      <c r="B25" s="203">
        <f>IF(C25="","",COUNTIF($C$15:C25,"&lt;&gt;""")-COUNTBLANK($C$15:C25))</f>
        <v>9</v>
      </c>
      <c r="C25" s="57" t="s">
        <v>1363</v>
      </c>
      <c r="D25" s="956" t="s">
        <v>1364</v>
      </c>
      <c r="E25" s="61" t="s">
        <v>635</v>
      </c>
      <c r="F25" s="61" t="s">
        <v>117</v>
      </c>
      <c r="H25" s="665">
        <f t="shared" si="0"/>
        <v>1</v>
      </c>
      <c r="I25" s="64"/>
      <c r="J25" s="184"/>
      <c r="K25" s="369"/>
      <c r="L25" s="64"/>
      <c r="M25" s="184"/>
      <c r="O25" s="64"/>
      <c r="P25" s="184"/>
      <c r="R25" s="666"/>
      <c r="S25" s="34"/>
      <c r="T25" s="188"/>
    </row>
    <row r="26" spans="2:20" ht="14.4">
      <c r="B26" s="203">
        <f>IF(C26="","",COUNTIF($C$15:C26,"&lt;&gt;""")-COUNTBLANK($C$15:C26))</f>
        <v>10</v>
      </c>
      <c r="C26" s="57" t="s">
        <v>1365</v>
      </c>
      <c r="D26" s="60" t="s">
        <v>1366</v>
      </c>
      <c r="E26" s="61" t="s">
        <v>1359</v>
      </c>
      <c r="F26" s="61" t="s">
        <v>117</v>
      </c>
      <c r="H26" s="665">
        <f t="shared" si="0"/>
        <v>1</v>
      </c>
      <c r="I26" s="64"/>
      <c r="J26" s="184"/>
      <c r="K26" s="369"/>
      <c r="L26" s="64"/>
      <c r="M26" s="184"/>
      <c r="O26" s="64"/>
      <c r="P26" s="184"/>
      <c r="R26" s="666"/>
      <c r="S26" s="34"/>
      <c r="T26" s="188"/>
    </row>
    <row r="27" spans="2:20" ht="14.4">
      <c r="B27" s="203">
        <f>IF(C27="","",COUNTIF($C$15:C27,"&lt;&gt;""")-COUNTBLANK($C$15:C27))</f>
        <v>11</v>
      </c>
      <c r="C27" s="57" t="s">
        <v>1367</v>
      </c>
      <c r="D27" s="60" t="s">
        <v>1368</v>
      </c>
      <c r="E27" s="61" t="s">
        <v>635</v>
      </c>
      <c r="F27" s="61" t="s">
        <v>117</v>
      </c>
      <c r="H27" s="665">
        <f t="shared" si="0"/>
        <v>1</v>
      </c>
      <c r="I27" s="64"/>
      <c r="J27" s="184"/>
      <c r="K27" s="369"/>
      <c r="L27" s="64"/>
      <c r="M27" s="184"/>
      <c r="O27" s="64"/>
      <c r="P27" s="184"/>
      <c r="R27" s="666"/>
      <c r="S27" s="34"/>
      <c r="T27" s="188"/>
    </row>
    <row r="28" spans="2:20" ht="14.4">
      <c r="B28" s="203">
        <f>IF(C28="","",COUNTIF($C$15:C28,"&lt;&gt;""")-COUNTBLANK($C$15:C28))</f>
        <v>12</v>
      </c>
      <c r="C28" s="57" t="s">
        <v>1369</v>
      </c>
      <c r="D28" s="60" t="s">
        <v>1370</v>
      </c>
      <c r="E28" s="61" t="s">
        <v>1359</v>
      </c>
      <c r="F28" s="61" t="s">
        <v>117</v>
      </c>
      <c r="H28" s="665">
        <f t="shared" si="0"/>
        <v>1</v>
      </c>
      <c r="I28" s="64"/>
      <c r="J28" s="184"/>
      <c r="K28" s="369"/>
      <c r="L28" s="64"/>
      <c r="M28" s="184"/>
      <c r="O28" s="64"/>
      <c r="P28" s="184"/>
      <c r="R28" s="666"/>
      <c r="S28" s="34"/>
      <c r="T28" s="188"/>
    </row>
    <row r="29" spans="2:20" ht="14.4">
      <c r="B29" s="203">
        <f>IF(C29="","",COUNTIF($C$15:C29,"&lt;&gt;""")-COUNTBLANK($C$15:C29))</f>
        <v>13</v>
      </c>
      <c r="C29" s="57" t="s">
        <v>1371</v>
      </c>
      <c r="D29" s="60" t="s">
        <v>1372</v>
      </c>
      <c r="E29" s="61" t="s">
        <v>635</v>
      </c>
      <c r="F29" s="61" t="s">
        <v>117</v>
      </c>
      <c r="H29" s="665">
        <f t="shared" si="0"/>
        <v>1</v>
      </c>
      <c r="I29" s="64"/>
      <c r="J29" s="184"/>
      <c r="K29" s="369"/>
      <c r="L29" s="64"/>
      <c r="M29" s="184"/>
      <c r="O29" s="64"/>
      <c r="P29" s="184"/>
      <c r="R29" s="666"/>
      <c r="S29" s="34"/>
      <c r="T29" s="188"/>
    </row>
    <row r="30" spans="2:20" ht="14.4">
      <c r="B30" s="203">
        <f>IF(C30="","",COUNTIF($C$15:C30,"&lt;&gt;""")-COUNTBLANK($C$15:C30))</f>
        <v>14</v>
      </c>
      <c r="C30" s="57" t="s">
        <v>1373</v>
      </c>
      <c r="D30" s="60" t="s">
        <v>1374</v>
      </c>
      <c r="E30" s="61" t="s">
        <v>1359</v>
      </c>
      <c r="F30" s="61" t="s">
        <v>117</v>
      </c>
      <c r="H30" s="665">
        <f t="shared" si="0"/>
        <v>1</v>
      </c>
      <c r="I30" s="64"/>
      <c r="J30" s="184"/>
      <c r="K30" s="369"/>
      <c r="L30" s="64"/>
      <c r="M30" s="184"/>
      <c r="O30" s="64"/>
      <c r="P30" s="184"/>
      <c r="R30" s="666"/>
      <c r="S30" s="34"/>
      <c r="T30" s="188"/>
    </row>
    <row r="31" spans="2:20" ht="14.4">
      <c r="B31" s="203">
        <f>IF(C31="","",COUNTIF($C$15:C31,"&lt;&gt;""")-COUNTBLANK($C$15:C31))</f>
        <v>15</v>
      </c>
      <c r="C31" s="57" t="s">
        <v>1375</v>
      </c>
      <c r="D31" s="60" t="s">
        <v>1376</v>
      </c>
      <c r="E31" s="61" t="s">
        <v>750</v>
      </c>
      <c r="F31" s="61" t="s">
        <v>117</v>
      </c>
      <c r="H31" s="665">
        <f t="shared" si="0"/>
        <v>1</v>
      </c>
      <c r="I31" s="76"/>
      <c r="J31" s="184"/>
      <c r="K31" s="369"/>
      <c r="L31" s="76"/>
      <c r="M31" s="184"/>
      <c r="O31" s="76"/>
      <c r="P31" s="184"/>
      <c r="R31" s="666"/>
      <c r="S31" s="34"/>
      <c r="T31" s="188"/>
    </row>
    <row r="32" spans="2:20" ht="14.4">
      <c r="B32" s="203">
        <f>IF(C32="","",COUNTIF($C$15:C32,"&lt;&gt;""")-COUNTBLANK($C$15:C32))</f>
        <v>16</v>
      </c>
      <c r="C32" s="57" t="s">
        <v>1377</v>
      </c>
      <c r="D32" s="60" t="s">
        <v>1378</v>
      </c>
      <c r="E32" s="61" t="s">
        <v>240</v>
      </c>
      <c r="F32" s="61" t="s">
        <v>117</v>
      </c>
      <c r="H32" s="665">
        <f t="shared" si="0"/>
        <v>1</v>
      </c>
      <c r="I32" s="64"/>
      <c r="J32" s="184"/>
      <c r="K32" s="369"/>
      <c r="L32" s="64"/>
      <c r="M32" s="184"/>
      <c r="O32" s="64"/>
      <c r="P32" s="184"/>
      <c r="R32" s="666"/>
      <c r="S32" s="34"/>
      <c r="T32" s="188"/>
    </row>
    <row r="33" spans="1:20" ht="14.4">
      <c r="B33" s="203">
        <f>IF(C33="","",COUNTIF($C$15:C33,"&lt;&gt;""")-COUNTBLANK($C$15:C33))</f>
        <v>17</v>
      </c>
      <c r="C33" s="57" t="s">
        <v>1379</v>
      </c>
      <c r="D33" s="60" t="s">
        <v>1380</v>
      </c>
      <c r="E33" s="61" t="s">
        <v>635</v>
      </c>
      <c r="F33" s="61" t="s">
        <v>117</v>
      </c>
      <c r="H33" s="665">
        <f t="shared" si="0"/>
        <v>1</v>
      </c>
      <c r="I33" s="64"/>
      <c r="J33" s="184"/>
      <c r="K33" s="369"/>
      <c r="L33" s="64"/>
      <c r="M33" s="184"/>
      <c r="O33" s="64"/>
      <c r="P33" s="184"/>
      <c r="R33" s="666"/>
      <c r="S33" s="34"/>
      <c r="T33" s="188"/>
    </row>
    <row r="34" spans="1:20" ht="14.4">
      <c r="B34" s="203">
        <f>IF(C34="","",COUNTIF($C$15:C34,"&lt;&gt;""")-COUNTBLANK($C$15:C34))</f>
        <v>18</v>
      </c>
      <c r="C34" s="57" t="s">
        <v>1381</v>
      </c>
      <c r="D34" s="60" t="s">
        <v>1382</v>
      </c>
      <c r="E34" s="61" t="s">
        <v>635</v>
      </c>
      <c r="F34" s="61" t="s">
        <v>117</v>
      </c>
      <c r="H34" s="665">
        <f t="shared" si="0"/>
        <v>1</v>
      </c>
      <c r="I34" s="64"/>
      <c r="J34" s="184"/>
      <c r="K34" s="369"/>
      <c r="L34" s="64"/>
      <c r="M34" s="184"/>
      <c r="O34" s="64"/>
      <c r="P34" s="184"/>
      <c r="R34" s="666"/>
      <c r="S34" s="34"/>
      <c r="T34" s="188"/>
    </row>
    <row r="35" spans="1:20" ht="14.4">
      <c r="B35" s="203">
        <f>IF(C35="","",COUNTIF($C$15:C35,"&lt;&gt;""")-COUNTBLANK($C$15:C35))</f>
        <v>19</v>
      </c>
      <c r="C35" s="57" t="s">
        <v>1383</v>
      </c>
      <c r="D35" s="60" t="s">
        <v>1384</v>
      </c>
      <c r="E35" s="61" t="s">
        <v>635</v>
      </c>
      <c r="F35" s="61" t="s">
        <v>117</v>
      </c>
      <c r="H35" s="665">
        <f t="shared" si="0"/>
        <v>1</v>
      </c>
      <c r="I35" s="64"/>
      <c r="J35" s="184"/>
      <c r="K35" s="369"/>
      <c r="L35" s="64"/>
      <c r="M35" s="184"/>
      <c r="O35" s="64"/>
      <c r="P35" s="184"/>
      <c r="R35" s="666"/>
      <c r="S35" s="34"/>
      <c r="T35" s="188"/>
    </row>
    <row r="36" spans="1:20" ht="14.4">
      <c r="B36" s="203">
        <f>IF(C36="","",COUNTIF($C$15:C36,"&lt;&gt;""")-COUNTBLANK($C$15:C36))</f>
        <v>20</v>
      </c>
      <c r="C36" s="57" t="s">
        <v>1385</v>
      </c>
      <c r="D36" s="60" t="s">
        <v>1386</v>
      </c>
      <c r="E36" s="61" t="s">
        <v>635</v>
      </c>
      <c r="F36" s="61" t="s">
        <v>117</v>
      </c>
      <c r="H36" s="665">
        <f t="shared" si="0"/>
        <v>1</v>
      </c>
      <c r="I36" s="64"/>
      <c r="J36" s="184"/>
      <c r="K36" s="369"/>
      <c r="L36" s="64"/>
      <c r="M36" s="184"/>
      <c r="O36" s="64"/>
      <c r="P36" s="184"/>
      <c r="R36" s="666"/>
      <c r="S36" s="34"/>
      <c r="T36" s="188"/>
    </row>
    <row r="37" spans="1:20" ht="14.4">
      <c r="B37" s="52"/>
      <c r="C37" s="34"/>
      <c r="D37" s="34"/>
      <c r="E37" s="34"/>
      <c r="F37" s="34"/>
      <c r="H37" s="84"/>
      <c r="I37" s="34"/>
      <c r="K37" s="34"/>
      <c r="R37" s="34"/>
      <c r="S37" s="34"/>
      <c r="T37" s="88"/>
    </row>
    <row r="38" spans="1:20" ht="14.4">
      <c r="B38" s="52"/>
      <c r="C38" s="32" t="s">
        <v>129</v>
      </c>
      <c r="D38" s="985"/>
      <c r="H38" s="84"/>
      <c r="R38" s="34"/>
      <c r="S38" s="34"/>
      <c r="T38" s="88"/>
    </row>
    <row r="39" spans="1:20" ht="14.4">
      <c r="B39" s="52"/>
      <c r="C39" s="1378"/>
      <c r="D39" s="1379"/>
      <c r="E39" s="1379"/>
      <c r="F39" s="1380"/>
      <c r="H39" s="84"/>
      <c r="R39" s="34"/>
      <c r="S39" s="34"/>
      <c r="T39" s="88"/>
    </row>
    <row r="40" spans="1:20" ht="14.4">
      <c r="B40" s="52"/>
      <c r="C40" s="1381"/>
      <c r="D40" s="1405"/>
      <c r="E40" s="1405"/>
      <c r="F40" s="1382"/>
      <c r="H40" s="84"/>
      <c r="R40" s="34"/>
      <c r="S40" s="34"/>
      <c r="T40" s="88"/>
    </row>
    <row r="41" spans="1:20" ht="14.4">
      <c r="B41" s="52"/>
      <c r="C41" s="1381"/>
      <c r="D41" s="1405"/>
      <c r="E41" s="1405"/>
      <c r="F41" s="1382"/>
      <c r="H41" s="84"/>
      <c r="R41" s="34"/>
      <c r="S41" s="34"/>
      <c r="T41" s="88"/>
    </row>
    <row r="42" spans="1:20" ht="14.4">
      <c r="B42" s="52"/>
      <c r="C42" s="1381"/>
      <c r="D42" s="1405"/>
      <c r="E42" s="1405"/>
      <c r="F42" s="1382"/>
      <c r="H42" s="84"/>
      <c r="R42" s="34"/>
      <c r="S42" s="34"/>
      <c r="T42" s="88"/>
    </row>
    <row r="43" spans="1:20" ht="14.4">
      <c r="B43" s="52"/>
      <c r="C43" s="1383"/>
      <c r="D43" s="1384"/>
      <c r="E43" s="1384"/>
      <c r="F43" s="1385"/>
      <c r="H43" s="84"/>
      <c r="R43" s="34"/>
      <c r="S43" s="34"/>
      <c r="T43" s="88"/>
    </row>
    <row r="44" spans="1:20" ht="14.4">
      <c r="B44" s="52"/>
      <c r="H44" s="84"/>
      <c r="R44" s="34"/>
      <c r="S44" s="34"/>
      <c r="T44" s="88"/>
    </row>
    <row r="45" spans="1:20" ht="14.4">
      <c r="B45" s="52"/>
      <c r="D45" s="33"/>
      <c r="E45" s="33"/>
      <c r="F45" s="33"/>
      <c r="H45" s="84"/>
      <c r="T45" s="86"/>
    </row>
    <row r="46" spans="1:20" ht="14.4">
      <c r="B46" s="335" t="s">
        <v>130</v>
      </c>
      <c r="C46" s="56"/>
      <c r="D46" s="56"/>
      <c r="E46" s="56"/>
      <c r="F46" s="56"/>
      <c r="G46" s="56"/>
      <c r="H46" s="312"/>
      <c r="I46" s="56"/>
      <c r="J46" s="56"/>
      <c r="K46" s="56"/>
      <c r="L46" s="56"/>
      <c r="M46" s="56"/>
      <c r="N46" s="56"/>
      <c r="O46" s="56"/>
      <c r="P46" s="56"/>
      <c r="Q46" s="56"/>
      <c r="R46" s="56"/>
      <c r="S46" s="56"/>
      <c r="T46" s="87"/>
    </row>
    <row r="47" spans="1:20" ht="14.4" hidden="1">
      <c r="A47"/>
      <c r="B47"/>
      <c r="C47"/>
      <c r="D47"/>
      <c r="E47"/>
      <c r="F47"/>
      <c r="G47"/>
      <c r="H47"/>
      <c r="I47"/>
      <c r="J47"/>
      <c r="K47"/>
      <c r="L47"/>
      <c r="M47"/>
      <c r="N47"/>
      <c r="O47"/>
      <c r="P47"/>
      <c r="Q47"/>
      <c r="R47"/>
      <c r="S47"/>
      <c r="T47"/>
    </row>
    <row r="48" spans="1:20" ht="0" hidden="1" customHeight="1">
      <c r="A48"/>
      <c r="B48"/>
      <c r="C48"/>
      <c r="D48"/>
      <c r="E48"/>
      <c r="F48"/>
      <c r="G48"/>
      <c r="H48"/>
      <c r="I48"/>
      <c r="J48"/>
      <c r="K48"/>
      <c r="L48"/>
      <c r="M48"/>
      <c r="N48"/>
      <c r="O48"/>
      <c r="P48"/>
      <c r="Q48"/>
      <c r="R48"/>
      <c r="S48"/>
      <c r="T48"/>
    </row>
    <row r="49" spans="1:20" ht="14.1"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row r="68" spans="1:20" ht="15" hidden="1" customHeight="1">
      <c r="A68"/>
      <c r="B68"/>
      <c r="C68"/>
      <c r="D68"/>
      <c r="E68"/>
      <c r="F68"/>
      <c r="G68"/>
      <c r="H68"/>
      <c r="I68"/>
      <c r="J68"/>
      <c r="K68"/>
      <c r="L68"/>
      <c r="M68"/>
      <c r="N68"/>
      <c r="O68"/>
      <c r="P68"/>
      <c r="Q68"/>
      <c r="R68"/>
      <c r="S68"/>
      <c r="T68"/>
    </row>
    <row r="69" spans="1:20" ht="15" hidden="1" customHeight="1">
      <c r="A69"/>
      <c r="B69"/>
      <c r="C69"/>
      <c r="D69"/>
      <c r="E69"/>
      <c r="F69"/>
      <c r="G69"/>
      <c r="H69"/>
      <c r="I69"/>
      <c r="J69"/>
      <c r="K69"/>
      <c r="L69"/>
      <c r="M69"/>
      <c r="N69"/>
      <c r="O69"/>
      <c r="P69"/>
      <c r="Q69"/>
      <c r="R69"/>
      <c r="S69"/>
      <c r="T69"/>
    </row>
    <row r="70" spans="1:20" ht="15" hidden="1" customHeight="1">
      <c r="A70"/>
      <c r="B70"/>
      <c r="C70"/>
      <c r="D70"/>
      <c r="E70"/>
      <c r="F70"/>
      <c r="G70"/>
      <c r="H70"/>
      <c r="I70"/>
      <c r="J70"/>
      <c r="K70"/>
      <c r="L70"/>
      <c r="M70"/>
      <c r="N70"/>
      <c r="O70"/>
      <c r="P70"/>
      <c r="Q70"/>
      <c r="R70"/>
      <c r="S70"/>
      <c r="T70"/>
    </row>
    <row r="71" spans="1:20" ht="15" hidden="1" customHeight="1">
      <c r="A71"/>
      <c r="B71"/>
      <c r="C71"/>
      <c r="D71"/>
      <c r="E71"/>
      <c r="F71"/>
      <c r="G71"/>
      <c r="H71"/>
      <c r="I71"/>
      <c r="J71"/>
      <c r="K71"/>
      <c r="L71"/>
      <c r="M71"/>
      <c r="N71"/>
      <c r="O71"/>
      <c r="P71"/>
      <c r="Q71"/>
      <c r="R71"/>
      <c r="S71"/>
      <c r="T71"/>
    </row>
    <row r="72" spans="1:20" ht="15" hidden="1" customHeight="1">
      <c r="A72"/>
      <c r="B72"/>
      <c r="C72"/>
      <c r="D72"/>
      <c r="E72"/>
      <c r="F72"/>
      <c r="G72"/>
      <c r="H72"/>
      <c r="I72"/>
      <c r="J72"/>
      <c r="K72"/>
      <c r="L72"/>
      <c r="M72"/>
      <c r="N72"/>
      <c r="O72"/>
      <c r="P72"/>
      <c r="Q72"/>
      <c r="R72"/>
      <c r="S72"/>
      <c r="T72"/>
    </row>
    <row r="73" spans="1:20" ht="15" hidden="1" customHeight="1">
      <c r="A73"/>
      <c r="B73"/>
      <c r="C73"/>
      <c r="D73"/>
      <c r="E73"/>
      <c r="F73"/>
      <c r="G73"/>
      <c r="H73"/>
      <c r="I73"/>
      <c r="J73"/>
      <c r="K73"/>
      <c r="L73"/>
      <c r="M73"/>
      <c r="N73"/>
      <c r="O73"/>
      <c r="P73"/>
      <c r="Q73"/>
      <c r="R73"/>
      <c r="S73"/>
      <c r="T73"/>
    </row>
    <row r="74" spans="1:20" ht="15" hidden="1" customHeight="1">
      <c r="A74"/>
      <c r="B74"/>
      <c r="C74"/>
      <c r="D74"/>
      <c r="E74"/>
      <c r="F74"/>
      <c r="G74"/>
      <c r="H74"/>
      <c r="I74"/>
      <c r="J74"/>
      <c r="K74"/>
      <c r="L74"/>
      <c r="M74"/>
      <c r="N74"/>
      <c r="O74"/>
      <c r="P74"/>
      <c r="Q74"/>
      <c r="R74"/>
      <c r="S74"/>
      <c r="T74"/>
    </row>
    <row r="75" spans="1:20" ht="15" hidden="1" customHeight="1">
      <c r="A75"/>
      <c r="B75"/>
      <c r="C75"/>
      <c r="D75"/>
      <c r="E75"/>
      <c r="F75"/>
      <c r="G75"/>
      <c r="H75"/>
      <c r="I75"/>
      <c r="J75"/>
      <c r="K75"/>
      <c r="L75"/>
      <c r="M75"/>
      <c r="N75"/>
      <c r="O75"/>
      <c r="P75"/>
      <c r="Q75"/>
      <c r="R75"/>
      <c r="S75"/>
      <c r="T75"/>
    </row>
    <row r="76" spans="1:20" ht="15" hidden="1" customHeight="1">
      <c r="A76"/>
      <c r="B76"/>
      <c r="C76"/>
      <c r="D76"/>
      <c r="E76"/>
      <c r="F76"/>
      <c r="G76"/>
      <c r="H76"/>
      <c r="I76"/>
      <c r="J76"/>
      <c r="K76"/>
      <c r="L76"/>
      <c r="M76"/>
      <c r="N76"/>
      <c r="O76"/>
      <c r="P76"/>
      <c r="Q76"/>
      <c r="R76"/>
      <c r="S76"/>
      <c r="T76"/>
    </row>
    <row r="77" spans="1:20" ht="0" hidden="1" customHeight="1">
      <c r="G77" s="32"/>
      <c r="O77" s="32"/>
      <c r="P77" s="32"/>
      <c r="Q77" s="32"/>
    </row>
    <row r="78" spans="1:20" ht="0" hidden="1" customHeight="1">
      <c r="G78" s="32"/>
      <c r="O78" s="32"/>
      <c r="P78" s="32"/>
      <c r="Q78" s="32"/>
    </row>
    <row r="79" spans="1:20" ht="0" hidden="1" customHeight="1">
      <c r="G79" s="32"/>
      <c r="O79" s="32"/>
      <c r="P79" s="32"/>
      <c r="Q79" s="32"/>
    </row>
    <row r="80" spans="1:20" ht="0" hidden="1" customHeight="1">
      <c r="G80" s="32"/>
      <c r="O80" s="32"/>
      <c r="P80" s="32"/>
      <c r="Q80" s="32"/>
    </row>
    <row r="81" spans="7:17" ht="0" hidden="1" customHeight="1">
      <c r="G81" s="32"/>
      <c r="O81" s="32"/>
      <c r="P81" s="32"/>
      <c r="Q81" s="32"/>
    </row>
  </sheetData>
  <mergeCells count="7">
    <mergeCell ref="C39:F43"/>
    <mergeCell ref="R10:R12"/>
    <mergeCell ref="T10:T12"/>
    <mergeCell ref="H10:H12"/>
    <mergeCell ref="I10:I11"/>
    <mergeCell ref="L10:L11"/>
    <mergeCell ref="O10:O11"/>
  </mergeCells>
  <conditionalFormatting sqref="H3">
    <cfRule type="cellIs" dxfId="349" priority="27" stopIfTrue="1" operator="greaterThan">
      <formula>0</formula>
    </cfRule>
    <cfRule type="cellIs" dxfId="348" priority="28" stopIfTrue="1" operator="lessThan">
      <formula>1</formula>
    </cfRule>
  </conditionalFormatting>
  <conditionalFormatting sqref="H15:H18">
    <cfRule type="cellIs" dxfId="347" priority="19" stopIfTrue="1" operator="greaterThan">
      <formula>0</formula>
    </cfRule>
    <cfRule type="cellIs" dxfId="346" priority="20" stopIfTrue="1" operator="lessThan">
      <formula>1</formula>
    </cfRule>
  </conditionalFormatting>
  <conditionalFormatting sqref="H16:H17">
    <cfRule type="cellIs" dxfId="345" priority="17" stopIfTrue="1" operator="greaterThan">
      <formula>0</formula>
    </cfRule>
    <cfRule type="cellIs" dxfId="344" priority="18" stopIfTrue="1" operator="lessThan">
      <formula>1</formula>
    </cfRule>
  </conditionalFormatting>
  <conditionalFormatting sqref="H18">
    <cfRule type="cellIs" dxfId="343" priority="9" stopIfTrue="1" operator="greaterThan">
      <formula>0</formula>
    </cfRule>
    <cfRule type="cellIs" dxfId="342" priority="10" stopIfTrue="1" operator="lessThan">
      <formula>1</formula>
    </cfRule>
  </conditionalFormatting>
  <conditionalFormatting sqref="H18">
    <cfRule type="cellIs" dxfId="341" priority="7" stopIfTrue="1" operator="greaterThan">
      <formula>0</formula>
    </cfRule>
    <cfRule type="cellIs" dxfId="340" priority="8" stopIfTrue="1" operator="lessThan">
      <formula>1</formula>
    </cfRule>
  </conditionalFormatting>
  <conditionalFormatting sqref="H21:H36">
    <cfRule type="cellIs" dxfId="339" priority="5" stopIfTrue="1" operator="greaterThan">
      <formula>0</formula>
    </cfRule>
    <cfRule type="cellIs" dxfId="338" priority="6" stopIfTrue="1" operator="lessThan">
      <formula>1</formula>
    </cfRule>
  </conditionalFormatting>
  <conditionalFormatting sqref="H21:H36">
    <cfRule type="cellIs" dxfId="337" priority="3" stopIfTrue="1" operator="greaterThan">
      <formula>0</formula>
    </cfRule>
    <cfRule type="cellIs" dxfId="336" priority="4" stopIfTrue="1" operator="lessThan">
      <formula>1</formula>
    </cfRule>
  </conditionalFormatting>
  <conditionalFormatting sqref="H21:H36">
    <cfRule type="cellIs" dxfId="335" priority="1" stopIfTrue="1" operator="greaterThan">
      <formula>0</formula>
    </cfRule>
    <cfRule type="cellIs" dxfId="334" priority="2" stopIfTrue="1" operator="lessThan">
      <formula>1</formula>
    </cfRule>
  </conditionalFormatting>
  <dataValidations disablePrompts="1" count="1">
    <dataValidation type="list" allowBlank="1" showInputMessage="1" showErrorMessage="1" sqref="J15:J18 J21:J36 M21:M36 M15:M18 P21:P36 P15:P18" xr:uid="{865625B1-CD43-49EF-B053-E1D64CEED530}">
      <formula1>Confidence_grade</formula1>
    </dataValidation>
  </dataValidations>
  <pageMargins left="0.23622047244094491" right="0.23622047244094491" top="0.74803149606299213" bottom="0.74803149606299213" header="0.31496062992125984" footer="0.31496062992125984"/>
  <pageSetup paperSize="9" scale="52" fitToHeight="0" orientation="landscape" r:id="rId1"/>
  <headerFooter>
    <oddHeader>&amp;LDepartment of Internal Affairs - Three Waters Reform Programme - Request for Information Template Workbook I</oddHeader>
    <oddFooter>&amp;LPage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5BE4-654E-48E9-9EC1-449C837D0976}">
  <sheetPr>
    <tabColor rgb="FF55EBF7"/>
    <pageSetUpPr fitToPage="1"/>
  </sheetPr>
  <dimension ref="A1:BC72"/>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109375" style="985" customWidth="1"/>
    <col min="4" max="4" width="95.5546875" style="985" customWidth="1"/>
    <col min="5" max="5" width="11.44140625" style="985" bestFit="1" customWidth="1"/>
    <col min="6" max="6" width="8.5546875" style="985" customWidth="1"/>
    <col min="7" max="7" width="8.5546875" style="986" customWidth="1"/>
    <col min="8" max="8" width="19" style="89" bestFit="1" customWidth="1"/>
    <col min="9" max="9" width="19" style="89" customWidth="1"/>
    <col min="10" max="10" width="5.5546875" style="89" customWidth="1"/>
    <col min="11" max="11" width="19" style="89" customWidth="1"/>
    <col min="12" max="12" width="5.5546875" style="89" customWidth="1"/>
    <col min="13" max="13" width="19" style="89" customWidth="1"/>
    <col min="14" max="14" width="5.5546875" style="89" customWidth="1"/>
    <col min="15" max="15" width="19" style="89" customWidth="1"/>
    <col min="16" max="16" width="5.5546875" style="89" customWidth="1"/>
    <col min="17" max="26" width="19" style="89" customWidth="1"/>
    <col min="27" max="27" width="5.5546875" style="89" customWidth="1"/>
    <col min="28" max="28" width="24.88671875" style="985" customWidth="1"/>
    <col min="29" max="29" width="5.5546875" style="89" customWidth="1"/>
    <col min="30" max="30" width="31.109375" style="1075" customWidth="1"/>
    <col min="31" max="31" width="19" hidden="1" customWidth="1"/>
    <col min="32" max="32" width="16.5546875" hidden="1" customWidth="1"/>
    <col min="33" max="33" width="5.5546875" hidden="1" customWidth="1"/>
    <col min="34" max="34" width="9.44140625" hidden="1" customWidth="1"/>
    <col min="35" max="35" width="16.5546875" hidden="1" customWidth="1"/>
    <col min="36" max="39" width="5.5546875" hidden="1" customWidth="1"/>
    <col min="40" max="40" width="9.44140625" hidden="1" customWidth="1"/>
    <col min="41" max="41" width="16.5546875" hidden="1" customWidth="1"/>
    <col min="42" max="55" width="5.5546875" hidden="1" customWidth="1"/>
    <col min="56" max="16384" width="9.44140625" hidden="1"/>
  </cols>
  <sheetData>
    <row r="1" spans="1:30" ht="28.35" customHeight="1">
      <c r="B1" s="929" t="str">
        <f>'Key information'!$B$6</f>
        <v>Three Waters Reform Programme: Request for Information Workbook I</v>
      </c>
      <c r="C1" s="988"/>
      <c r="D1" s="988"/>
      <c r="E1" s="323"/>
      <c r="F1" s="323"/>
      <c r="G1" s="323"/>
      <c r="H1" s="939"/>
      <c r="I1" s="939"/>
      <c r="J1" s="939"/>
      <c r="K1" s="939"/>
      <c r="L1" s="939"/>
      <c r="M1" s="939"/>
      <c r="N1" s="939"/>
      <c r="O1" s="939"/>
      <c r="P1" s="939"/>
      <c r="Q1" s="939"/>
      <c r="R1" s="939"/>
      <c r="S1" s="939"/>
      <c r="T1" s="939"/>
      <c r="U1" s="939"/>
      <c r="V1" s="939"/>
      <c r="W1" s="939"/>
      <c r="X1" s="939"/>
      <c r="Y1" s="939"/>
      <c r="Z1" s="939"/>
      <c r="AA1" s="939"/>
      <c r="AB1" s="323"/>
      <c r="AC1" s="939"/>
      <c r="AD1" s="1081"/>
    </row>
    <row r="2" spans="1:30"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998"/>
      <c r="Z2" s="998"/>
      <c r="AA2" s="998"/>
      <c r="AB2" s="998"/>
      <c r="AC2" s="998"/>
    </row>
    <row r="3" spans="1:30" ht="14.4">
      <c r="A3" s="989"/>
      <c r="B3" s="662" t="s">
        <v>1971</v>
      </c>
      <c r="C3" s="302"/>
      <c r="D3" s="663">
        <f>'Key information'!$E$8</f>
        <v>0</v>
      </c>
      <c r="E3" s="302"/>
      <c r="F3" s="192"/>
      <c r="G3" s="807" t="s">
        <v>100</v>
      </c>
      <c r="H3" s="1011">
        <f>SUM(H15)</f>
        <v>1</v>
      </c>
      <c r="I3" s="1080"/>
      <c r="J3" s="1080"/>
      <c r="K3" s="1080"/>
      <c r="L3" s="1080"/>
      <c r="M3" s="1080"/>
      <c r="N3" s="1080"/>
      <c r="O3" s="1080"/>
      <c r="P3" s="1080"/>
      <c r="Q3" s="1080"/>
      <c r="R3" s="1080"/>
      <c r="S3" s="1080"/>
      <c r="T3" s="1080"/>
      <c r="U3" s="1080"/>
      <c r="V3" s="1080"/>
      <c r="W3" s="1080"/>
      <c r="X3" s="1080"/>
      <c r="Y3" s="1080"/>
      <c r="Z3" s="1080"/>
      <c r="AA3" s="1080"/>
      <c r="AB3" s="1080"/>
      <c r="AC3" s="1080"/>
      <c r="AD3" s="1080"/>
    </row>
    <row r="4" spans="1:30" ht="14.4">
      <c r="B4" s="1022"/>
      <c r="C4" s="327"/>
      <c r="D4" s="328"/>
      <c r="E4" s="1008"/>
      <c r="F4" s="1008"/>
      <c r="G4" s="1008"/>
      <c r="H4" s="1008"/>
      <c r="I4" s="1080"/>
      <c r="J4" s="1080"/>
      <c r="K4" s="1080"/>
      <c r="L4" s="1080"/>
      <c r="M4" s="1080"/>
      <c r="N4" s="1080"/>
      <c r="O4" s="1080"/>
      <c r="P4" s="1080"/>
      <c r="Q4" s="1080"/>
      <c r="R4" s="1080"/>
      <c r="S4" s="1080"/>
      <c r="T4" s="1080"/>
      <c r="U4" s="1080"/>
      <c r="V4" s="1080"/>
      <c r="W4" s="1080"/>
      <c r="X4" s="1080"/>
      <c r="Y4" s="1080"/>
      <c r="Z4" s="1080"/>
      <c r="AA4" s="1080"/>
      <c r="AB4" s="1008"/>
      <c r="AC4" s="1080"/>
      <c r="AD4" s="1079"/>
    </row>
    <row r="5" spans="1:30" ht="14.4">
      <c r="C5" s="33"/>
      <c r="H5" s="986"/>
      <c r="I5" s="986"/>
      <c r="J5" s="986"/>
      <c r="K5" s="986"/>
      <c r="L5" s="986"/>
      <c r="M5" s="986"/>
      <c r="N5" s="986"/>
      <c r="O5" s="986"/>
      <c r="P5" s="986"/>
      <c r="Q5" s="986"/>
      <c r="R5" s="986"/>
      <c r="S5" s="986"/>
      <c r="T5" s="986"/>
      <c r="U5" s="986"/>
      <c r="V5" s="986"/>
      <c r="W5" s="986"/>
      <c r="X5" s="986"/>
      <c r="Y5" s="986"/>
      <c r="Z5" s="986"/>
      <c r="AA5" s="986"/>
      <c r="AC5" s="986"/>
    </row>
    <row r="6" spans="1:30" ht="15" thickBot="1">
      <c r="B6" s="48"/>
      <c r="C6" s="49"/>
      <c r="D6" s="991"/>
      <c r="E6" s="991"/>
      <c r="F6" s="991"/>
      <c r="G6" s="991"/>
      <c r="H6" s="991"/>
      <c r="I6" s="991"/>
      <c r="J6" s="991"/>
      <c r="K6" s="991"/>
      <c r="L6" s="991"/>
      <c r="M6" s="991"/>
      <c r="N6" s="991"/>
      <c r="O6" s="991"/>
      <c r="P6" s="991"/>
      <c r="Q6" s="991"/>
      <c r="R6" s="991"/>
      <c r="S6" s="991"/>
      <c r="T6" s="991"/>
      <c r="U6" s="991"/>
      <c r="V6" s="991"/>
      <c r="W6" s="991"/>
      <c r="X6" s="991"/>
      <c r="Y6" s="991"/>
      <c r="Z6" s="991"/>
      <c r="AA6" s="991"/>
      <c r="AB6" s="991"/>
      <c r="AC6" s="991"/>
      <c r="AD6" s="1082"/>
    </row>
    <row r="7" spans="1:30" ht="14.4">
      <c r="B7" s="52"/>
      <c r="C7" s="122" t="s">
        <v>723</v>
      </c>
      <c r="D7" s="123"/>
      <c r="E7" s="998"/>
      <c r="F7" s="998"/>
      <c r="G7" s="997"/>
      <c r="H7" s="998"/>
      <c r="I7" s="998"/>
      <c r="J7" s="998"/>
      <c r="K7" s="998"/>
      <c r="L7" s="998"/>
      <c r="M7" s="998"/>
      <c r="N7" s="998"/>
      <c r="O7" s="998"/>
      <c r="P7" s="998"/>
      <c r="Q7" s="998"/>
      <c r="R7" s="998"/>
      <c r="S7" s="998"/>
      <c r="T7" s="998"/>
      <c r="U7" s="998"/>
      <c r="V7" s="998"/>
      <c r="W7" s="998"/>
      <c r="X7" s="998"/>
      <c r="Y7" s="998"/>
      <c r="Z7" s="998"/>
      <c r="AA7" s="998"/>
      <c r="AB7" s="998"/>
      <c r="AC7" s="998"/>
      <c r="AD7" s="1083"/>
    </row>
    <row r="8" spans="1:30" ht="15" thickBot="1">
      <c r="B8" s="52"/>
      <c r="C8" s="124" t="s">
        <v>2419</v>
      </c>
      <c r="D8" s="125"/>
      <c r="E8" s="998"/>
      <c r="F8" s="998"/>
      <c r="G8" s="997"/>
      <c r="H8" s="998"/>
      <c r="I8" s="998"/>
      <c r="J8" s="998"/>
      <c r="K8" s="998"/>
      <c r="L8" s="998"/>
      <c r="M8" s="998"/>
      <c r="N8" s="998"/>
      <c r="O8" s="998"/>
      <c r="P8" s="998"/>
      <c r="Q8" s="998"/>
      <c r="R8" s="998"/>
      <c r="S8" s="998"/>
      <c r="T8" s="998"/>
      <c r="U8" s="998"/>
      <c r="V8" s="998"/>
      <c r="W8" s="998"/>
      <c r="X8" s="998"/>
      <c r="Y8" s="998"/>
      <c r="Z8" s="998"/>
      <c r="AA8" s="998"/>
      <c r="AB8" s="998"/>
      <c r="AC8" s="998"/>
      <c r="AD8" s="1083"/>
    </row>
    <row r="9" spans="1:30" ht="15" thickBot="1">
      <c r="B9" s="52"/>
      <c r="C9" s="998"/>
      <c r="D9" s="998"/>
      <c r="E9" s="998"/>
      <c r="F9" s="998"/>
      <c r="G9" s="997"/>
      <c r="H9" s="998"/>
      <c r="I9" s="998"/>
      <c r="J9" s="998"/>
      <c r="K9" s="998"/>
      <c r="L9" s="998"/>
      <c r="M9" s="998"/>
      <c r="N9" s="998"/>
      <c r="O9" s="998"/>
      <c r="P9" s="998"/>
      <c r="Q9" s="998"/>
      <c r="R9" s="998"/>
      <c r="S9" s="998"/>
      <c r="T9" s="998"/>
      <c r="U9" s="998"/>
      <c r="V9" s="998"/>
      <c r="W9" s="998"/>
      <c r="X9" s="998"/>
      <c r="Y9" s="998"/>
      <c r="Z9" s="998"/>
      <c r="AA9" s="998"/>
      <c r="AB9" s="998"/>
      <c r="AC9" s="998"/>
      <c r="AD9" s="1083"/>
    </row>
    <row r="10" spans="1:30" ht="14.4">
      <c r="B10" s="52"/>
      <c r="C10" s="122" t="s">
        <v>103</v>
      </c>
      <c r="D10" s="137" t="s">
        <v>2217</v>
      </c>
      <c r="E10" s="170" t="s">
        <v>104</v>
      </c>
      <c r="F10" s="1040" t="s">
        <v>105</v>
      </c>
      <c r="G10" s="1039"/>
      <c r="H10" s="1587"/>
      <c r="I10" s="1591" t="s">
        <v>2269</v>
      </c>
      <c r="J10" s="1074"/>
      <c r="K10" s="1588" t="s">
        <v>2447</v>
      </c>
      <c r="L10" s="683"/>
      <c r="M10" s="1588" t="s">
        <v>2448</v>
      </c>
      <c r="N10" s="683"/>
      <c r="O10" s="1588" t="s">
        <v>8</v>
      </c>
      <c r="P10" s="1103"/>
      <c r="Q10" s="1588" t="s">
        <v>725</v>
      </c>
      <c r="R10" s="1588" t="s">
        <v>726</v>
      </c>
      <c r="S10" s="1588" t="s">
        <v>727</v>
      </c>
      <c r="T10" s="1588" t="s">
        <v>728</v>
      </c>
      <c r="U10" s="1588" t="s">
        <v>729</v>
      </c>
      <c r="V10" s="1588" t="s">
        <v>730</v>
      </c>
      <c r="W10" s="1588" t="s">
        <v>731</v>
      </c>
      <c r="X10" s="1588" t="s">
        <v>732</v>
      </c>
      <c r="Y10" s="1588" t="s">
        <v>733</v>
      </c>
      <c r="Z10" s="1588" t="s">
        <v>2878</v>
      </c>
      <c r="AA10" s="1076"/>
      <c r="AB10" s="1338" t="s">
        <v>108</v>
      </c>
      <c r="AC10" s="1076"/>
      <c r="AD10" s="1596" t="s">
        <v>109</v>
      </c>
    </row>
    <row r="11" spans="1:30" ht="14.4">
      <c r="B11" s="52"/>
      <c r="C11" s="223" t="s">
        <v>110</v>
      </c>
      <c r="D11" s="1046"/>
      <c r="E11" s="171"/>
      <c r="F11" s="1041" t="s">
        <v>111</v>
      </c>
      <c r="G11" s="1039"/>
      <c r="H11" s="1587"/>
      <c r="I11" s="1592"/>
      <c r="J11" s="1074"/>
      <c r="K11" s="1589"/>
      <c r="L11" s="683"/>
      <c r="M11" s="1594"/>
      <c r="N11" s="683"/>
      <c r="O11" s="1589"/>
      <c r="P11" s="1103"/>
      <c r="Q11" s="1589"/>
      <c r="R11" s="1589"/>
      <c r="S11" s="1589"/>
      <c r="T11" s="1589"/>
      <c r="U11" s="1589"/>
      <c r="V11" s="1589"/>
      <c r="W11" s="1589"/>
      <c r="X11" s="1589"/>
      <c r="Y11" s="1589"/>
      <c r="Z11" s="1589"/>
      <c r="AA11" s="1076"/>
      <c r="AB11" s="1339"/>
      <c r="AC11" s="1076"/>
      <c r="AD11" s="1597"/>
    </row>
    <row r="12" spans="1:30" ht="15" thickBot="1">
      <c r="B12" s="52"/>
      <c r="C12" s="124"/>
      <c r="D12" s="138"/>
      <c r="E12" s="172"/>
      <c r="F12" s="262"/>
      <c r="G12" s="1039"/>
      <c r="H12" s="1587"/>
      <c r="I12" s="1593"/>
      <c r="J12" s="1074"/>
      <c r="K12" s="1590"/>
      <c r="L12" s="683"/>
      <c r="M12" s="1595"/>
      <c r="N12" s="683"/>
      <c r="O12" s="1590"/>
      <c r="P12" s="1103"/>
      <c r="Q12" s="1590"/>
      <c r="R12" s="1590"/>
      <c r="S12" s="1590"/>
      <c r="T12" s="1590"/>
      <c r="U12" s="1590"/>
      <c r="V12" s="1590"/>
      <c r="W12" s="1590"/>
      <c r="X12" s="1590"/>
      <c r="Y12" s="1590"/>
      <c r="Z12" s="1590"/>
      <c r="AA12" s="1076"/>
      <c r="AB12" s="1340"/>
      <c r="AC12" s="1076"/>
      <c r="AD12" s="1598"/>
    </row>
    <row r="13" spans="1:30" ht="14.4">
      <c r="B13" s="52"/>
      <c r="C13" s="998"/>
      <c r="D13" s="998"/>
      <c r="E13" s="998"/>
      <c r="F13" s="998"/>
      <c r="G13" s="997"/>
      <c r="H13" s="998"/>
      <c r="I13" s="998"/>
      <c r="J13" s="998"/>
      <c r="K13" s="998"/>
      <c r="L13" s="998"/>
      <c r="M13" s="998"/>
      <c r="N13" s="998"/>
      <c r="O13" s="998"/>
      <c r="P13" s="998"/>
      <c r="Q13" s="998"/>
      <c r="R13" s="998"/>
      <c r="S13" s="998"/>
      <c r="T13" s="998"/>
      <c r="U13" s="998"/>
      <c r="V13" s="998"/>
      <c r="W13" s="998"/>
      <c r="X13" s="998"/>
      <c r="Y13" s="998"/>
      <c r="Z13" s="998"/>
      <c r="AA13" s="998"/>
      <c r="AC13" s="998"/>
    </row>
    <row r="14" spans="1:30" ht="14.4">
      <c r="B14" s="52"/>
      <c r="C14" s="998"/>
      <c r="D14" s="998"/>
      <c r="E14" s="998"/>
      <c r="F14" s="998"/>
      <c r="G14" s="997"/>
      <c r="H14" s="986"/>
      <c r="I14" s="986"/>
      <c r="J14" s="986"/>
      <c r="K14" s="986"/>
      <c r="L14" s="986"/>
      <c r="M14" s="986"/>
      <c r="N14" s="986"/>
      <c r="O14" s="986"/>
      <c r="P14" s="986"/>
      <c r="Q14" s="986"/>
      <c r="R14" s="986"/>
      <c r="S14" s="986"/>
      <c r="T14" s="986"/>
      <c r="U14" s="986"/>
      <c r="V14" s="986"/>
      <c r="W14" s="986"/>
      <c r="X14" s="986"/>
      <c r="Y14" s="986"/>
      <c r="Z14" s="986"/>
      <c r="AA14" s="986"/>
      <c r="AC14" s="986"/>
    </row>
    <row r="15" spans="1:30" ht="14.4">
      <c r="B15" s="1004">
        <f>IF(C15="","",COUNTIF($C15:C$15,"&lt;&gt;""")-COUNTBLANK($C15:C$15))</f>
        <v>1</v>
      </c>
      <c r="C15" s="995" t="s">
        <v>2402</v>
      </c>
      <c r="D15" s="995" t="s">
        <v>2403</v>
      </c>
      <c r="E15" s="1001" t="s">
        <v>88</v>
      </c>
      <c r="F15" s="996" t="s">
        <v>117</v>
      </c>
      <c r="G15" s="997"/>
      <c r="H15" s="1011">
        <f>IF(AND(I15&lt;&gt;"",AB15&lt;&gt;"",AD15&lt;&gt;""),0,1)</f>
        <v>1</v>
      </c>
      <c r="I15" s="1002"/>
      <c r="J15" s="984"/>
      <c r="K15" s="984"/>
      <c r="L15" s="984"/>
      <c r="M15" s="984"/>
      <c r="N15" s="984"/>
      <c r="O15" s="984"/>
      <c r="P15" s="984"/>
      <c r="Q15" s="984"/>
      <c r="R15" s="984"/>
      <c r="S15" s="984"/>
      <c r="T15" s="984"/>
      <c r="U15" s="984"/>
      <c r="V15" s="984"/>
      <c r="W15" s="984"/>
      <c r="X15" s="984"/>
      <c r="Y15" s="984"/>
      <c r="Z15" s="984"/>
      <c r="AA15" s="984"/>
      <c r="AB15" s="1043"/>
      <c r="AC15" s="984"/>
      <c r="AD15" s="1084"/>
    </row>
    <row r="16" spans="1:30" ht="14.4">
      <c r="A16" s="984"/>
      <c r="B16" s="1004" t="str">
        <f>IF(C16="","",COUNTIF($C$15:C16,"&lt;&gt;""")-COUNTBLANK($C$15:C16))</f>
        <v/>
      </c>
      <c r="C16" s="984"/>
      <c r="D16" s="984"/>
      <c r="E16" s="984"/>
      <c r="F16" s="984"/>
      <c r="G16" s="984"/>
      <c r="H16" s="984"/>
      <c r="I16" s="984"/>
      <c r="J16" s="984"/>
      <c r="K16" s="984"/>
      <c r="L16" s="984"/>
      <c r="M16" s="984"/>
      <c r="N16" s="984"/>
      <c r="O16" s="984"/>
      <c r="P16" s="984"/>
      <c r="Q16" s="984"/>
      <c r="R16" s="984"/>
      <c r="S16" s="984"/>
      <c r="T16" s="984"/>
      <c r="U16" s="984"/>
      <c r="V16" s="984"/>
      <c r="W16" s="984"/>
      <c r="X16" s="984"/>
      <c r="Y16" s="984"/>
      <c r="Z16" s="984"/>
      <c r="AA16" s="984"/>
      <c r="AC16" s="984"/>
    </row>
    <row r="17" spans="1:30" ht="14.4">
      <c r="A17" s="984"/>
      <c r="B17" s="1004"/>
      <c r="C17" s="1047" t="str">
        <f>IF(I15="","",IF(I15="nominal","Please provide specific details of each underlying assumption in the table below. This includes the source of the forecast information, the assumption(s) used, and the worksheet(s) where this is applied","No additional details required"))</f>
        <v/>
      </c>
      <c r="D17" s="984"/>
      <c r="E17" s="984"/>
      <c r="F17" s="984"/>
      <c r="G17" s="984"/>
      <c r="H17" s="984"/>
      <c r="I17" s="984"/>
      <c r="J17" s="984"/>
      <c r="K17" s="984"/>
      <c r="L17" s="984"/>
      <c r="M17" s="984"/>
      <c r="N17" s="984"/>
      <c r="O17" s="984"/>
      <c r="P17" s="984"/>
      <c r="Q17" s="984"/>
      <c r="R17" s="984"/>
      <c r="S17" s="984"/>
      <c r="T17" s="984"/>
      <c r="U17" s="984"/>
      <c r="V17" s="984"/>
      <c r="W17" s="984"/>
      <c r="X17" s="984"/>
      <c r="Y17" s="984"/>
      <c r="Z17" s="984"/>
      <c r="AA17" s="984"/>
      <c r="AB17" s="984"/>
      <c r="AC17" s="984"/>
      <c r="AD17" s="984"/>
    </row>
    <row r="18" spans="1:30" ht="14.4">
      <c r="A18" s="984"/>
      <c r="B18" s="1004" t="str">
        <f>IF(C18="","",COUNTIF($C$15:C18,"&lt;&gt;""")-COUNTBLANK($C$15:C18))</f>
        <v/>
      </c>
      <c r="C18" s="984"/>
      <c r="D18" s="984"/>
      <c r="E18" s="984"/>
      <c r="F18" s="984"/>
      <c r="G18" s="984"/>
      <c r="H18" s="984"/>
      <c r="I18" s="984"/>
      <c r="J18" s="984"/>
      <c r="K18" s="984"/>
      <c r="L18" s="984"/>
      <c r="M18" s="984"/>
      <c r="N18" s="984"/>
      <c r="O18" s="984"/>
      <c r="P18" s="984"/>
      <c r="Q18" s="984"/>
      <c r="R18" s="984"/>
      <c r="S18" s="984"/>
      <c r="T18" s="984"/>
      <c r="U18" s="984"/>
      <c r="V18" s="984"/>
      <c r="W18" s="984"/>
      <c r="X18" s="984"/>
      <c r="Y18" s="984"/>
      <c r="Z18" s="984"/>
      <c r="AA18" s="984"/>
      <c r="AB18" s="984"/>
      <c r="AC18" s="984"/>
      <c r="AD18" s="984"/>
    </row>
    <row r="19" spans="1:30" ht="17.399999999999999" customHeight="1">
      <c r="B19" s="1004" t="str">
        <f>IF(C19="","",COUNTIF($C$15:C19,"&lt;&gt;""")-COUNTBLANK($C$15:C19))</f>
        <v/>
      </c>
      <c r="C19" s="995"/>
      <c r="D19" s="1148" t="s">
        <v>2422</v>
      </c>
      <c r="E19" s="1001" t="s">
        <v>2455</v>
      </c>
      <c r="F19" s="996" t="s">
        <v>117</v>
      </c>
      <c r="G19" s="997"/>
      <c r="H19" s="984"/>
      <c r="I19" s="1077"/>
      <c r="J19" s="985"/>
      <c r="K19" s="1086"/>
      <c r="L19" s="218"/>
      <c r="M19" s="1086"/>
      <c r="N19" s="218"/>
      <c r="O19" s="1086"/>
      <c r="P19" s="998"/>
      <c r="Q19" s="1086"/>
      <c r="R19" s="1086"/>
      <c r="S19" s="1086"/>
      <c r="T19" s="1086"/>
      <c r="U19" s="1086"/>
      <c r="V19" s="1086"/>
      <c r="W19" s="1086"/>
      <c r="X19" s="1086"/>
      <c r="Y19" s="1086"/>
      <c r="Z19" s="1086"/>
      <c r="AA19" s="998"/>
      <c r="AB19" s="1043"/>
      <c r="AC19" s="998"/>
      <c r="AD19" s="1084"/>
    </row>
    <row r="20" spans="1:30" ht="14.4">
      <c r="B20" s="1004" t="str">
        <f>IF(C20="","",COUNTIF($C$15:C20,"&lt;&gt;""")-COUNTBLANK($C$15:C20))</f>
        <v/>
      </c>
      <c r="C20" s="995"/>
      <c r="D20" s="102"/>
      <c r="E20" s="1001" t="s">
        <v>2455</v>
      </c>
      <c r="F20" s="996" t="s">
        <v>117</v>
      </c>
      <c r="G20" s="997"/>
      <c r="H20" s="984"/>
      <c r="I20" s="1078"/>
      <c r="J20" s="985"/>
      <c r="K20" s="1078"/>
      <c r="L20" s="998"/>
      <c r="M20" s="1078"/>
      <c r="N20" s="998"/>
      <c r="O20" s="1078"/>
      <c r="P20" s="998"/>
      <c r="Q20" s="1078"/>
      <c r="R20" s="1078"/>
      <c r="S20" s="1078"/>
      <c r="T20" s="1078"/>
      <c r="U20" s="1078"/>
      <c r="V20" s="1078"/>
      <c r="W20" s="1078"/>
      <c r="X20" s="1078"/>
      <c r="Y20" s="1078"/>
      <c r="Z20" s="1078"/>
      <c r="AA20" s="998"/>
      <c r="AB20" s="1043"/>
      <c r="AC20" s="998"/>
      <c r="AD20" s="1084"/>
    </row>
    <row r="21" spans="1:30" ht="14.4">
      <c r="B21" s="1004" t="str">
        <f>IF(C21="","",COUNTIF($C$15:C21,"&lt;&gt;""")-COUNTBLANK($C$15:C21))</f>
        <v/>
      </c>
      <c r="C21" s="995"/>
      <c r="D21" s="102"/>
      <c r="E21" s="1001" t="s">
        <v>2455</v>
      </c>
      <c r="F21" s="996" t="s">
        <v>117</v>
      </c>
      <c r="G21" s="997"/>
      <c r="H21" s="984"/>
      <c r="I21" s="1078"/>
      <c r="J21" s="985"/>
      <c r="K21" s="1078"/>
      <c r="L21" s="998"/>
      <c r="M21" s="1078"/>
      <c r="N21" s="998"/>
      <c r="O21" s="1078"/>
      <c r="P21" s="998"/>
      <c r="Q21" s="1078"/>
      <c r="R21" s="1078"/>
      <c r="S21" s="1078"/>
      <c r="T21" s="1078"/>
      <c r="U21" s="1078"/>
      <c r="V21" s="1078"/>
      <c r="W21" s="1078"/>
      <c r="X21" s="1078"/>
      <c r="Y21" s="1078"/>
      <c r="Z21" s="1078"/>
      <c r="AA21" s="998"/>
      <c r="AB21" s="1043"/>
      <c r="AC21" s="998"/>
      <c r="AD21" s="1084"/>
    </row>
    <row r="22" spans="1:30" ht="14.4">
      <c r="B22" s="1004" t="str">
        <f>IF(C22="","",COUNTIF($C$15:C22,"&lt;&gt;""")-COUNTBLANK($C$15:C22))</f>
        <v/>
      </c>
      <c r="C22" s="995"/>
      <c r="D22" s="102"/>
      <c r="E22" s="1001" t="s">
        <v>2455</v>
      </c>
      <c r="F22" s="996" t="s">
        <v>117</v>
      </c>
      <c r="G22" s="997"/>
      <c r="H22" s="984"/>
      <c r="I22" s="1078"/>
      <c r="J22" s="985"/>
      <c r="K22" s="1078"/>
      <c r="L22" s="998"/>
      <c r="M22" s="1078"/>
      <c r="N22" s="998"/>
      <c r="O22" s="1078"/>
      <c r="P22" s="998"/>
      <c r="Q22" s="1078"/>
      <c r="R22" s="1078"/>
      <c r="S22" s="1078"/>
      <c r="T22" s="1078"/>
      <c r="U22" s="1078"/>
      <c r="V22" s="1078"/>
      <c r="W22" s="1078"/>
      <c r="X22" s="1078"/>
      <c r="Y22" s="1078"/>
      <c r="Z22" s="1078"/>
      <c r="AA22" s="998"/>
      <c r="AB22" s="1043"/>
      <c r="AC22" s="998"/>
      <c r="AD22" s="1084"/>
    </row>
    <row r="23" spans="1:30" ht="14.4">
      <c r="B23" s="1004" t="str">
        <f>IF(C23="","",COUNTIF($C$15:C23,"&lt;&gt;""")-COUNTBLANK($C$15:C23))</f>
        <v/>
      </c>
      <c r="C23" s="995"/>
      <c r="D23" s="102"/>
      <c r="E23" s="1001" t="s">
        <v>2455</v>
      </c>
      <c r="F23" s="996" t="s">
        <v>117</v>
      </c>
      <c r="G23" s="997"/>
      <c r="H23" s="984"/>
      <c r="I23" s="1078"/>
      <c r="J23" s="985"/>
      <c r="K23" s="1078"/>
      <c r="L23" s="998"/>
      <c r="M23" s="1078"/>
      <c r="N23" s="998"/>
      <c r="O23" s="1078"/>
      <c r="P23" s="998"/>
      <c r="Q23" s="1078"/>
      <c r="R23" s="1078"/>
      <c r="S23" s="1078"/>
      <c r="T23" s="1078"/>
      <c r="U23" s="1078"/>
      <c r="V23" s="1078"/>
      <c r="W23" s="1078"/>
      <c r="X23" s="1078"/>
      <c r="Y23" s="1078"/>
      <c r="Z23" s="1078"/>
      <c r="AA23" s="998"/>
      <c r="AB23" s="1043"/>
      <c r="AC23" s="998"/>
      <c r="AD23" s="1084"/>
    </row>
    <row r="24" spans="1:30" ht="14.4">
      <c r="B24" s="1004" t="str">
        <f>IF(C24="","",COUNTIF($C$15:C24,"&lt;&gt;""")-COUNTBLANK($C$15:C24))</f>
        <v/>
      </c>
      <c r="C24" s="995"/>
      <c r="D24" s="102"/>
      <c r="E24" s="1001" t="s">
        <v>2455</v>
      </c>
      <c r="F24" s="996" t="s">
        <v>117</v>
      </c>
      <c r="G24" s="997"/>
      <c r="H24" s="984"/>
      <c r="I24" s="1078"/>
      <c r="J24" s="985"/>
      <c r="K24" s="1078"/>
      <c r="L24" s="998"/>
      <c r="M24" s="1078"/>
      <c r="N24" s="998"/>
      <c r="O24" s="1078"/>
      <c r="P24" s="998"/>
      <c r="Q24" s="1078"/>
      <c r="R24" s="1078"/>
      <c r="S24" s="1078"/>
      <c r="T24" s="1078"/>
      <c r="U24" s="1078"/>
      <c r="V24" s="1078"/>
      <c r="W24" s="1078"/>
      <c r="X24" s="1078"/>
      <c r="Y24" s="1078"/>
      <c r="Z24" s="1078"/>
      <c r="AA24" s="998"/>
      <c r="AB24" s="1043"/>
      <c r="AC24" s="998"/>
      <c r="AD24" s="1084"/>
    </row>
    <row r="25" spans="1:30" ht="14.4">
      <c r="B25" s="1004" t="str">
        <f>IF(C25="","",COUNTIF($C$15:C25,"&lt;&gt;""")-COUNTBLANK($C$15:C25))</f>
        <v/>
      </c>
      <c r="C25" s="995"/>
      <c r="D25" s="102"/>
      <c r="E25" s="1001" t="s">
        <v>2455</v>
      </c>
      <c r="F25" s="996" t="s">
        <v>117</v>
      </c>
      <c r="G25" s="997"/>
      <c r="H25" s="984"/>
      <c r="I25" s="1078"/>
      <c r="J25" s="985"/>
      <c r="K25" s="1078"/>
      <c r="L25" s="998"/>
      <c r="M25" s="1078"/>
      <c r="N25" s="998"/>
      <c r="O25" s="1078"/>
      <c r="P25" s="998"/>
      <c r="Q25" s="1078"/>
      <c r="R25" s="1078"/>
      <c r="S25" s="1078"/>
      <c r="T25" s="1078"/>
      <c r="U25" s="1078"/>
      <c r="V25" s="1078"/>
      <c r="W25" s="1078"/>
      <c r="X25" s="1078"/>
      <c r="Y25" s="1078"/>
      <c r="Z25" s="1078"/>
      <c r="AA25" s="998"/>
      <c r="AB25" s="1043"/>
      <c r="AC25" s="998"/>
      <c r="AD25" s="1084"/>
    </row>
    <row r="26" spans="1:30" ht="14.4">
      <c r="B26" s="1004" t="str">
        <f>IF(C26="","",COUNTIF($C$15:C26,"&lt;&gt;""")-COUNTBLANK($C$15:C26))</f>
        <v/>
      </c>
      <c r="C26" s="995"/>
      <c r="D26" s="102"/>
      <c r="E26" s="1001" t="s">
        <v>2455</v>
      </c>
      <c r="F26" s="996" t="s">
        <v>117</v>
      </c>
      <c r="G26" s="997"/>
      <c r="H26" s="984"/>
      <c r="I26" s="1078"/>
      <c r="J26" s="998"/>
      <c r="K26" s="1078"/>
      <c r="L26" s="998"/>
      <c r="M26" s="1078"/>
      <c r="N26" s="998"/>
      <c r="O26" s="1078"/>
      <c r="P26" s="998"/>
      <c r="Q26" s="1078"/>
      <c r="R26" s="1078"/>
      <c r="S26" s="1078"/>
      <c r="T26" s="1078"/>
      <c r="U26" s="1078"/>
      <c r="V26" s="1078"/>
      <c r="W26" s="1078"/>
      <c r="X26" s="1078"/>
      <c r="Y26" s="1078"/>
      <c r="Z26" s="1078"/>
      <c r="AA26" s="998"/>
      <c r="AB26" s="1043"/>
      <c r="AC26" s="998"/>
      <c r="AD26" s="1084"/>
    </row>
    <row r="27" spans="1:30" ht="14.4">
      <c r="B27" s="1004" t="str">
        <f>IF(C27="","",COUNTIF($C$15:C27,"&lt;&gt;""")-COUNTBLANK($C$15:C27))</f>
        <v/>
      </c>
      <c r="C27" s="995"/>
      <c r="D27" s="102"/>
      <c r="E27" s="1001" t="s">
        <v>2455</v>
      </c>
      <c r="F27" s="996" t="s">
        <v>117</v>
      </c>
      <c r="G27" s="997"/>
      <c r="H27" s="984"/>
      <c r="I27" s="1078"/>
      <c r="J27" s="998"/>
      <c r="K27" s="1078"/>
      <c r="L27" s="998"/>
      <c r="M27" s="1078"/>
      <c r="N27" s="998"/>
      <c r="O27" s="1078"/>
      <c r="P27" s="998"/>
      <c r="Q27" s="1078"/>
      <c r="R27" s="1078"/>
      <c r="S27" s="1078"/>
      <c r="T27" s="1078"/>
      <c r="U27" s="1078"/>
      <c r="V27" s="1078"/>
      <c r="W27" s="1078"/>
      <c r="X27" s="1078"/>
      <c r="Y27" s="1078"/>
      <c r="Z27" s="1078"/>
      <c r="AA27" s="998"/>
      <c r="AB27" s="1043"/>
      <c r="AC27" s="998"/>
      <c r="AD27" s="1084"/>
    </row>
    <row r="28" spans="1:30" ht="14.4">
      <c r="B28" s="1004" t="str">
        <f>IF(C28="","",COUNTIF($C$15:C28,"&lt;&gt;""")-COUNTBLANK($C$15:C28))</f>
        <v/>
      </c>
      <c r="C28" s="995"/>
      <c r="D28" s="102"/>
      <c r="E28" s="1001" t="s">
        <v>2455</v>
      </c>
      <c r="F28" s="996" t="s">
        <v>117</v>
      </c>
      <c r="G28" s="997"/>
      <c r="H28" s="984"/>
      <c r="I28" s="1078"/>
      <c r="J28" s="998"/>
      <c r="K28" s="1078"/>
      <c r="L28" s="998"/>
      <c r="M28" s="1078"/>
      <c r="N28" s="998"/>
      <c r="O28" s="1078"/>
      <c r="P28" s="998"/>
      <c r="Q28" s="1078"/>
      <c r="R28" s="1078"/>
      <c r="S28" s="1078"/>
      <c r="T28" s="1078"/>
      <c r="U28" s="1078"/>
      <c r="V28" s="1078"/>
      <c r="W28" s="1078"/>
      <c r="X28" s="1078"/>
      <c r="Y28" s="1078"/>
      <c r="Z28" s="1078"/>
      <c r="AA28" s="998"/>
      <c r="AB28" s="1043"/>
      <c r="AC28" s="998"/>
      <c r="AD28" s="1084"/>
    </row>
    <row r="29" spans="1:30" ht="14.4">
      <c r="B29" s="1004" t="str">
        <f>IF(C29="","",COUNTIF($C$15:C29,"&lt;&gt;""")-COUNTBLANK($C$15:C29))</f>
        <v/>
      </c>
      <c r="C29" s="995"/>
      <c r="D29" s="102"/>
      <c r="E29" s="1001" t="s">
        <v>2455</v>
      </c>
      <c r="F29" s="996" t="s">
        <v>117</v>
      </c>
      <c r="G29" s="997"/>
      <c r="H29" s="984"/>
      <c r="I29" s="1078"/>
      <c r="J29" s="998"/>
      <c r="K29" s="1078"/>
      <c r="L29" s="998"/>
      <c r="M29" s="1078"/>
      <c r="N29" s="998"/>
      <c r="O29" s="1078"/>
      <c r="P29" s="998"/>
      <c r="Q29" s="1078"/>
      <c r="R29" s="1078"/>
      <c r="S29" s="1078"/>
      <c r="T29" s="1078"/>
      <c r="U29" s="1078"/>
      <c r="V29" s="1078"/>
      <c r="W29" s="1078"/>
      <c r="X29" s="1078"/>
      <c r="Y29" s="1078"/>
      <c r="Z29" s="1078"/>
      <c r="AA29" s="998"/>
      <c r="AB29" s="1043"/>
      <c r="AC29" s="998"/>
      <c r="AD29" s="1084"/>
    </row>
    <row r="30" spans="1:30" ht="14.4">
      <c r="B30" s="1004" t="str">
        <f>IF(C30="","",COUNTIF($C$15:C30,"&lt;&gt;""")-COUNTBLANK($C$15:C30))</f>
        <v/>
      </c>
      <c r="C30" s="995"/>
      <c r="D30" s="102"/>
      <c r="E30" s="1001" t="s">
        <v>2455</v>
      </c>
      <c r="F30" s="996" t="s">
        <v>117</v>
      </c>
      <c r="G30" s="997"/>
      <c r="H30" s="984"/>
      <c r="I30" s="1078"/>
      <c r="J30" s="998"/>
      <c r="K30" s="1078"/>
      <c r="L30" s="998"/>
      <c r="M30" s="1078"/>
      <c r="N30" s="998"/>
      <c r="O30" s="1078"/>
      <c r="P30" s="998"/>
      <c r="Q30" s="1078"/>
      <c r="R30" s="1078"/>
      <c r="S30" s="1078"/>
      <c r="T30" s="1078"/>
      <c r="U30" s="1078"/>
      <c r="V30" s="1078"/>
      <c r="W30" s="1078"/>
      <c r="X30" s="1078"/>
      <c r="Y30" s="1078"/>
      <c r="Z30" s="1078"/>
      <c r="AA30" s="998"/>
      <c r="AB30" s="1043"/>
      <c r="AC30" s="998"/>
      <c r="AD30" s="1084"/>
    </row>
    <row r="31" spans="1:30" ht="14.4">
      <c r="B31" s="1004" t="str">
        <f>IF(C31="","",COUNTIF($C$15:C31,"&lt;&gt;""")-COUNTBLANK($C$15:C31))</f>
        <v/>
      </c>
      <c r="C31" s="995"/>
      <c r="D31" s="102" t="s">
        <v>2421</v>
      </c>
      <c r="E31" s="1001" t="s">
        <v>2455</v>
      </c>
      <c r="F31" s="996" t="s">
        <v>117</v>
      </c>
      <c r="G31" s="997"/>
      <c r="H31" s="984"/>
      <c r="I31" s="1078"/>
      <c r="J31" s="998"/>
      <c r="K31" s="1078"/>
      <c r="L31" s="998"/>
      <c r="M31" s="1078"/>
      <c r="N31" s="998"/>
      <c r="O31" s="1078"/>
      <c r="P31" s="998"/>
      <c r="Q31" s="1078"/>
      <c r="R31" s="1078"/>
      <c r="S31" s="1078"/>
      <c r="T31" s="1078"/>
      <c r="U31" s="1078"/>
      <c r="V31" s="1078"/>
      <c r="W31" s="1078"/>
      <c r="X31" s="1078"/>
      <c r="Y31" s="1078"/>
      <c r="Z31" s="1078"/>
      <c r="AA31" s="998"/>
      <c r="AB31" s="1043"/>
      <c r="AC31" s="998"/>
      <c r="AD31" s="1084"/>
    </row>
    <row r="32" spans="1:30" ht="14.4">
      <c r="B32" s="52"/>
      <c r="C32" s="998"/>
      <c r="D32" s="998"/>
      <c r="E32" s="998"/>
      <c r="F32" s="998"/>
      <c r="G32" s="997"/>
      <c r="H32" s="984"/>
      <c r="I32" s="998"/>
      <c r="J32" s="998"/>
      <c r="K32" s="998"/>
      <c r="L32" s="998"/>
      <c r="M32" s="998"/>
      <c r="N32" s="998"/>
      <c r="O32" s="998"/>
      <c r="P32" s="998"/>
      <c r="Q32" s="998"/>
      <c r="R32" s="998"/>
      <c r="S32" s="998"/>
      <c r="T32" s="998"/>
      <c r="U32" s="998"/>
      <c r="V32" s="998"/>
      <c r="W32" s="998"/>
      <c r="X32" s="998"/>
      <c r="Y32" s="998"/>
      <c r="Z32" s="998"/>
      <c r="AA32" s="998"/>
      <c r="AB32" s="307"/>
      <c r="AC32" s="998"/>
    </row>
    <row r="33" spans="1:30" ht="14.4">
      <c r="B33" s="52"/>
      <c r="C33" s="998"/>
      <c r="D33" s="998"/>
      <c r="E33" s="998"/>
      <c r="F33" s="998"/>
      <c r="G33" s="997"/>
      <c r="H33" s="984"/>
      <c r="I33" s="998"/>
      <c r="J33" s="998"/>
      <c r="K33" s="998"/>
      <c r="L33" s="998"/>
      <c r="M33" s="998"/>
      <c r="N33" s="998"/>
      <c r="O33" s="998"/>
      <c r="P33" s="998"/>
      <c r="Q33" s="998"/>
      <c r="R33" s="998"/>
      <c r="S33" s="998"/>
      <c r="T33" s="998"/>
      <c r="U33" s="998"/>
      <c r="V33" s="998"/>
      <c r="W33" s="998"/>
      <c r="X33" s="998"/>
      <c r="Y33" s="998"/>
      <c r="Z33" s="998"/>
      <c r="AA33" s="998"/>
      <c r="AB33" s="998"/>
      <c r="AC33" s="998"/>
    </row>
    <row r="34" spans="1:30" ht="14.4">
      <c r="B34" s="52"/>
      <c r="C34" s="998" t="s">
        <v>129</v>
      </c>
      <c r="D34" s="998"/>
      <c r="E34" s="998"/>
      <c r="F34" s="998"/>
      <c r="G34" s="997"/>
      <c r="H34" s="984"/>
      <c r="I34" s="998"/>
      <c r="J34" s="998"/>
      <c r="K34" s="998"/>
      <c r="L34" s="998"/>
      <c r="M34" s="998"/>
      <c r="N34" s="998"/>
      <c r="O34" s="998"/>
      <c r="P34" s="998"/>
      <c r="Q34" s="998"/>
      <c r="R34" s="998"/>
      <c r="S34" s="998"/>
      <c r="T34" s="998"/>
      <c r="U34" s="998"/>
      <c r="V34" s="998"/>
      <c r="W34" s="998"/>
      <c r="X34" s="998"/>
      <c r="Y34" s="998"/>
      <c r="Z34" s="998"/>
      <c r="AA34" s="998"/>
      <c r="AB34" s="998"/>
      <c r="AC34" s="998"/>
    </row>
    <row r="35" spans="1:30" ht="14.4">
      <c r="B35" s="52"/>
      <c r="C35" s="1586"/>
      <c r="D35" s="1586"/>
      <c r="E35" s="1586"/>
      <c r="F35" s="1586"/>
      <c r="G35" s="997"/>
      <c r="H35" s="984"/>
      <c r="I35" s="998"/>
      <c r="J35" s="998"/>
      <c r="K35" s="998"/>
      <c r="L35" s="998"/>
      <c r="M35" s="998"/>
      <c r="N35" s="998"/>
      <c r="O35" s="998"/>
      <c r="P35" s="998"/>
      <c r="Q35" s="998"/>
      <c r="R35" s="998"/>
      <c r="S35" s="998"/>
      <c r="T35" s="998"/>
      <c r="U35" s="998"/>
      <c r="V35" s="998"/>
      <c r="W35" s="998"/>
      <c r="X35" s="998"/>
      <c r="Y35" s="998"/>
      <c r="Z35" s="998"/>
      <c r="AA35" s="998"/>
      <c r="AB35" s="998"/>
      <c r="AC35" s="998"/>
    </row>
    <row r="36" spans="1:30" ht="14.4">
      <c r="B36" s="52"/>
      <c r="C36" s="1586"/>
      <c r="D36" s="1586"/>
      <c r="E36" s="1586"/>
      <c r="F36" s="1586"/>
      <c r="G36" s="997"/>
      <c r="H36" s="998"/>
      <c r="I36" s="998"/>
      <c r="J36" s="998"/>
      <c r="K36" s="998"/>
      <c r="L36" s="998"/>
      <c r="M36" s="998"/>
      <c r="N36" s="998"/>
      <c r="O36" s="998"/>
      <c r="P36" s="998"/>
      <c r="Q36" s="998"/>
      <c r="R36" s="998"/>
      <c r="S36" s="998"/>
      <c r="T36" s="998"/>
      <c r="U36" s="998"/>
      <c r="V36" s="998"/>
      <c r="W36" s="998"/>
      <c r="X36" s="998"/>
      <c r="Y36" s="998"/>
      <c r="Z36" s="998"/>
      <c r="AA36" s="998"/>
      <c r="AB36" s="998"/>
      <c r="AC36" s="998"/>
    </row>
    <row r="37" spans="1:30" ht="14.4">
      <c r="B37" s="52"/>
      <c r="C37" s="1586"/>
      <c r="D37" s="1586"/>
      <c r="E37" s="1586"/>
      <c r="F37" s="1586"/>
      <c r="G37" s="997"/>
      <c r="H37" s="998"/>
      <c r="I37" s="998"/>
      <c r="J37" s="998"/>
      <c r="K37" s="998"/>
      <c r="L37" s="998"/>
      <c r="M37" s="998"/>
      <c r="N37" s="998"/>
      <c r="O37" s="998"/>
      <c r="P37" s="998"/>
      <c r="Q37" s="998"/>
      <c r="R37" s="998"/>
      <c r="S37" s="998"/>
      <c r="T37" s="998"/>
      <c r="U37" s="998"/>
      <c r="V37" s="998"/>
      <c r="W37" s="998"/>
      <c r="X37" s="998"/>
      <c r="Y37" s="998"/>
      <c r="Z37" s="998"/>
      <c r="AA37" s="998"/>
      <c r="AB37" s="998"/>
      <c r="AC37" s="998"/>
    </row>
    <row r="38" spans="1:30" ht="14.4">
      <c r="B38" s="52"/>
      <c r="C38" s="1586"/>
      <c r="D38" s="1586"/>
      <c r="E38" s="1586"/>
      <c r="F38" s="1586"/>
      <c r="G38" s="997"/>
      <c r="H38" s="998"/>
      <c r="I38" s="998"/>
      <c r="J38" s="998"/>
      <c r="K38" s="998"/>
      <c r="L38" s="998"/>
      <c r="M38" s="998"/>
      <c r="N38" s="998"/>
      <c r="O38" s="998"/>
      <c r="P38" s="998"/>
      <c r="Q38" s="998"/>
      <c r="R38" s="998"/>
      <c r="S38" s="998"/>
      <c r="T38" s="998"/>
      <c r="U38" s="998"/>
      <c r="V38" s="998"/>
      <c r="W38" s="998"/>
      <c r="X38" s="998"/>
      <c r="Y38" s="998"/>
      <c r="Z38" s="998"/>
      <c r="AA38" s="998"/>
      <c r="AB38" s="998"/>
      <c r="AC38" s="998"/>
    </row>
    <row r="39" spans="1:30" ht="14.4">
      <c r="B39" s="52"/>
      <c r="C39" s="1586"/>
      <c r="D39" s="1586"/>
      <c r="E39" s="1586"/>
      <c r="F39" s="1586"/>
      <c r="G39" s="997"/>
      <c r="H39" s="998"/>
      <c r="I39" s="998"/>
      <c r="J39" s="998"/>
      <c r="K39" s="998"/>
      <c r="L39" s="998"/>
      <c r="M39" s="998"/>
      <c r="N39" s="998"/>
      <c r="O39" s="998"/>
      <c r="P39" s="998"/>
      <c r="Q39" s="998"/>
      <c r="R39" s="998"/>
      <c r="S39" s="998"/>
      <c r="T39" s="998"/>
      <c r="U39" s="998"/>
      <c r="V39" s="998"/>
      <c r="W39" s="998"/>
      <c r="X39" s="998"/>
      <c r="Y39" s="998"/>
      <c r="Z39" s="998"/>
      <c r="AA39" s="998"/>
      <c r="AB39" s="998"/>
      <c r="AC39" s="998"/>
    </row>
    <row r="40" spans="1:30" ht="14.4">
      <c r="B40" s="52"/>
      <c r="C40" s="998"/>
      <c r="D40" s="998"/>
      <c r="E40" s="998"/>
      <c r="F40" s="998"/>
      <c r="G40" s="997"/>
      <c r="H40" s="998"/>
      <c r="I40" s="998"/>
      <c r="J40" s="998"/>
      <c r="K40" s="998"/>
      <c r="L40" s="998"/>
      <c r="M40" s="998"/>
      <c r="N40" s="998"/>
      <c r="O40" s="998"/>
      <c r="P40" s="998"/>
      <c r="Q40" s="998"/>
      <c r="R40" s="998"/>
      <c r="S40" s="998"/>
      <c r="T40" s="998"/>
      <c r="U40" s="998"/>
      <c r="V40" s="998"/>
      <c r="W40" s="998"/>
      <c r="X40" s="998"/>
      <c r="Y40" s="998"/>
      <c r="Z40" s="998"/>
      <c r="AA40" s="998"/>
      <c r="AB40" s="998"/>
      <c r="AC40" s="998"/>
    </row>
    <row r="41" spans="1:30" ht="14.4">
      <c r="B41" s="52"/>
      <c r="C41" s="998"/>
      <c r="D41" s="334"/>
      <c r="E41" s="334"/>
      <c r="F41" s="334"/>
      <c r="G41" s="997"/>
      <c r="H41" s="998"/>
      <c r="I41" s="998"/>
      <c r="J41" s="998"/>
      <c r="K41" s="998"/>
      <c r="L41" s="998"/>
      <c r="M41" s="998"/>
      <c r="N41" s="998"/>
      <c r="O41" s="998"/>
      <c r="P41" s="998"/>
      <c r="Q41" s="998"/>
      <c r="R41" s="998"/>
      <c r="S41" s="998"/>
      <c r="T41" s="998"/>
      <c r="U41" s="998"/>
      <c r="V41" s="998"/>
      <c r="W41" s="998"/>
      <c r="X41" s="998"/>
      <c r="Y41" s="998"/>
      <c r="Z41" s="998"/>
      <c r="AA41" s="998"/>
      <c r="AB41" s="998"/>
      <c r="AC41" s="998"/>
    </row>
    <row r="42" spans="1:30" ht="14.4">
      <c r="B42" s="335" t="s">
        <v>130</v>
      </c>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1085"/>
    </row>
    <row r="43" spans="1:30" ht="14.4" hidden="1">
      <c r="A43"/>
      <c r="B43"/>
      <c r="C43"/>
      <c r="D43"/>
      <c r="E43"/>
      <c r="F43"/>
      <c r="G43"/>
      <c r="H43"/>
      <c r="I43"/>
      <c r="J43"/>
      <c r="K43"/>
      <c r="L43"/>
      <c r="M43"/>
      <c r="N43"/>
      <c r="O43"/>
      <c r="P43"/>
      <c r="Q43"/>
      <c r="R43"/>
      <c r="S43"/>
      <c r="T43"/>
      <c r="U43"/>
      <c r="V43"/>
      <c r="W43"/>
      <c r="X43"/>
      <c r="Y43"/>
      <c r="Z43" s="984"/>
      <c r="AA43"/>
      <c r="AB43"/>
      <c r="AC43"/>
      <c r="AD43"/>
    </row>
    <row r="44" spans="1:30" ht="0" hidden="1" customHeight="1">
      <c r="A44"/>
      <c r="B44"/>
      <c r="C44"/>
      <c r="D44"/>
      <c r="E44"/>
      <c r="F44"/>
      <c r="G44"/>
      <c r="H44"/>
      <c r="I44"/>
      <c r="J44"/>
      <c r="K44"/>
      <c r="L44"/>
      <c r="M44"/>
      <c r="N44"/>
      <c r="O44"/>
      <c r="P44"/>
      <c r="Q44"/>
      <c r="R44"/>
      <c r="S44"/>
      <c r="T44"/>
      <c r="U44"/>
      <c r="V44"/>
      <c r="W44"/>
      <c r="X44"/>
      <c r="Y44"/>
      <c r="Z44" s="984"/>
      <c r="AA44"/>
      <c r="AB44"/>
      <c r="AC44"/>
      <c r="AD44"/>
    </row>
    <row r="45" spans="1:30" ht="14.85" hidden="1" customHeight="1">
      <c r="A45"/>
      <c r="B45"/>
      <c r="C45"/>
      <c r="D45"/>
      <c r="E45"/>
      <c r="F45"/>
      <c r="G45"/>
      <c r="H45"/>
      <c r="I45"/>
      <c r="J45"/>
      <c r="K45"/>
      <c r="L45"/>
      <c r="M45"/>
      <c r="N45"/>
      <c r="O45"/>
      <c r="P45"/>
      <c r="Q45"/>
      <c r="R45"/>
      <c r="S45"/>
      <c r="T45"/>
      <c r="U45"/>
      <c r="V45"/>
      <c r="W45"/>
      <c r="X45"/>
      <c r="Y45"/>
      <c r="Z45" s="984"/>
      <c r="AA45"/>
      <c r="AB45"/>
      <c r="AC45"/>
      <c r="AD45"/>
    </row>
    <row r="46" spans="1:30" ht="15" hidden="1" customHeight="1">
      <c r="A46"/>
      <c r="B46"/>
      <c r="C46"/>
      <c r="D46"/>
      <c r="E46"/>
      <c r="F46"/>
      <c r="G46"/>
      <c r="H46"/>
      <c r="I46"/>
      <c r="J46"/>
      <c r="K46"/>
      <c r="L46"/>
      <c r="M46"/>
      <c r="N46"/>
      <c r="O46"/>
      <c r="P46"/>
      <c r="Q46"/>
      <c r="R46"/>
      <c r="S46"/>
      <c r="T46"/>
      <c r="U46"/>
      <c r="V46"/>
      <c r="W46"/>
      <c r="X46"/>
      <c r="Y46"/>
      <c r="Z46" s="984"/>
      <c r="AA46"/>
      <c r="AB46"/>
      <c r="AC46"/>
      <c r="AD46"/>
    </row>
    <row r="47" spans="1:30" ht="15" hidden="1" customHeight="1">
      <c r="A47"/>
      <c r="B47"/>
      <c r="C47"/>
      <c r="D47"/>
      <c r="E47"/>
      <c r="F47"/>
      <c r="G47"/>
      <c r="H47"/>
      <c r="I47"/>
      <c r="J47"/>
      <c r="K47"/>
      <c r="L47"/>
      <c r="M47"/>
      <c r="N47"/>
      <c r="O47"/>
      <c r="P47"/>
      <c r="Q47"/>
      <c r="R47"/>
      <c r="S47"/>
      <c r="T47"/>
      <c r="U47"/>
      <c r="V47"/>
      <c r="W47"/>
      <c r="X47"/>
      <c r="Y47"/>
      <c r="Z47" s="984"/>
      <c r="AA47"/>
      <c r="AB47"/>
      <c r="AC47"/>
      <c r="AD47"/>
    </row>
    <row r="48" spans="1:30" ht="15" hidden="1" customHeight="1">
      <c r="A48"/>
      <c r="B48"/>
      <c r="C48"/>
      <c r="D48"/>
      <c r="E48"/>
      <c r="F48"/>
      <c r="G48"/>
      <c r="H48"/>
      <c r="I48"/>
      <c r="J48"/>
      <c r="K48"/>
      <c r="L48"/>
      <c r="M48"/>
      <c r="N48"/>
      <c r="O48"/>
      <c r="P48"/>
      <c r="Q48"/>
      <c r="R48"/>
      <c r="S48"/>
      <c r="T48"/>
      <c r="U48"/>
      <c r="V48"/>
      <c r="W48"/>
      <c r="X48"/>
      <c r="Y48"/>
      <c r="Z48" s="984"/>
      <c r="AA48"/>
      <c r="AB48"/>
      <c r="AC48"/>
      <c r="AD48"/>
    </row>
    <row r="49" spans="1:30" ht="15" hidden="1" customHeight="1">
      <c r="A49"/>
      <c r="B49"/>
      <c r="C49"/>
      <c r="D49"/>
      <c r="E49"/>
      <c r="F49"/>
      <c r="G49"/>
      <c r="H49"/>
      <c r="I49"/>
      <c r="J49"/>
      <c r="K49"/>
      <c r="L49"/>
      <c r="M49"/>
      <c r="N49"/>
      <c r="O49"/>
      <c r="P49"/>
      <c r="Q49"/>
      <c r="R49"/>
      <c r="S49"/>
      <c r="T49"/>
      <c r="U49"/>
      <c r="V49"/>
      <c r="W49"/>
      <c r="X49"/>
      <c r="Y49"/>
      <c r="Z49" s="984"/>
      <c r="AA49"/>
      <c r="AB49"/>
      <c r="AC49"/>
      <c r="AD49"/>
    </row>
    <row r="50" spans="1:30" ht="15" hidden="1" customHeight="1">
      <c r="A50"/>
      <c r="B50"/>
      <c r="C50"/>
      <c r="D50"/>
      <c r="E50"/>
      <c r="F50"/>
      <c r="G50"/>
      <c r="H50"/>
      <c r="I50"/>
      <c r="J50"/>
      <c r="K50"/>
      <c r="L50"/>
      <c r="M50"/>
      <c r="N50"/>
      <c r="O50"/>
      <c r="P50"/>
      <c r="Q50"/>
      <c r="R50"/>
      <c r="S50"/>
      <c r="T50"/>
      <c r="U50"/>
      <c r="V50"/>
      <c r="W50"/>
      <c r="X50"/>
      <c r="Y50"/>
      <c r="Z50" s="984"/>
      <c r="AA50"/>
      <c r="AB50"/>
      <c r="AC50"/>
      <c r="AD50"/>
    </row>
    <row r="51" spans="1:30" ht="15" hidden="1" customHeight="1">
      <c r="A51"/>
      <c r="B51"/>
      <c r="C51"/>
      <c r="D51"/>
      <c r="E51"/>
      <c r="F51"/>
      <c r="G51"/>
      <c r="H51"/>
      <c r="I51"/>
      <c r="J51"/>
      <c r="K51"/>
      <c r="L51"/>
      <c r="M51"/>
      <c r="N51"/>
      <c r="O51"/>
      <c r="P51"/>
      <c r="Q51"/>
      <c r="R51"/>
      <c r="S51"/>
      <c r="T51"/>
      <c r="U51"/>
      <c r="V51"/>
      <c r="W51"/>
      <c r="X51"/>
      <c r="Y51"/>
      <c r="Z51" s="984"/>
      <c r="AA51"/>
      <c r="AB51"/>
      <c r="AC51"/>
      <c r="AD51"/>
    </row>
    <row r="52" spans="1:30" ht="15" hidden="1" customHeight="1">
      <c r="A52"/>
      <c r="B52"/>
      <c r="C52"/>
      <c r="D52"/>
      <c r="E52"/>
      <c r="F52"/>
      <c r="G52"/>
      <c r="H52"/>
      <c r="I52"/>
      <c r="J52"/>
      <c r="K52"/>
      <c r="L52"/>
      <c r="M52"/>
      <c r="N52"/>
      <c r="O52"/>
      <c r="P52"/>
      <c r="Q52"/>
      <c r="R52"/>
      <c r="S52"/>
      <c r="T52"/>
      <c r="U52"/>
      <c r="V52"/>
      <c r="W52"/>
      <c r="X52"/>
      <c r="Y52"/>
      <c r="Z52" s="984"/>
      <c r="AA52"/>
      <c r="AB52"/>
      <c r="AC52"/>
      <c r="AD52"/>
    </row>
    <row r="53" spans="1:30" ht="15" hidden="1" customHeight="1">
      <c r="A53"/>
      <c r="B53"/>
      <c r="C53"/>
      <c r="D53"/>
      <c r="E53"/>
      <c r="F53"/>
      <c r="G53"/>
      <c r="H53"/>
      <c r="I53"/>
      <c r="J53"/>
      <c r="K53"/>
      <c r="L53"/>
      <c r="M53"/>
      <c r="N53"/>
      <c r="O53"/>
      <c r="P53"/>
      <c r="Q53"/>
      <c r="R53"/>
      <c r="S53"/>
      <c r="T53"/>
      <c r="U53"/>
      <c r="V53"/>
      <c r="W53"/>
      <c r="X53"/>
      <c r="Y53"/>
      <c r="Z53" s="984"/>
      <c r="AA53"/>
      <c r="AB53"/>
      <c r="AC53"/>
      <c r="AD53"/>
    </row>
    <row r="54" spans="1:30" ht="15" hidden="1" customHeight="1">
      <c r="A54"/>
      <c r="B54"/>
      <c r="C54"/>
      <c r="D54"/>
      <c r="E54"/>
      <c r="F54"/>
      <c r="G54"/>
      <c r="H54"/>
      <c r="I54"/>
      <c r="J54"/>
      <c r="K54"/>
      <c r="L54"/>
      <c r="M54"/>
      <c r="N54"/>
      <c r="O54"/>
      <c r="P54"/>
      <c r="Q54"/>
      <c r="R54"/>
      <c r="S54"/>
      <c r="T54"/>
      <c r="U54"/>
      <c r="V54"/>
      <c r="W54"/>
      <c r="X54"/>
      <c r="Y54"/>
      <c r="Z54" s="984"/>
      <c r="AA54"/>
      <c r="AB54"/>
      <c r="AC54"/>
      <c r="AD54"/>
    </row>
    <row r="55" spans="1:30" ht="15" hidden="1" customHeight="1">
      <c r="A55"/>
      <c r="B55"/>
      <c r="C55"/>
      <c r="D55"/>
      <c r="E55"/>
      <c r="F55"/>
      <c r="G55"/>
      <c r="H55"/>
      <c r="I55"/>
      <c r="J55"/>
      <c r="K55"/>
      <c r="L55"/>
      <c r="M55"/>
      <c r="N55"/>
      <c r="O55"/>
      <c r="P55"/>
      <c r="Q55"/>
      <c r="R55"/>
      <c r="S55"/>
      <c r="T55"/>
      <c r="U55"/>
      <c r="V55"/>
      <c r="W55"/>
      <c r="X55"/>
      <c r="Y55"/>
      <c r="Z55" s="984"/>
      <c r="AA55"/>
      <c r="AB55"/>
      <c r="AC55"/>
      <c r="AD55"/>
    </row>
    <row r="56" spans="1:30" ht="15" hidden="1" customHeight="1">
      <c r="A56"/>
      <c r="B56"/>
      <c r="C56"/>
      <c r="D56"/>
      <c r="E56"/>
      <c r="F56"/>
      <c r="G56"/>
      <c r="H56"/>
      <c r="I56"/>
      <c r="J56"/>
      <c r="K56"/>
      <c r="L56"/>
      <c r="M56"/>
      <c r="N56"/>
      <c r="O56"/>
      <c r="P56"/>
      <c r="Q56"/>
      <c r="R56"/>
      <c r="S56"/>
      <c r="T56"/>
      <c r="U56"/>
      <c r="V56"/>
      <c r="W56"/>
      <c r="X56"/>
      <c r="Y56"/>
      <c r="Z56" s="984"/>
      <c r="AA56"/>
      <c r="AB56"/>
      <c r="AC56"/>
      <c r="AD56"/>
    </row>
    <row r="57" spans="1:30" ht="15" hidden="1" customHeight="1">
      <c r="A57"/>
      <c r="B57"/>
      <c r="C57"/>
      <c r="D57"/>
      <c r="E57"/>
      <c r="F57"/>
      <c r="G57"/>
      <c r="H57"/>
      <c r="I57"/>
      <c r="J57"/>
      <c r="K57"/>
      <c r="L57"/>
      <c r="M57"/>
      <c r="N57"/>
      <c r="O57"/>
      <c r="P57"/>
      <c r="Q57"/>
      <c r="R57"/>
      <c r="S57"/>
      <c r="T57"/>
      <c r="U57"/>
      <c r="V57"/>
      <c r="W57"/>
      <c r="X57"/>
      <c r="Y57"/>
      <c r="Z57" s="984"/>
      <c r="AA57"/>
      <c r="AB57"/>
      <c r="AC57"/>
      <c r="AD57"/>
    </row>
    <row r="58" spans="1:30" ht="15" hidden="1" customHeight="1">
      <c r="A58"/>
      <c r="B58"/>
      <c r="C58"/>
      <c r="D58"/>
      <c r="E58"/>
      <c r="F58"/>
      <c r="G58"/>
      <c r="H58"/>
      <c r="I58"/>
      <c r="J58"/>
      <c r="K58"/>
      <c r="L58"/>
      <c r="M58"/>
      <c r="N58"/>
      <c r="O58"/>
      <c r="P58"/>
      <c r="Q58"/>
      <c r="R58"/>
      <c r="S58"/>
      <c r="T58"/>
      <c r="U58"/>
      <c r="V58"/>
      <c r="W58"/>
      <c r="X58"/>
      <c r="Y58"/>
      <c r="Z58" s="984"/>
      <c r="AA58"/>
      <c r="AB58"/>
      <c r="AC58"/>
      <c r="AD58"/>
    </row>
    <row r="59" spans="1:30" ht="15" hidden="1" customHeight="1">
      <c r="A59"/>
      <c r="B59"/>
      <c r="C59"/>
      <c r="D59"/>
      <c r="E59"/>
      <c r="F59"/>
      <c r="G59"/>
      <c r="H59"/>
      <c r="I59"/>
      <c r="J59"/>
      <c r="K59"/>
      <c r="L59"/>
      <c r="M59"/>
      <c r="N59"/>
      <c r="O59"/>
      <c r="P59"/>
      <c r="Q59"/>
      <c r="R59"/>
      <c r="S59"/>
      <c r="T59"/>
      <c r="U59"/>
      <c r="V59"/>
      <c r="W59"/>
      <c r="X59"/>
      <c r="Y59"/>
      <c r="Z59" s="984"/>
      <c r="AA59"/>
      <c r="AB59"/>
      <c r="AC59"/>
      <c r="AD59"/>
    </row>
    <row r="60" spans="1:30" ht="15" hidden="1" customHeight="1">
      <c r="A60"/>
      <c r="B60"/>
      <c r="C60"/>
      <c r="D60"/>
      <c r="E60"/>
      <c r="F60"/>
      <c r="G60"/>
      <c r="H60"/>
      <c r="I60"/>
      <c r="J60"/>
      <c r="K60"/>
      <c r="L60"/>
      <c r="M60"/>
      <c r="N60"/>
      <c r="O60"/>
      <c r="P60"/>
      <c r="Q60"/>
      <c r="R60"/>
      <c r="S60"/>
      <c r="T60"/>
      <c r="U60"/>
      <c r="V60"/>
      <c r="W60"/>
      <c r="X60"/>
      <c r="Y60"/>
      <c r="Z60" s="984"/>
      <c r="AA60"/>
      <c r="AB60"/>
      <c r="AC60"/>
      <c r="AD60"/>
    </row>
    <row r="61" spans="1:30" ht="15" hidden="1" customHeight="1">
      <c r="A61"/>
      <c r="B61"/>
      <c r="C61"/>
      <c r="D61"/>
      <c r="E61"/>
      <c r="F61"/>
      <c r="G61"/>
      <c r="H61"/>
      <c r="I61"/>
      <c r="J61"/>
      <c r="K61"/>
      <c r="L61"/>
      <c r="M61"/>
      <c r="N61"/>
      <c r="O61"/>
      <c r="P61"/>
      <c r="Q61"/>
      <c r="R61"/>
      <c r="S61"/>
      <c r="T61"/>
      <c r="U61"/>
      <c r="V61"/>
      <c r="W61"/>
      <c r="X61"/>
      <c r="Y61"/>
      <c r="Z61" s="984"/>
      <c r="AA61"/>
      <c r="AB61"/>
      <c r="AC61"/>
      <c r="AD61"/>
    </row>
    <row r="62" spans="1:30" ht="15" hidden="1" customHeight="1">
      <c r="A62"/>
      <c r="B62"/>
      <c r="C62"/>
      <c r="D62"/>
      <c r="E62"/>
      <c r="F62"/>
      <c r="G62"/>
      <c r="H62"/>
      <c r="I62"/>
      <c r="J62"/>
      <c r="K62"/>
      <c r="L62"/>
      <c r="M62"/>
      <c r="N62"/>
      <c r="O62"/>
      <c r="P62"/>
      <c r="Q62"/>
      <c r="R62"/>
      <c r="S62"/>
      <c r="T62"/>
      <c r="U62"/>
      <c r="V62"/>
      <c r="W62"/>
      <c r="X62"/>
      <c r="Y62"/>
      <c r="Z62" s="984"/>
      <c r="AA62"/>
      <c r="AB62"/>
      <c r="AC62"/>
      <c r="AD62"/>
    </row>
    <row r="63" spans="1:30" ht="15" hidden="1" customHeight="1">
      <c r="A63"/>
      <c r="B63"/>
      <c r="C63"/>
      <c r="D63"/>
      <c r="E63"/>
      <c r="F63"/>
      <c r="G63"/>
      <c r="H63"/>
      <c r="I63"/>
      <c r="J63"/>
      <c r="K63"/>
      <c r="L63"/>
      <c r="M63"/>
      <c r="N63"/>
      <c r="O63"/>
      <c r="P63"/>
      <c r="Q63"/>
      <c r="R63"/>
      <c r="S63"/>
      <c r="T63"/>
      <c r="U63"/>
      <c r="V63"/>
      <c r="W63"/>
      <c r="X63"/>
      <c r="Y63"/>
      <c r="Z63" s="984"/>
      <c r="AA63"/>
      <c r="AB63"/>
      <c r="AC63"/>
      <c r="AD63"/>
    </row>
    <row r="64" spans="1:30" ht="15" hidden="1" customHeight="1">
      <c r="A64"/>
      <c r="B64"/>
      <c r="C64"/>
      <c r="D64"/>
      <c r="E64"/>
      <c r="F64"/>
      <c r="G64"/>
      <c r="H64"/>
      <c r="I64"/>
      <c r="J64"/>
      <c r="K64"/>
      <c r="L64"/>
      <c r="M64"/>
      <c r="N64"/>
      <c r="O64"/>
      <c r="P64"/>
      <c r="Q64"/>
      <c r="R64"/>
      <c r="S64"/>
      <c r="T64"/>
      <c r="U64"/>
      <c r="V64"/>
      <c r="W64"/>
      <c r="X64"/>
      <c r="Y64"/>
      <c r="Z64" s="984"/>
      <c r="AA64"/>
      <c r="AB64"/>
      <c r="AC64"/>
      <c r="AD64"/>
    </row>
    <row r="65" spans="1:30" ht="15" hidden="1" customHeight="1">
      <c r="A65"/>
      <c r="B65"/>
      <c r="C65"/>
      <c r="D65"/>
      <c r="E65"/>
      <c r="F65"/>
      <c r="G65"/>
      <c r="H65"/>
      <c r="I65"/>
      <c r="J65"/>
      <c r="K65"/>
      <c r="L65"/>
      <c r="M65"/>
      <c r="N65"/>
      <c r="O65"/>
      <c r="P65"/>
      <c r="Q65"/>
      <c r="R65"/>
      <c r="S65"/>
      <c r="T65"/>
      <c r="U65"/>
      <c r="V65"/>
      <c r="W65"/>
      <c r="X65"/>
      <c r="Y65"/>
      <c r="Z65" s="984"/>
      <c r="AA65"/>
      <c r="AB65"/>
      <c r="AC65"/>
      <c r="AD65"/>
    </row>
    <row r="66" spans="1:30" ht="15" hidden="1" customHeight="1">
      <c r="A66"/>
      <c r="B66"/>
      <c r="C66"/>
      <c r="D66"/>
      <c r="E66"/>
      <c r="F66"/>
      <c r="G66"/>
      <c r="H66"/>
      <c r="I66"/>
      <c r="J66"/>
      <c r="K66"/>
      <c r="L66"/>
      <c r="M66"/>
      <c r="N66"/>
      <c r="O66"/>
      <c r="P66"/>
      <c r="Q66"/>
      <c r="R66"/>
      <c r="S66"/>
      <c r="T66"/>
      <c r="U66"/>
      <c r="V66"/>
      <c r="W66"/>
      <c r="X66"/>
      <c r="Y66"/>
      <c r="Z66" s="984"/>
      <c r="AA66"/>
      <c r="AB66"/>
      <c r="AC66"/>
      <c r="AD66"/>
    </row>
    <row r="67" spans="1:30" ht="15" hidden="1" customHeight="1">
      <c r="A67"/>
      <c r="B67"/>
      <c r="C67"/>
      <c r="D67"/>
      <c r="E67"/>
      <c r="F67"/>
      <c r="G67"/>
      <c r="H67"/>
      <c r="I67"/>
      <c r="J67"/>
      <c r="K67"/>
      <c r="L67"/>
      <c r="M67"/>
      <c r="N67"/>
      <c r="O67"/>
      <c r="P67"/>
      <c r="Q67"/>
      <c r="R67"/>
      <c r="S67"/>
      <c r="T67"/>
      <c r="U67"/>
      <c r="V67"/>
      <c r="W67"/>
      <c r="X67"/>
      <c r="Y67"/>
      <c r="Z67" s="984"/>
      <c r="AA67"/>
      <c r="AB67"/>
      <c r="AC67"/>
      <c r="AD67"/>
    </row>
    <row r="68" spans="1:30" ht="15" hidden="1" customHeight="1">
      <c r="A68"/>
      <c r="B68"/>
      <c r="C68"/>
      <c r="D68"/>
      <c r="E68"/>
      <c r="F68"/>
      <c r="G68"/>
      <c r="H68"/>
      <c r="I68"/>
      <c r="J68"/>
      <c r="K68"/>
      <c r="L68"/>
      <c r="M68"/>
      <c r="N68"/>
      <c r="O68"/>
      <c r="P68"/>
      <c r="Q68"/>
      <c r="R68"/>
      <c r="S68"/>
      <c r="T68"/>
      <c r="U68"/>
      <c r="V68"/>
      <c r="W68"/>
      <c r="X68"/>
      <c r="Y68"/>
      <c r="Z68" s="984"/>
      <c r="AA68"/>
      <c r="AB68"/>
      <c r="AC68"/>
      <c r="AD68"/>
    </row>
    <row r="69" spans="1:30" ht="15" hidden="1" customHeight="1">
      <c r="A69"/>
      <c r="B69"/>
      <c r="C69"/>
      <c r="D69"/>
      <c r="E69"/>
      <c r="F69"/>
      <c r="G69"/>
      <c r="H69"/>
      <c r="I69"/>
      <c r="J69"/>
      <c r="K69"/>
      <c r="L69"/>
      <c r="M69"/>
      <c r="N69"/>
      <c r="O69"/>
      <c r="P69"/>
      <c r="Q69"/>
      <c r="R69"/>
      <c r="S69"/>
      <c r="T69"/>
      <c r="U69"/>
      <c r="V69"/>
      <c r="W69"/>
      <c r="X69"/>
      <c r="Y69"/>
      <c r="Z69" s="984"/>
      <c r="AA69"/>
      <c r="AB69"/>
      <c r="AC69"/>
      <c r="AD69"/>
    </row>
    <row r="70" spans="1:30" ht="15" hidden="1" customHeight="1">
      <c r="A70"/>
      <c r="B70"/>
      <c r="C70"/>
      <c r="D70"/>
      <c r="E70"/>
      <c r="F70"/>
      <c r="G70"/>
      <c r="H70"/>
      <c r="I70"/>
      <c r="J70"/>
      <c r="K70"/>
      <c r="L70"/>
      <c r="M70"/>
      <c r="N70"/>
      <c r="O70"/>
      <c r="P70"/>
      <c r="Q70"/>
      <c r="R70"/>
      <c r="S70"/>
      <c r="T70"/>
      <c r="U70"/>
      <c r="V70"/>
      <c r="W70"/>
      <c r="X70"/>
      <c r="Y70"/>
      <c r="Z70" s="984"/>
      <c r="AA70"/>
      <c r="AB70"/>
      <c r="AC70"/>
      <c r="AD70"/>
    </row>
    <row r="71" spans="1:30" ht="15" hidden="1" customHeight="1">
      <c r="A71"/>
      <c r="B71"/>
      <c r="C71"/>
      <c r="D71"/>
      <c r="E71"/>
      <c r="F71"/>
      <c r="G71"/>
      <c r="H71"/>
      <c r="I71"/>
      <c r="J71"/>
      <c r="K71"/>
      <c r="L71"/>
      <c r="M71"/>
      <c r="N71"/>
      <c r="O71"/>
      <c r="P71"/>
      <c r="Q71"/>
      <c r="R71"/>
      <c r="S71"/>
      <c r="T71"/>
      <c r="U71"/>
      <c r="V71"/>
      <c r="W71"/>
      <c r="X71"/>
      <c r="Y71"/>
      <c r="Z71" s="984"/>
      <c r="AA71"/>
      <c r="AB71"/>
      <c r="AC71"/>
      <c r="AD71"/>
    </row>
    <row r="72" spans="1:30" ht="15" hidden="1" customHeight="1">
      <c r="A72"/>
      <c r="B72"/>
      <c r="C72"/>
      <c r="D72"/>
      <c r="E72"/>
      <c r="F72"/>
      <c r="G72"/>
      <c r="H72"/>
      <c r="I72"/>
      <c r="J72"/>
      <c r="K72"/>
      <c r="L72"/>
      <c r="M72"/>
      <c r="N72"/>
      <c r="O72"/>
      <c r="P72"/>
      <c r="Q72"/>
      <c r="R72"/>
      <c r="S72"/>
      <c r="T72"/>
      <c r="U72"/>
      <c r="V72"/>
      <c r="W72"/>
      <c r="X72"/>
      <c r="Y72"/>
      <c r="Z72" s="984"/>
      <c r="AA72"/>
      <c r="AB72"/>
      <c r="AC72"/>
      <c r="AD72"/>
    </row>
  </sheetData>
  <mergeCells count="18">
    <mergeCell ref="R10:R12"/>
    <mergeCell ref="AD10:AD12"/>
    <mergeCell ref="C35:F39"/>
    <mergeCell ref="H10:H12"/>
    <mergeCell ref="T10:T12"/>
    <mergeCell ref="AB10:AB12"/>
    <mergeCell ref="Q10:Q12"/>
    <mergeCell ref="S10:S12"/>
    <mergeCell ref="U10:U12"/>
    <mergeCell ref="V10:V12"/>
    <mergeCell ref="W10:W12"/>
    <mergeCell ref="X10:X12"/>
    <mergeCell ref="Y10:Y12"/>
    <mergeCell ref="O10:O12"/>
    <mergeCell ref="I10:I12"/>
    <mergeCell ref="K10:K12"/>
    <mergeCell ref="Z10:Z12"/>
    <mergeCell ref="M10:M12"/>
  </mergeCells>
  <conditionalFormatting sqref="H3 H15">
    <cfRule type="cellIs" dxfId="333" priority="9" stopIfTrue="1" operator="greaterThan">
      <formula>0</formula>
    </cfRule>
    <cfRule type="cellIs" dxfId="332" priority="10" stopIfTrue="1" operator="lessThan">
      <formula>1</formula>
    </cfRule>
  </conditionalFormatting>
  <dataValidations count="1">
    <dataValidation type="list" allowBlank="1" showInputMessage="1" showErrorMessage="1" sqref="I15" xr:uid="{2EABCB35-626F-4DF7-AD96-04846C5DEF4F}">
      <formula1>"Real,Nominal"</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8C21-4BF1-4640-8FD2-1625251554BB}">
  <sheetPr>
    <tabColor rgb="FF55EBF7"/>
    <pageSetUpPr fitToPage="1"/>
  </sheetPr>
  <dimension ref="A1:AI86"/>
  <sheetViews>
    <sheetView showGridLines="0" zoomScale="80" zoomScaleNormal="80" workbookViewId="0">
      <pane xSplit="8" ySplit="12" topLeftCell="I29" activePane="bottomRight" state="frozen"/>
      <selection pane="topRight"/>
      <selection pane="bottomLeft"/>
      <selection pane="bottomRight" activeCell="A29" sqref="A29"/>
    </sheetView>
  </sheetViews>
  <sheetFormatPr defaultColWidth="0" defaultRowHeight="0" customHeight="1" zeroHeight="1"/>
  <cols>
    <col min="1" max="1" width="2.44140625" style="32" customWidth="1"/>
    <col min="2" max="2" width="6.44140625" style="32" customWidth="1"/>
    <col min="3" max="3" width="18.5546875" style="32" customWidth="1"/>
    <col min="4" max="4" width="63.6640625" style="32" customWidth="1"/>
    <col min="5" max="5" width="9.44140625" style="32" customWidth="1"/>
    <col min="6" max="6" width="8.5546875" style="32" customWidth="1"/>
    <col min="7" max="7" width="8.5546875" style="34" customWidth="1"/>
    <col min="8" max="8" width="17.44140625"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7" width="5.5546875" style="32" customWidth="1"/>
    <col min="18" max="26" width="16.5546875" style="32" customWidth="1"/>
    <col min="27" max="27" width="16.5546875" style="985" customWidth="1"/>
    <col min="28" max="29" width="5.5546875" style="32" customWidth="1"/>
    <col min="30" max="30" width="5.5546875" style="34" customWidth="1"/>
    <col min="31" max="31" width="15.44140625" style="32" customWidth="1"/>
    <col min="32" max="32" width="4.5546875" style="32" customWidth="1"/>
    <col min="33" max="33" width="49.44140625" style="32" customWidth="1"/>
    <col min="34" max="34" width="3.5546875" hidden="1" customWidth="1"/>
    <col min="35" max="35" width="4.44140625" hidden="1" customWidth="1"/>
    <col min="36" max="16384" width="9.44140625" hidden="1"/>
  </cols>
  <sheetData>
    <row r="1" spans="1:33" ht="28.35" customHeight="1">
      <c r="B1" s="36" t="str">
        <f>'Key information'!$B$6</f>
        <v>Three Waters Reform Programme: Request for Information Workbook I</v>
      </c>
      <c r="C1" s="37"/>
      <c r="D1" s="37"/>
      <c r="E1" s="323"/>
      <c r="F1" s="323"/>
      <c r="G1" s="323"/>
      <c r="H1" s="90"/>
      <c r="I1" s="323"/>
      <c r="J1" s="323"/>
      <c r="K1" s="323"/>
      <c r="L1" s="323"/>
      <c r="M1" s="323"/>
      <c r="N1" s="323"/>
      <c r="O1" s="323"/>
      <c r="P1" s="323"/>
      <c r="Q1" s="323"/>
      <c r="R1" s="323"/>
      <c r="S1" s="323"/>
      <c r="T1" s="323"/>
      <c r="U1" s="323"/>
      <c r="V1" s="323"/>
      <c r="W1" s="323"/>
      <c r="X1" s="323"/>
      <c r="Y1" s="323"/>
      <c r="Z1" s="323"/>
      <c r="AA1" s="1226"/>
      <c r="AB1" s="323"/>
      <c r="AC1" s="323"/>
      <c r="AD1" s="323"/>
      <c r="AE1" s="323"/>
      <c r="AF1" s="323"/>
      <c r="AG1" s="323"/>
    </row>
    <row r="2" spans="1:33" ht="20.399999999999999">
      <c r="B2" s="39"/>
      <c r="C2" s="40"/>
      <c r="D2" s="987"/>
      <c r="G2" s="32"/>
      <c r="H2" s="32"/>
      <c r="AD2" s="32"/>
    </row>
    <row r="3" spans="1:33" ht="14.4">
      <c r="A3" s="41"/>
      <c r="B3" s="662" t="s">
        <v>1971</v>
      </c>
      <c r="C3" s="44"/>
      <c r="D3" s="663">
        <f>'Key information'!$E$8</f>
        <v>0</v>
      </c>
      <c r="E3" s="44"/>
      <c r="F3" s="1020"/>
      <c r="G3" s="664" t="s">
        <v>100</v>
      </c>
      <c r="H3" s="671">
        <f>SUM(H16:H44)</f>
        <v>23</v>
      </c>
      <c r="I3" s="1019"/>
      <c r="J3" s="41"/>
      <c r="K3" s="41"/>
      <c r="L3" s="41"/>
      <c r="M3" s="41"/>
      <c r="N3" s="41"/>
      <c r="O3" s="41"/>
      <c r="P3" s="344"/>
      <c r="Q3" s="41"/>
      <c r="R3" s="41"/>
      <c r="S3" s="41"/>
      <c r="T3" s="41"/>
      <c r="U3" s="41"/>
      <c r="V3" s="41"/>
      <c r="W3" s="41"/>
      <c r="X3" s="41"/>
      <c r="Y3" s="41"/>
      <c r="Z3" s="41"/>
      <c r="AA3" s="989"/>
      <c r="AB3" s="41"/>
      <c r="AC3" s="344"/>
      <c r="AE3" s="344"/>
      <c r="AG3" s="344"/>
    </row>
    <row r="4" spans="1:33" ht="14.4">
      <c r="B4" s="1022"/>
      <c r="C4" s="327"/>
      <c r="D4" s="328"/>
      <c r="E4" s="329"/>
      <c r="F4" s="1008"/>
      <c r="G4" s="329"/>
      <c r="H4" s="1021"/>
      <c r="I4" s="1008"/>
      <c r="J4" s="329"/>
      <c r="K4" s="329"/>
      <c r="L4" s="329"/>
      <c r="M4" s="329"/>
      <c r="N4" s="329"/>
      <c r="O4" s="329"/>
      <c r="P4" s="47"/>
      <c r="Q4" s="329"/>
      <c r="R4" s="329"/>
      <c r="S4" s="329"/>
      <c r="T4" s="329"/>
      <c r="U4" s="329"/>
      <c r="V4" s="329"/>
      <c r="W4" s="329"/>
      <c r="X4" s="329"/>
      <c r="Y4" s="329"/>
      <c r="Z4" s="329"/>
      <c r="AA4" s="1008"/>
      <c r="AB4" s="329"/>
      <c r="AC4" s="47"/>
      <c r="AD4" s="46"/>
      <c r="AE4" s="47"/>
      <c r="AF4" s="47"/>
      <c r="AG4" s="367"/>
    </row>
    <row r="5" spans="1:33" ht="14.4">
      <c r="C5" s="33"/>
      <c r="H5" s="34"/>
    </row>
    <row r="6" spans="1:33" ht="15" thickBot="1">
      <c r="B6" s="48"/>
      <c r="C6" s="49"/>
      <c r="D6" s="50"/>
      <c r="E6" s="50"/>
      <c r="F6" s="50"/>
      <c r="G6" s="50"/>
      <c r="H6" s="50"/>
      <c r="I6" s="50"/>
      <c r="J6" s="50"/>
      <c r="K6" s="50"/>
      <c r="L6" s="50"/>
      <c r="M6" s="50"/>
      <c r="N6" s="50"/>
      <c r="O6" s="50"/>
      <c r="P6" s="50"/>
      <c r="Q6" s="50"/>
      <c r="R6" s="50"/>
      <c r="S6" s="50"/>
      <c r="T6" s="50"/>
      <c r="U6" s="50"/>
      <c r="V6" s="50"/>
      <c r="W6" s="50"/>
      <c r="X6" s="50"/>
      <c r="Y6" s="50"/>
      <c r="Z6" s="50"/>
      <c r="AA6" s="991"/>
      <c r="AB6" s="50"/>
      <c r="AC6" s="50"/>
      <c r="AD6" s="51"/>
      <c r="AE6" s="50"/>
      <c r="AF6" s="50"/>
      <c r="AG6" s="85"/>
    </row>
    <row r="7" spans="1:33" ht="14.4">
      <c r="B7" s="52"/>
      <c r="C7" s="1164" t="s">
        <v>2678</v>
      </c>
      <c r="D7" s="1165"/>
      <c r="H7" s="32"/>
      <c r="AG7" s="86"/>
    </row>
    <row r="8" spans="1:33" ht="15" thickBot="1">
      <c r="B8" s="52"/>
      <c r="C8" s="1049" t="s">
        <v>2236</v>
      </c>
      <c r="D8" s="1166"/>
      <c r="H8" s="32"/>
      <c r="AG8" s="86"/>
    </row>
    <row r="9" spans="1:33" ht="17.399999999999999" thickBot="1">
      <c r="B9" s="52"/>
      <c r="C9" s="33"/>
      <c r="D9" s="33"/>
      <c r="H9" s="32"/>
      <c r="AC9" s="708" t="s">
        <v>2894</v>
      </c>
      <c r="AG9" s="86"/>
    </row>
    <row r="10" spans="1:33" ht="27.6" customHeight="1">
      <c r="B10" s="52"/>
      <c r="C10" s="1164" t="s">
        <v>103</v>
      </c>
      <c r="D10" s="1167" t="s">
        <v>32</v>
      </c>
      <c r="E10" s="137" t="s">
        <v>104</v>
      </c>
      <c r="F10" s="133" t="s">
        <v>105</v>
      </c>
      <c r="H10" s="1455" t="s">
        <v>106</v>
      </c>
      <c r="I10" s="1605">
        <v>43646</v>
      </c>
      <c r="J10" s="1606"/>
      <c r="L10" s="1608">
        <v>44012</v>
      </c>
      <c r="M10" s="1606"/>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C10" s="1602" t="s">
        <v>147</v>
      </c>
      <c r="AE10" s="1338" t="s">
        <v>108</v>
      </c>
      <c r="AF10" s="53"/>
      <c r="AG10" s="1332" t="s">
        <v>109</v>
      </c>
    </row>
    <row r="11" spans="1:33" ht="14.4">
      <c r="B11" s="52"/>
      <c r="C11" s="1168" t="s">
        <v>110</v>
      </c>
      <c r="D11" s="1169"/>
      <c r="E11" s="136"/>
      <c r="F11" s="134" t="s">
        <v>111</v>
      </c>
      <c r="H11" s="1456"/>
      <c r="I11" s="1607"/>
      <c r="J11" s="1461"/>
      <c r="L11" s="1609"/>
      <c r="M11" s="1461"/>
      <c r="O11" s="1612"/>
      <c r="P11" s="1613"/>
      <c r="R11" s="1600"/>
      <c r="S11" s="1600"/>
      <c r="T11" s="1600"/>
      <c r="U11" s="1600"/>
      <c r="V11" s="1600"/>
      <c r="W11" s="1600"/>
      <c r="X11" s="1600"/>
      <c r="Y11" s="1600"/>
      <c r="Z11" s="1600"/>
      <c r="AA11" s="1600"/>
      <c r="AC11" s="1603"/>
      <c r="AE11" s="1339"/>
      <c r="AF11" s="53"/>
      <c r="AG11" s="1333"/>
    </row>
    <row r="12" spans="1:33" ht="15" thickBot="1">
      <c r="B12" s="52"/>
      <c r="C12" s="1049"/>
      <c r="D12" s="1170"/>
      <c r="E12" s="138"/>
      <c r="F12" s="135"/>
      <c r="H12" s="1457"/>
      <c r="I12" s="152"/>
      <c r="J12" s="902" t="s">
        <v>147</v>
      </c>
      <c r="L12" s="153"/>
      <c r="M12" s="902" t="s">
        <v>147</v>
      </c>
      <c r="O12" s="153"/>
      <c r="P12" s="902" t="s">
        <v>147</v>
      </c>
      <c r="R12" s="1601"/>
      <c r="S12" s="1601"/>
      <c r="T12" s="1601"/>
      <c r="U12" s="1601"/>
      <c r="V12" s="1601"/>
      <c r="W12" s="1601"/>
      <c r="X12" s="1601"/>
      <c r="Y12" s="1601"/>
      <c r="Z12" s="1601"/>
      <c r="AA12" s="1601"/>
      <c r="AC12" s="1604"/>
      <c r="AE12" s="1340"/>
      <c r="AF12" s="54"/>
      <c r="AG12" s="1334"/>
    </row>
    <row r="13" spans="1:33" ht="14.4">
      <c r="B13" s="52"/>
      <c r="C13" s="33"/>
      <c r="D13" s="33"/>
      <c r="H13" s="32"/>
      <c r="AG13" s="86"/>
    </row>
    <row r="14" spans="1:33" ht="16.8">
      <c r="B14" s="52"/>
      <c r="C14" s="33"/>
      <c r="D14" s="1053"/>
      <c r="G14" s="32"/>
      <c r="H14" s="32"/>
      <c r="AD14" s="32"/>
      <c r="AG14" s="86"/>
    </row>
    <row r="15" spans="1:33" ht="15.6" customHeight="1">
      <c r="A15" s="985"/>
      <c r="B15" s="52"/>
      <c r="C15" s="163"/>
      <c r="D15" s="971" t="s">
        <v>2201</v>
      </c>
      <c r="E15" s="996"/>
      <c r="F15" s="996"/>
      <c r="G15" s="985"/>
      <c r="H15" s="985"/>
      <c r="I15" s="985"/>
      <c r="J15" s="985"/>
      <c r="K15" s="985"/>
      <c r="L15" s="985"/>
      <c r="M15" s="985"/>
      <c r="N15" s="985"/>
      <c r="O15" s="985"/>
      <c r="P15" s="985"/>
      <c r="Q15" s="985"/>
      <c r="R15" s="985"/>
      <c r="S15" s="985"/>
      <c r="T15" s="985"/>
      <c r="U15" s="985"/>
      <c r="V15" s="985"/>
      <c r="W15" s="985"/>
      <c r="X15" s="985"/>
      <c r="Y15" s="985"/>
      <c r="Z15" s="985"/>
      <c r="AB15" s="985"/>
      <c r="AC15" s="985"/>
      <c r="AD15" s="985"/>
      <c r="AE15" s="985"/>
      <c r="AF15" s="985"/>
      <c r="AG15" s="998"/>
    </row>
    <row r="16" spans="1:33" ht="15.6" customHeight="1">
      <c r="B16" s="203">
        <f>IF(C16="","",COUNTIF($C$16:C16,"&lt;&gt;""")-COUNTBLANK($C$16:C16))</f>
        <v>1</v>
      </c>
      <c r="C16" s="163" t="s">
        <v>1388</v>
      </c>
      <c r="D16" s="163" t="s">
        <v>2669</v>
      </c>
      <c r="E16" s="173" t="s">
        <v>750</v>
      </c>
      <c r="F16" s="164" t="s">
        <v>117</v>
      </c>
      <c r="H16" s="671">
        <f>IF(AND(I16&lt;&gt;"",J16&lt;&gt;"",L16&lt;&gt;"",M16&lt;&gt;"",O16&lt;&gt;"",P16&lt;&gt;"",AG16&lt;&gt;"",R16&lt;&gt;"",S16&lt;&gt;"",T16&lt;&gt;"",U16&lt;&gt;"",V16&lt;&gt;"",W16&lt;&gt;"",X16&lt;&gt;"",Y16&lt;&gt;"",Z16&lt;&gt;"",AA16&lt;&gt;"",AC16&lt;&gt;""),0,1)</f>
        <v>1</v>
      </c>
      <c r="I16" s="76"/>
      <c r="J16" s="1002"/>
      <c r="K16" s="986"/>
      <c r="L16" s="76"/>
      <c r="M16" s="1002"/>
      <c r="N16" s="986"/>
      <c r="O16" s="76"/>
      <c r="P16" s="1002"/>
      <c r="Q16" s="986"/>
      <c r="R16" s="76"/>
      <c r="S16" s="76"/>
      <c r="T16" s="76"/>
      <c r="U16" s="76"/>
      <c r="V16" s="76"/>
      <c r="W16" s="76"/>
      <c r="X16" s="76"/>
      <c r="Y16" s="76"/>
      <c r="Z16" s="76"/>
      <c r="AA16" s="76"/>
      <c r="AC16" s="184"/>
      <c r="AE16" s="912"/>
      <c r="AF16" s="34"/>
      <c r="AG16" s="224"/>
    </row>
    <row r="17" spans="1:33" ht="15.6" customHeight="1">
      <c r="A17" s="985"/>
      <c r="B17" s="1004">
        <f>IF(C17="","",COUNTIF($C$16:C17,"&lt;&gt;""")-COUNTBLANK($C$16:C17))</f>
        <v>2</v>
      </c>
      <c r="C17" s="163" t="s">
        <v>1389</v>
      </c>
      <c r="D17" s="114" t="s">
        <v>2673</v>
      </c>
      <c r="E17" s="1001" t="s">
        <v>750</v>
      </c>
      <c r="F17" s="996" t="s">
        <v>117</v>
      </c>
      <c r="G17" s="986"/>
      <c r="H17" s="1012">
        <f t="shared" ref="H17:H25" si="0">IF(AND(I17&lt;&gt;"",J17&lt;&gt;"",L17&lt;&gt;"",M17&lt;&gt;"",O17&lt;&gt;"",P17&lt;&gt;"",AG17&lt;&gt;"",R17&lt;&gt;"",S17&lt;&gt;"",T17&lt;&gt;"",U17&lt;&gt;"",V17&lt;&gt;"",W17&lt;&gt;"",X17&lt;&gt;"",Y17&lt;&gt;"",Z17&lt;&gt;"",AA17&lt;&gt;"",AC17&lt;&gt;""),0,1)</f>
        <v>1</v>
      </c>
      <c r="I17" s="76"/>
      <c r="J17" s="1002"/>
      <c r="K17" s="986"/>
      <c r="L17" s="76"/>
      <c r="M17" s="1002"/>
      <c r="N17" s="986"/>
      <c r="O17" s="76"/>
      <c r="P17" s="1002"/>
      <c r="Q17" s="986"/>
      <c r="R17" s="76"/>
      <c r="S17" s="76"/>
      <c r="T17" s="76"/>
      <c r="U17" s="76"/>
      <c r="V17" s="76"/>
      <c r="W17" s="76"/>
      <c r="X17" s="76"/>
      <c r="Y17" s="76"/>
      <c r="Z17" s="76"/>
      <c r="AA17" s="76"/>
      <c r="AB17" s="985"/>
      <c r="AC17" s="1002"/>
      <c r="AD17" s="986"/>
      <c r="AE17" s="1024"/>
      <c r="AF17" s="986"/>
      <c r="AG17" s="1005"/>
    </row>
    <row r="18" spans="1:33" ht="15.6" customHeight="1">
      <c r="A18" s="985"/>
      <c r="B18" s="1004">
        <f>IF(C18="","",COUNTIF($C$16:C18,"&lt;&gt;""")-COUNTBLANK($C$16:C18))</f>
        <v>3</v>
      </c>
      <c r="C18" s="163" t="s">
        <v>1390</v>
      </c>
      <c r="D18" s="163" t="s">
        <v>2672</v>
      </c>
      <c r="E18" s="1001" t="s">
        <v>750</v>
      </c>
      <c r="F18" s="996" t="s">
        <v>117</v>
      </c>
      <c r="G18" s="986"/>
      <c r="H18" s="1012">
        <f t="shared" si="0"/>
        <v>1</v>
      </c>
      <c r="I18" s="76"/>
      <c r="J18" s="1002"/>
      <c r="K18" s="986"/>
      <c r="L18" s="76"/>
      <c r="M18" s="1002"/>
      <c r="N18" s="986"/>
      <c r="O18" s="76"/>
      <c r="P18" s="1002"/>
      <c r="Q18" s="986"/>
      <c r="R18" s="76"/>
      <c r="S18" s="76"/>
      <c r="T18" s="76"/>
      <c r="U18" s="76"/>
      <c r="V18" s="76"/>
      <c r="W18" s="76"/>
      <c r="X18" s="76"/>
      <c r="Y18" s="76"/>
      <c r="Z18" s="76"/>
      <c r="AA18" s="76"/>
      <c r="AB18" s="985"/>
      <c r="AC18" s="1002"/>
      <c r="AD18" s="986"/>
      <c r="AE18" s="1024"/>
      <c r="AF18" s="986"/>
      <c r="AG18" s="1005"/>
    </row>
    <row r="19" spans="1:33" ht="15.6" customHeight="1">
      <c r="A19" s="985"/>
      <c r="B19" s="1004">
        <f>IF(C19="","",COUNTIF($C$16:C19,"&lt;&gt;""")-COUNTBLANK($C$16:C19))</f>
        <v>4</v>
      </c>
      <c r="C19" s="163" t="s">
        <v>1391</v>
      </c>
      <c r="D19" s="163" t="s">
        <v>2667</v>
      </c>
      <c r="E19" s="1001" t="s">
        <v>750</v>
      </c>
      <c r="F19" s="996" t="s">
        <v>117</v>
      </c>
      <c r="G19" s="986"/>
      <c r="H19" s="1012">
        <f t="shared" si="0"/>
        <v>1</v>
      </c>
      <c r="I19" s="76"/>
      <c r="J19" s="1002"/>
      <c r="K19" s="986"/>
      <c r="L19" s="76"/>
      <c r="M19" s="1002"/>
      <c r="N19" s="986"/>
      <c r="O19" s="76"/>
      <c r="P19" s="1002"/>
      <c r="Q19" s="986"/>
      <c r="R19" s="76"/>
      <c r="S19" s="76"/>
      <c r="T19" s="76"/>
      <c r="U19" s="76"/>
      <c r="V19" s="76"/>
      <c r="W19" s="76"/>
      <c r="X19" s="76"/>
      <c r="Y19" s="76"/>
      <c r="Z19" s="76"/>
      <c r="AA19" s="76"/>
      <c r="AB19" s="985"/>
      <c r="AC19" s="1002"/>
      <c r="AD19" s="986"/>
      <c r="AE19" s="1024"/>
      <c r="AF19" s="986"/>
      <c r="AG19" s="1005"/>
    </row>
    <row r="20" spans="1:33" ht="15.6" customHeight="1">
      <c r="A20" s="985"/>
      <c r="B20" s="1004">
        <f>IF(C20="","",COUNTIF($C$16:C20,"&lt;&gt;""")-COUNTBLANK($C$16:C20))</f>
        <v>5</v>
      </c>
      <c r="C20" s="163" t="s">
        <v>1392</v>
      </c>
      <c r="D20" s="163" t="s">
        <v>2668</v>
      </c>
      <c r="E20" s="1001" t="s">
        <v>750</v>
      </c>
      <c r="F20" s="996" t="s">
        <v>117</v>
      </c>
      <c r="G20" s="986"/>
      <c r="H20" s="1012">
        <f t="shared" si="0"/>
        <v>1</v>
      </c>
      <c r="I20" s="76"/>
      <c r="J20" s="1002"/>
      <c r="K20" s="986"/>
      <c r="L20" s="76"/>
      <c r="M20" s="1002"/>
      <c r="N20" s="986"/>
      <c r="O20" s="76"/>
      <c r="P20" s="1002"/>
      <c r="Q20" s="986"/>
      <c r="R20" s="76"/>
      <c r="S20" s="76"/>
      <c r="T20" s="76"/>
      <c r="U20" s="76"/>
      <c r="V20" s="76"/>
      <c r="W20" s="76"/>
      <c r="X20" s="76"/>
      <c r="Y20" s="76"/>
      <c r="Z20" s="76"/>
      <c r="AA20" s="76"/>
      <c r="AB20" s="985"/>
      <c r="AC20" s="1002"/>
      <c r="AD20" s="986"/>
      <c r="AE20" s="1024"/>
      <c r="AF20" s="986"/>
      <c r="AG20" s="1005"/>
    </row>
    <row r="21" spans="1:33" ht="15.6" customHeight="1">
      <c r="A21" s="985"/>
      <c r="B21" s="1004">
        <f>IF(C21="","",COUNTIF($C$16:C21,"&lt;&gt;""")-COUNTBLANK($C$16:C21))</f>
        <v>6</v>
      </c>
      <c r="C21" s="163" t="s">
        <v>1393</v>
      </c>
      <c r="D21" s="163" t="s">
        <v>2670</v>
      </c>
      <c r="E21" s="1001" t="s">
        <v>750</v>
      </c>
      <c r="F21" s="996" t="s">
        <v>117</v>
      </c>
      <c r="G21" s="986"/>
      <c r="H21" s="1012">
        <f t="shared" si="0"/>
        <v>1</v>
      </c>
      <c r="I21" s="76"/>
      <c r="J21" s="1002"/>
      <c r="K21" s="986"/>
      <c r="L21" s="76"/>
      <c r="M21" s="1002"/>
      <c r="N21" s="986"/>
      <c r="O21" s="76"/>
      <c r="P21" s="1002"/>
      <c r="Q21" s="986"/>
      <c r="R21" s="76"/>
      <c r="S21" s="76"/>
      <c r="T21" s="76"/>
      <c r="U21" s="76"/>
      <c r="V21" s="76"/>
      <c r="W21" s="76"/>
      <c r="X21" s="76"/>
      <c r="Y21" s="76"/>
      <c r="Z21" s="76"/>
      <c r="AA21" s="76"/>
      <c r="AB21" s="985"/>
      <c r="AC21" s="1002"/>
      <c r="AD21" s="986"/>
      <c r="AE21" s="1024"/>
      <c r="AF21" s="986"/>
      <c r="AG21" s="1005"/>
    </row>
    <row r="22" spans="1:33" ht="15.6" customHeight="1">
      <c r="A22" s="985"/>
      <c r="B22" s="1004">
        <f>IF(C22="","",COUNTIF($C$16:C22,"&lt;&gt;""")-COUNTBLANK($C$16:C22))</f>
        <v>7</v>
      </c>
      <c r="C22" s="163" t="s">
        <v>1394</v>
      </c>
      <c r="D22" s="163" t="s">
        <v>2671</v>
      </c>
      <c r="E22" s="1001" t="s">
        <v>750</v>
      </c>
      <c r="F22" s="996" t="s">
        <v>117</v>
      </c>
      <c r="G22" s="986"/>
      <c r="H22" s="1012">
        <f t="shared" si="0"/>
        <v>1</v>
      </c>
      <c r="I22" s="76"/>
      <c r="J22" s="1002"/>
      <c r="K22" s="986"/>
      <c r="L22" s="76"/>
      <c r="M22" s="1002"/>
      <c r="N22" s="986"/>
      <c r="O22" s="76"/>
      <c r="P22" s="1002"/>
      <c r="Q22" s="986"/>
      <c r="R22" s="76"/>
      <c r="S22" s="76"/>
      <c r="T22" s="76"/>
      <c r="U22" s="76"/>
      <c r="V22" s="76"/>
      <c r="W22" s="76"/>
      <c r="X22" s="76"/>
      <c r="Y22" s="76"/>
      <c r="Z22" s="76"/>
      <c r="AA22" s="76"/>
      <c r="AB22" s="985"/>
      <c r="AC22" s="1002"/>
      <c r="AD22" s="986"/>
      <c r="AE22" s="1024"/>
      <c r="AF22" s="986"/>
      <c r="AG22" s="1005"/>
    </row>
    <row r="23" spans="1:33" ht="15.6" customHeight="1">
      <c r="A23" s="985"/>
      <c r="B23" s="1004">
        <f>IF(C23="","",COUNTIF($C$16:C23,"&lt;&gt;""")-COUNTBLANK($C$16:C23))</f>
        <v>8</v>
      </c>
      <c r="C23" s="163" t="s">
        <v>1395</v>
      </c>
      <c r="D23" s="163" t="s">
        <v>2148</v>
      </c>
      <c r="E23" s="1001" t="s">
        <v>750</v>
      </c>
      <c r="F23" s="996" t="s">
        <v>117</v>
      </c>
      <c r="G23" s="986"/>
      <c r="H23" s="1012">
        <f t="shared" si="0"/>
        <v>1</v>
      </c>
      <c r="I23" s="76"/>
      <c r="J23" s="1002"/>
      <c r="K23" s="986"/>
      <c r="L23" s="76"/>
      <c r="M23" s="1002"/>
      <c r="N23" s="986"/>
      <c r="O23" s="76"/>
      <c r="P23" s="1002"/>
      <c r="Q23" s="986"/>
      <c r="R23" s="76"/>
      <c r="S23" s="76"/>
      <c r="T23" s="76"/>
      <c r="U23" s="76"/>
      <c r="V23" s="76"/>
      <c r="W23" s="76"/>
      <c r="X23" s="76"/>
      <c r="Y23" s="76"/>
      <c r="Z23" s="76"/>
      <c r="AA23" s="76"/>
      <c r="AB23" s="985"/>
      <c r="AC23" s="1002"/>
      <c r="AD23" s="986"/>
      <c r="AE23" s="1024"/>
      <c r="AF23" s="986"/>
      <c r="AG23" s="1005"/>
    </row>
    <row r="24" spans="1:33" ht="15.6" customHeight="1">
      <c r="A24" s="985"/>
      <c r="B24" s="1004">
        <f>IF(C24="","",COUNTIF($C$16:C24,"&lt;&gt;""")-COUNTBLANK($C$16:C24))</f>
        <v>9</v>
      </c>
      <c r="C24" s="163" t="s">
        <v>1396</v>
      </c>
      <c r="D24" s="163" t="s">
        <v>2220</v>
      </c>
      <c r="E24" s="1001" t="s">
        <v>750</v>
      </c>
      <c r="F24" s="996" t="s">
        <v>117</v>
      </c>
      <c r="G24" s="986"/>
      <c r="H24" s="1012">
        <f t="shared" si="0"/>
        <v>1</v>
      </c>
      <c r="I24" s="76"/>
      <c r="J24" s="1002"/>
      <c r="K24" s="986"/>
      <c r="L24" s="76"/>
      <c r="M24" s="1002"/>
      <c r="N24" s="986"/>
      <c r="O24" s="76"/>
      <c r="P24" s="1002"/>
      <c r="Q24" s="986"/>
      <c r="R24" s="76"/>
      <c r="S24" s="76"/>
      <c r="T24" s="76"/>
      <c r="U24" s="76"/>
      <c r="V24" s="76"/>
      <c r="W24" s="76"/>
      <c r="X24" s="76"/>
      <c r="Y24" s="76"/>
      <c r="Z24" s="76"/>
      <c r="AA24" s="76"/>
      <c r="AB24" s="985"/>
      <c r="AC24" s="1002"/>
      <c r="AD24" s="986"/>
      <c r="AE24" s="1024"/>
      <c r="AF24" s="986"/>
      <c r="AG24" s="1005"/>
    </row>
    <row r="25" spans="1:33" ht="15.6" customHeight="1">
      <c r="A25" s="985"/>
      <c r="B25" s="1004">
        <f>IF(C25="","",COUNTIF($C$16:C25,"&lt;&gt;""")-COUNTBLANK($C$16:C25))</f>
        <v>10</v>
      </c>
      <c r="C25" s="163" t="s">
        <v>1397</v>
      </c>
      <c r="D25" s="163" t="s">
        <v>2202</v>
      </c>
      <c r="E25" s="1001" t="s">
        <v>750</v>
      </c>
      <c r="F25" s="996" t="s">
        <v>164</v>
      </c>
      <c r="G25" s="986"/>
      <c r="H25" s="1012">
        <f t="shared" si="0"/>
        <v>1</v>
      </c>
      <c r="I25" s="1209">
        <f>SUM(I16:I24)</f>
        <v>0</v>
      </c>
      <c r="J25" s="1002"/>
      <c r="K25" s="986"/>
      <c r="L25" s="105">
        <f>SUM(L16:L24)</f>
        <v>0</v>
      </c>
      <c r="M25" s="1002"/>
      <c r="N25" s="986"/>
      <c r="O25" s="105">
        <f>SUM(O16:O24)</f>
        <v>0</v>
      </c>
      <c r="P25" s="1002"/>
      <c r="Q25" s="986"/>
      <c r="R25" s="105">
        <f t="shared" ref="R25:Z25" si="1">SUM(R16:R24)</f>
        <v>0</v>
      </c>
      <c r="S25" s="105">
        <f t="shared" si="1"/>
        <v>0</v>
      </c>
      <c r="T25" s="105">
        <f t="shared" si="1"/>
        <v>0</v>
      </c>
      <c r="U25" s="105">
        <f t="shared" si="1"/>
        <v>0</v>
      </c>
      <c r="V25" s="105">
        <f t="shared" si="1"/>
        <v>0</v>
      </c>
      <c r="W25" s="105">
        <f t="shared" si="1"/>
        <v>0</v>
      </c>
      <c r="X25" s="105">
        <f t="shared" si="1"/>
        <v>0</v>
      </c>
      <c r="Y25" s="105">
        <f t="shared" si="1"/>
        <v>0</v>
      </c>
      <c r="Z25" s="105">
        <f t="shared" si="1"/>
        <v>0</v>
      </c>
      <c r="AA25" s="105">
        <f>SUM(AA16:AA24)</f>
        <v>0</v>
      </c>
      <c r="AB25" s="985"/>
      <c r="AC25" s="1002"/>
      <c r="AD25" s="986"/>
      <c r="AE25" s="1024"/>
      <c r="AF25" s="986"/>
      <c r="AG25" s="1005"/>
    </row>
    <row r="26" spans="1:33" ht="15.6" customHeight="1">
      <c r="A26" s="985"/>
      <c r="B26" s="1004"/>
      <c r="C26" s="997"/>
      <c r="D26" s="420"/>
      <c r="E26" s="1023"/>
      <c r="F26" s="99"/>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row>
    <row r="27" spans="1:33" ht="15.6" customHeight="1">
      <c r="B27" s="52"/>
      <c r="D27" s="33"/>
      <c r="G27" s="32"/>
      <c r="H27" s="32"/>
      <c r="Q27" s="34"/>
      <c r="AD27" s="32"/>
      <c r="AG27" s="86"/>
    </row>
    <row r="28" spans="1:33" ht="15.6" customHeight="1">
      <c r="A28" s="985"/>
      <c r="B28" s="52"/>
      <c r="C28" s="995"/>
      <c r="D28" s="971" t="s">
        <v>2214</v>
      </c>
      <c r="E28" s="996"/>
      <c r="F28" s="996"/>
      <c r="G28" s="985"/>
      <c r="H28" s="985"/>
      <c r="I28" s="985"/>
      <c r="J28" s="985"/>
      <c r="K28" s="985"/>
      <c r="L28" s="985"/>
      <c r="M28" s="985"/>
      <c r="N28" s="985"/>
      <c r="O28" s="985"/>
      <c r="P28" s="985"/>
      <c r="Q28" s="985"/>
      <c r="R28" s="985"/>
      <c r="S28" s="985"/>
      <c r="T28" s="985"/>
      <c r="U28" s="985"/>
      <c r="V28" s="985"/>
      <c r="W28" s="985"/>
      <c r="X28" s="985"/>
      <c r="Y28" s="985"/>
      <c r="Z28" s="985"/>
      <c r="AB28" s="985"/>
      <c r="AC28" s="985"/>
      <c r="AD28" s="985"/>
      <c r="AE28" s="985"/>
      <c r="AF28" s="985"/>
      <c r="AG28" s="998"/>
    </row>
    <row r="29" spans="1:33" ht="15.6" customHeight="1">
      <c r="B29" s="203">
        <f>IF(C29="","",COUNTIF($C$16:C29,"&lt;&gt;""")-COUNTBLANK($C$16:C29))</f>
        <v>11</v>
      </c>
      <c r="C29" s="60" t="s">
        <v>1398</v>
      </c>
      <c r="D29" s="163" t="s">
        <v>749</v>
      </c>
      <c r="E29" s="164" t="s">
        <v>750</v>
      </c>
      <c r="F29" s="61" t="s">
        <v>117</v>
      </c>
      <c r="H29" s="1012">
        <f t="shared" ref="H29:H34" si="2">IF(AND(I29&lt;&gt;"",J29&lt;&gt;"",L29&lt;&gt;"",M29&lt;&gt;"",O29&lt;&gt;"",P29&lt;&gt;"",AG29&lt;&gt;"",R29&lt;&gt;"",S29&lt;&gt;"",T29&lt;&gt;"",U29&lt;&gt;"",V29&lt;&gt;"",W29&lt;&gt;"",X29&lt;&gt;"",Y29&lt;&gt;"",Z29&lt;&gt;"",AA29&lt;&gt;"",AC29&lt;&gt;""),0,1)</f>
        <v>1</v>
      </c>
      <c r="I29" s="76"/>
      <c r="J29" s="184"/>
      <c r="K29" s="34"/>
      <c r="L29" s="76"/>
      <c r="M29" s="184"/>
      <c r="N29" s="34"/>
      <c r="O29" s="76"/>
      <c r="P29" s="184"/>
      <c r="Q29" s="34"/>
      <c r="R29" s="76"/>
      <c r="S29" s="76"/>
      <c r="T29" s="76"/>
      <c r="U29" s="76"/>
      <c r="V29" s="76"/>
      <c r="W29" s="76"/>
      <c r="X29" s="76"/>
      <c r="Y29" s="76"/>
      <c r="Z29" s="76"/>
      <c r="AA29" s="76"/>
      <c r="AC29" s="184"/>
      <c r="AE29" s="912"/>
      <c r="AF29" s="34"/>
      <c r="AG29" s="224"/>
    </row>
    <row r="30" spans="1:33" ht="15.6" customHeight="1">
      <c r="B30" s="203">
        <f>IF(C30="","",COUNTIF($C$16:C30,"&lt;&gt;""")-COUNTBLANK($C$16:C30))</f>
        <v>12</v>
      </c>
      <c r="C30" s="60" t="s">
        <v>1399</v>
      </c>
      <c r="D30" s="163" t="s">
        <v>2203</v>
      </c>
      <c r="E30" s="164" t="s">
        <v>750</v>
      </c>
      <c r="F30" s="61" t="s">
        <v>117</v>
      </c>
      <c r="H30" s="1012">
        <f t="shared" si="2"/>
        <v>1</v>
      </c>
      <c r="I30" s="76"/>
      <c r="J30" s="184"/>
      <c r="K30" s="34"/>
      <c r="L30" s="76"/>
      <c r="M30" s="184"/>
      <c r="N30" s="34"/>
      <c r="O30" s="76"/>
      <c r="P30" s="184"/>
      <c r="Q30" s="34"/>
      <c r="R30" s="76"/>
      <c r="S30" s="76"/>
      <c r="T30" s="76"/>
      <c r="U30" s="76"/>
      <c r="V30" s="76"/>
      <c r="W30" s="76"/>
      <c r="X30" s="76"/>
      <c r="Y30" s="76"/>
      <c r="Z30" s="76"/>
      <c r="AA30" s="76"/>
      <c r="AC30" s="184"/>
      <c r="AE30" s="912"/>
      <c r="AF30" s="34"/>
      <c r="AG30" s="224"/>
    </row>
    <row r="31" spans="1:33" ht="15.6" customHeight="1">
      <c r="B31" s="203">
        <f>IF(C31="","",COUNTIF($C$16:C31,"&lt;&gt;""")-COUNTBLANK($C$16:C31))</f>
        <v>13</v>
      </c>
      <c r="C31" s="60" t="s">
        <v>1400</v>
      </c>
      <c r="D31" s="163" t="s">
        <v>2204</v>
      </c>
      <c r="E31" s="164" t="s">
        <v>750</v>
      </c>
      <c r="F31" s="61" t="s">
        <v>117</v>
      </c>
      <c r="H31" s="1012">
        <f t="shared" si="2"/>
        <v>1</v>
      </c>
      <c r="I31" s="76"/>
      <c r="J31" s="184"/>
      <c r="K31" s="34"/>
      <c r="L31" s="76"/>
      <c r="M31" s="184"/>
      <c r="N31" s="34"/>
      <c r="O31" s="76"/>
      <c r="P31" s="184"/>
      <c r="Q31" s="34"/>
      <c r="R31" s="76"/>
      <c r="S31" s="76"/>
      <c r="T31" s="76"/>
      <c r="U31" s="76"/>
      <c r="V31" s="76"/>
      <c r="W31" s="76"/>
      <c r="X31" s="76"/>
      <c r="Y31" s="76"/>
      <c r="Z31" s="76"/>
      <c r="AA31" s="76"/>
      <c r="AC31" s="184"/>
      <c r="AE31" s="912"/>
      <c r="AF31" s="34"/>
      <c r="AG31" s="224"/>
    </row>
    <row r="32" spans="1:33" ht="15.6" customHeight="1">
      <c r="B32" s="203">
        <f>IF(C32="","",COUNTIF($C$16:C32,"&lt;&gt;""")-COUNTBLANK($C$16:C32))</f>
        <v>14</v>
      </c>
      <c r="C32" s="60" t="s">
        <v>1401</v>
      </c>
      <c r="D32" s="163" t="s">
        <v>2205</v>
      </c>
      <c r="E32" s="164" t="s">
        <v>750</v>
      </c>
      <c r="F32" s="61" t="s">
        <v>117</v>
      </c>
      <c r="H32" s="1012">
        <f t="shared" si="2"/>
        <v>1</v>
      </c>
      <c r="I32" s="76"/>
      <c r="J32" s="184"/>
      <c r="K32" s="34"/>
      <c r="L32" s="76"/>
      <c r="M32" s="184"/>
      <c r="N32" s="34"/>
      <c r="O32" s="76"/>
      <c r="P32" s="184"/>
      <c r="Q32" s="34"/>
      <c r="R32" s="76"/>
      <c r="S32" s="76"/>
      <c r="T32" s="76"/>
      <c r="U32" s="76"/>
      <c r="V32" s="76"/>
      <c r="W32" s="76"/>
      <c r="X32" s="76"/>
      <c r="Y32" s="76"/>
      <c r="Z32" s="76"/>
      <c r="AA32" s="76"/>
      <c r="AC32" s="184"/>
      <c r="AE32" s="912"/>
      <c r="AF32" s="34"/>
      <c r="AG32" s="224"/>
    </row>
    <row r="33" spans="1:33" ht="15.6" customHeight="1">
      <c r="B33" s="203">
        <f>IF(C33="","",COUNTIF($C$16:C33,"&lt;&gt;""")-COUNTBLANK($C$16:C33))</f>
        <v>15</v>
      </c>
      <c r="C33" s="60" t="s">
        <v>1402</v>
      </c>
      <c r="D33" s="163" t="s">
        <v>2206</v>
      </c>
      <c r="E33" s="164" t="s">
        <v>750</v>
      </c>
      <c r="F33" s="61" t="s">
        <v>117</v>
      </c>
      <c r="H33" s="1012">
        <f t="shared" si="2"/>
        <v>1</v>
      </c>
      <c r="I33" s="76"/>
      <c r="J33" s="184"/>
      <c r="K33" s="34"/>
      <c r="L33" s="76"/>
      <c r="M33" s="184"/>
      <c r="N33" s="34"/>
      <c r="O33" s="76"/>
      <c r="P33" s="184"/>
      <c r="Q33" s="34"/>
      <c r="R33" s="76"/>
      <c r="S33" s="76"/>
      <c r="T33" s="76"/>
      <c r="U33" s="76"/>
      <c r="V33" s="76"/>
      <c r="W33" s="76"/>
      <c r="X33" s="76"/>
      <c r="Y33" s="76"/>
      <c r="Z33" s="76"/>
      <c r="AA33" s="76"/>
      <c r="AC33" s="184"/>
      <c r="AE33" s="912"/>
      <c r="AF33" s="34"/>
      <c r="AG33" s="224"/>
    </row>
    <row r="34" spans="1:33" ht="15.6" customHeight="1">
      <c r="B34" s="203">
        <f>IF(C34="","",COUNTIF($C$16:C34,"&lt;&gt;""")-COUNTBLANK($C$16:C34))</f>
        <v>16</v>
      </c>
      <c r="C34" s="60" t="s">
        <v>1404</v>
      </c>
      <c r="D34" s="163" t="s">
        <v>2237</v>
      </c>
      <c r="E34" s="164" t="s">
        <v>750</v>
      </c>
      <c r="F34" s="61" t="s">
        <v>164</v>
      </c>
      <c r="H34" s="1012">
        <f t="shared" si="2"/>
        <v>1</v>
      </c>
      <c r="I34" s="1210">
        <f>SUM(I29:I33)</f>
        <v>0</v>
      </c>
      <c r="J34" s="184"/>
      <c r="K34" s="34"/>
      <c r="L34" s="805">
        <f>SUM(L29:L33)</f>
        <v>0</v>
      </c>
      <c r="M34" s="184"/>
      <c r="N34" s="34"/>
      <c r="O34" s="805">
        <f>SUM(O29:O33)</f>
        <v>0</v>
      </c>
      <c r="P34" s="184"/>
      <c r="Q34" s="34"/>
      <c r="R34" s="805">
        <f t="shared" ref="R34:Z34" si="3">SUM(R29:R33)</f>
        <v>0</v>
      </c>
      <c r="S34" s="805">
        <f t="shared" si="3"/>
        <v>0</v>
      </c>
      <c r="T34" s="805">
        <f t="shared" si="3"/>
        <v>0</v>
      </c>
      <c r="U34" s="805">
        <f t="shared" si="3"/>
        <v>0</v>
      </c>
      <c r="V34" s="805">
        <f t="shared" si="3"/>
        <v>0</v>
      </c>
      <c r="W34" s="805">
        <f t="shared" si="3"/>
        <v>0</v>
      </c>
      <c r="X34" s="805">
        <f t="shared" si="3"/>
        <v>0</v>
      </c>
      <c r="Y34" s="805">
        <f t="shared" si="3"/>
        <v>0</v>
      </c>
      <c r="Z34" s="805">
        <f t="shared" si="3"/>
        <v>0</v>
      </c>
      <c r="AA34" s="1231">
        <f>SUM(AA29:AA33)</f>
        <v>0</v>
      </c>
      <c r="AC34" s="184"/>
      <c r="AE34" s="912"/>
      <c r="AF34" s="34"/>
      <c r="AG34" s="224"/>
    </row>
    <row r="35" spans="1:33" ht="15.6" customHeight="1">
      <c r="B35" s="203" t="str">
        <f>IF(C35="","",COUNTIF($C$16:C35,"&lt;&gt;""")-COUNTBLANK($C$16:C35))</f>
        <v/>
      </c>
      <c r="D35" s="33"/>
      <c r="G35" s="32"/>
      <c r="H35" s="32"/>
      <c r="I35" s="104"/>
      <c r="K35" s="34"/>
      <c r="L35" s="104"/>
      <c r="N35" s="34"/>
      <c r="O35" s="104"/>
      <c r="Q35" s="34"/>
      <c r="R35" s="104"/>
      <c r="S35" s="104"/>
      <c r="T35" s="104"/>
      <c r="U35" s="104"/>
      <c r="V35" s="104"/>
      <c r="W35" s="104"/>
      <c r="X35" s="104"/>
      <c r="Y35" s="104"/>
      <c r="Z35" s="104"/>
      <c r="AA35" s="104"/>
      <c r="AD35" s="32"/>
      <c r="AG35" s="86"/>
    </row>
    <row r="36" spans="1:33" ht="15.6" customHeight="1">
      <c r="A36" s="985"/>
      <c r="B36" s="1004">
        <f>IF(C36="","",COUNTIF($C$16:C36,"&lt;&gt;""")-COUNTBLANK($C$16:C36))</f>
        <v>17</v>
      </c>
      <c r="C36" s="995" t="s">
        <v>1406</v>
      </c>
      <c r="D36" s="163" t="s">
        <v>2207</v>
      </c>
      <c r="E36" s="164" t="s">
        <v>750</v>
      </c>
      <c r="F36" s="996" t="s">
        <v>164</v>
      </c>
      <c r="G36" s="986"/>
      <c r="H36" s="1012">
        <f t="shared" ref="H36:H38" si="4">IF(AND(I36&lt;&gt;"",J36&lt;&gt;"",L36&lt;&gt;"",M36&lt;&gt;"",O36&lt;&gt;"",P36&lt;&gt;"",AG36&lt;&gt;"",R36&lt;&gt;"",S36&lt;&gt;"",T36&lt;&gt;"",U36&lt;&gt;"",V36&lt;&gt;"",W36&lt;&gt;"",X36&lt;&gt;"",Y36&lt;&gt;"",Z36&lt;&gt;"",AA36&lt;&gt;"",AC36&lt;&gt;""),0,1)</f>
        <v>1</v>
      </c>
      <c r="I36" s="1211">
        <f>I25-I34</f>
        <v>0</v>
      </c>
      <c r="J36" s="1002"/>
      <c r="K36" s="986"/>
      <c r="L36" s="805">
        <f>L25-L34</f>
        <v>0</v>
      </c>
      <c r="M36" s="1002"/>
      <c r="N36" s="986"/>
      <c r="O36" s="805">
        <f>O25-O34</f>
        <v>0</v>
      </c>
      <c r="P36" s="1002"/>
      <c r="Q36" s="986"/>
      <c r="R36" s="805">
        <f t="shared" ref="R36:Z36" si="5">R25-R34</f>
        <v>0</v>
      </c>
      <c r="S36" s="805">
        <f t="shared" si="5"/>
        <v>0</v>
      </c>
      <c r="T36" s="805">
        <f t="shared" si="5"/>
        <v>0</v>
      </c>
      <c r="U36" s="805">
        <f t="shared" si="5"/>
        <v>0</v>
      </c>
      <c r="V36" s="805">
        <f t="shared" si="5"/>
        <v>0</v>
      </c>
      <c r="W36" s="805">
        <f t="shared" si="5"/>
        <v>0</v>
      </c>
      <c r="X36" s="805">
        <f t="shared" si="5"/>
        <v>0</v>
      </c>
      <c r="Y36" s="805">
        <f t="shared" si="5"/>
        <v>0</v>
      </c>
      <c r="Z36" s="805">
        <f t="shared" si="5"/>
        <v>0</v>
      </c>
      <c r="AA36" s="1231">
        <f>AA25-AA34</f>
        <v>0</v>
      </c>
      <c r="AB36" s="985"/>
      <c r="AC36" s="1002"/>
      <c r="AD36" s="986"/>
      <c r="AE36" s="1024"/>
      <c r="AF36" s="986"/>
      <c r="AG36" s="1005"/>
    </row>
    <row r="37" spans="1:33" ht="15.6" customHeight="1">
      <c r="A37" s="985"/>
      <c r="B37" s="1004">
        <f>IF(C37="","",COUNTIF($C$16:C37,"&lt;&gt;""")-COUNTBLANK($C$16:C37))</f>
        <v>18</v>
      </c>
      <c r="C37" s="995" t="s">
        <v>1408</v>
      </c>
      <c r="D37" s="163" t="s">
        <v>2208</v>
      </c>
      <c r="E37" s="164" t="s">
        <v>750</v>
      </c>
      <c r="F37" s="996" t="s">
        <v>117</v>
      </c>
      <c r="G37" s="986"/>
      <c r="H37" s="1012">
        <f t="shared" si="4"/>
        <v>1</v>
      </c>
      <c r="I37" s="76"/>
      <c r="J37" s="1002"/>
      <c r="K37" s="986"/>
      <c r="L37" s="76"/>
      <c r="M37" s="1002"/>
      <c r="N37" s="986"/>
      <c r="O37" s="76"/>
      <c r="P37" s="1002"/>
      <c r="Q37" s="986"/>
      <c r="R37" s="76"/>
      <c r="S37" s="76"/>
      <c r="T37" s="76"/>
      <c r="U37" s="76"/>
      <c r="V37" s="76"/>
      <c r="W37" s="76"/>
      <c r="X37" s="76"/>
      <c r="Y37" s="76"/>
      <c r="Z37" s="76"/>
      <c r="AA37" s="76"/>
      <c r="AB37" s="985"/>
      <c r="AC37" s="1002"/>
      <c r="AD37" s="986"/>
      <c r="AE37" s="1024"/>
      <c r="AF37" s="986"/>
      <c r="AG37" s="1005"/>
    </row>
    <row r="38" spans="1:33" ht="15.6" customHeight="1">
      <c r="A38" s="985"/>
      <c r="B38" s="1004">
        <f>IF(C38="","",COUNTIF($C$16:C38,"&lt;&gt;""")-COUNTBLANK($C$16:C38))</f>
        <v>19</v>
      </c>
      <c r="C38" s="995" t="s">
        <v>1409</v>
      </c>
      <c r="D38" s="163" t="s">
        <v>2209</v>
      </c>
      <c r="E38" s="164" t="s">
        <v>750</v>
      </c>
      <c r="F38" s="996" t="s">
        <v>164</v>
      </c>
      <c r="G38" s="986"/>
      <c r="H38" s="1012">
        <f t="shared" si="4"/>
        <v>1</v>
      </c>
      <c r="I38" s="1211">
        <f>I36-I37</f>
        <v>0</v>
      </c>
      <c r="J38" s="1002"/>
      <c r="K38" s="986"/>
      <c r="L38" s="805">
        <f>L36-L37</f>
        <v>0</v>
      </c>
      <c r="M38" s="1002"/>
      <c r="N38" s="986"/>
      <c r="O38" s="805">
        <f>O36-O37</f>
        <v>0</v>
      </c>
      <c r="P38" s="1002"/>
      <c r="Q38" s="986"/>
      <c r="R38" s="805">
        <f t="shared" ref="R38:Z38" si="6">R36-R37</f>
        <v>0</v>
      </c>
      <c r="S38" s="805">
        <f t="shared" si="6"/>
        <v>0</v>
      </c>
      <c r="T38" s="805">
        <f t="shared" si="6"/>
        <v>0</v>
      </c>
      <c r="U38" s="805">
        <f t="shared" si="6"/>
        <v>0</v>
      </c>
      <c r="V38" s="805">
        <f t="shared" si="6"/>
        <v>0</v>
      </c>
      <c r="W38" s="805">
        <f t="shared" si="6"/>
        <v>0</v>
      </c>
      <c r="X38" s="805">
        <f t="shared" si="6"/>
        <v>0</v>
      </c>
      <c r="Y38" s="805">
        <f t="shared" si="6"/>
        <v>0</v>
      </c>
      <c r="Z38" s="805">
        <f t="shared" si="6"/>
        <v>0</v>
      </c>
      <c r="AA38" s="1231">
        <f>AA36-AA37</f>
        <v>0</v>
      </c>
      <c r="AB38" s="985"/>
      <c r="AC38" s="1002"/>
      <c r="AD38" s="986"/>
      <c r="AE38" s="1024"/>
      <c r="AF38" s="986"/>
      <c r="AG38" s="1005"/>
    </row>
    <row r="39" spans="1:33" ht="15.6" customHeight="1">
      <c r="B39" s="1004" t="str">
        <f>IF(C39="","",COUNTIF($C$16:C39,"&lt;&gt;""")-COUNTBLANK($C$16:C39))</f>
        <v/>
      </c>
      <c r="C39" s="34"/>
      <c r="D39" s="420"/>
      <c r="E39" s="34"/>
      <c r="F39" s="34"/>
      <c r="H39" s="32"/>
      <c r="I39" s="103"/>
      <c r="K39" s="34"/>
      <c r="L39" s="103"/>
      <c r="N39" s="34"/>
      <c r="O39" s="103"/>
      <c r="Q39" s="34"/>
      <c r="R39" s="103"/>
      <c r="S39" s="103"/>
      <c r="T39" s="103"/>
      <c r="U39" s="103"/>
      <c r="V39" s="103"/>
      <c r="W39" s="103"/>
      <c r="X39" s="103"/>
      <c r="Y39" s="103"/>
      <c r="Z39" s="103"/>
      <c r="AA39" s="103"/>
      <c r="AE39" s="34"/>
      <c r="AF39" s="34"/>
      <c r="AG39" s="88"/>
    </row>
    <row r="40" spans="1:33" ht="15.6" customHeight="1">
      <c r="B40" s="1004" t="str">
        <f>IF(C40="","",COUNTIF($C$16:C40,"&lt;&gt;""")-COUNTBLANK($C$16:C40))</f>
        <v/>
      </c>
      <c r="C40" s="60"/>
      <c r="D40" s="971" t="s">
        <v>2210</v>
      </c>
      <c r="E40" s="164"/>
      <c r="F40" s="61"/>
      <c r="H40" s="34"/>
      <c r="I40" s="34"/>
      <c r="J40" s="34"/>
      <c r="K40" s="34"/>
      <c r="L40" s="34"/>
      <c r="M40" s="34"/>
      <c r="N40" s="34"/>
      <c r="O40" s="34"/>
      <c r="P40" s="34"/>
      <c r="Q40" s="34"/>
      <c r="R40" s="34"/>
      <c r="S40" s="34"/>
      <c r="T40" s="34"/>
      <c r="U40" s="34"/>
      <c r="V40" s="34"/>
      <c r="W40" s="34"/>
      <c r="X40" s="34"/>
      <c r="Y40" s="34"/>
      <c r="Z40" s="34"/>
      <c r="AA40" s="986"/>
      <c r="AB40" s="34"/>
      <c r="AC40" s="34"/>
      <c r="AE40" s="34"/>
      <c r="AF40" s="34"/>
      <c r="AG40" s="34"/>
    </row>
    <row r="41" spans="1:33" ht="15.6" customHeight="1">
      <c r="B41" s="1004">
        <f>IF(C41="","",COUNTIF($C$16:C41,"&lt;&gt;""")-COUNTBLANK($C$16:C41))</f>
        <v>20</v>
      </c>
      <c r="C41" s="60" t="s">
        <v>1411</v>
      </c>
      <c r="D41" s="163" t="s">
        <v>2211</v>
      </c>
      <c r="E41" s="164" t="s">
        <v>750</v>
      </c>
      <c r="F41" s="61" t="s">
        <v>117</v>
      </c>
      <c r="H41" s="1012">
        <f t="shared" ref="H41:H44" si="7">IF(AND(I41&lt;&gt;"",J41&lt;&gt;"",L41&lt;&gt;"",M41&lt;&gt;"",O41&lt;&gt;"",P41&lt;&gt;"",AG41&lt;&gt;"",R41&lt;&gt;"",S41&lt;&gt;"",T41&lt;&gt;"",U41&lt;&gt;"",V41&lt;&gt;"",W41&lt;&gt;"",X41&lt;&gt;"",Y41&lt;&gt;"",Z41&lt;&gt;"",AA41&lt;&gt;"",AC41&lt;&gt;""),0,1)</f>
        <v>1</v>
      </c>
      <c r="I41" s="102"/>
      <c r="J41" s="184"/>
      <c r="K41" s="34"/>
      <c r="L41" s="102"/>
      <c r="M41" s="184"/>
      <c r="N41" s="34"/>
      <c r="O41" s="102"/>
      <c r="P41" s="184"/>
      <c r="Q41" s="34"/>
      <c r="R41" s="102"/>
      <c r="S41" s="102"/>
      <c r="T41" s="102"/>
      <c r="U41" s="102"/>
      <c r="V41" s="102"/>
      <c r="W41" s="102"/>
      <c r="X41" s="102"/>
      <c r="Y41" s="102"/>
      <c r="Z41" s="102"/>
      <c r="AA41" s="102"/>
      <c r="AC41" s="184"/>
      <c r="AE41" s="912"/>
      <c r="AF41" s="34"/>
      <c r="AG41" s="224"/>
    </row>
    <row r="42" spans="1:33" ht="15.6" customHeight="1">
      <c r="B42" s="1004">
        <f>IF(C42="","",COUNTIF($C$16:C42,"&lt;&gt;""")-COUNTBLANK($C$16:C42))</f>
        <v>21</v>
      </c>
      <c r="C42" s="60" t="s">
        <v>1412</v>
      </c>
      <c r="D42" s="163" t="s">
        <v>2210</v>
      </c>
      <c r="E42" s="164" t="s">
        <v>750</v>
      </c>
      <c r="F42" s="996" t="s">
        <v>117</v>
      </c>
      <c r="H42" s="1012">
        <f t="shared" si="7"/>
        <v>1</v>
      </c>
      <c r="I42" s="102"/>
      <c r="J42" s="1002"/>
      <c r="K42" s="986"/>
      <c r="L42" s="102"/>
      <c r="M42" s="1002"/>
      <c r="N42" s="986"/>
      <c r="O42" s="102"/>
      <c r="P42" s="1002"/>
      <c r="Q42" s="986"/>
      <c r="R42" s="102"/>
      <c r="S42" s="102"/>
      <c r="T42" s="102"/>
      <c r="U42" s="102"/>
      <c r="V42" s="102"/>
      <c r="W42" s="102"/>
      <c r="X42" s="102"/>
      <c r="Y42" s="102"/>
      <c r="Z42" s="102"/>
      <c r="AA42" s="102"/>
      <c r="AB42" s="985"/>
      <c r="AC42" s="1002"/>
      <c r="AD42" s="986"/>
      <c r="AE42" s="1024"/>
      <c r="AF42" s="986"/>
      <c r="AG42" s="1005"/>
    </row>
    <row r="43" spans="1:33" ht="15.6" customHeight="1">
      <c r="B43" s="1004">
        <f>IF(C43="","",COUNTIF($C$16:C43,"&lt;&gt;""")-COUNTBLANK($C$16:C43))</f>
        <v>22</v>
      </c>
      <c r="C43" s="204" t="s">
        <v>1413</v>
      </c>
      <c r="D43" s="1009" t="s">
        <v>2212</v>
      </c>
      <c r="E43" s="207" t="s">
        <v>750</v>
      </c>
      <c r="F43" s="996" t="s">
        <v>164</v>
      </c>
      <c r="H43" s="1012">
        <f t="shared" si="7"/>
        <v>1</v>
      </c>
      <c r="I43" s="806">
        <f>SUM(I41:I42)</f>
        <v>0</v>
      </c>
      <c r="J43" s="184"/>
      <c r="K43" s="34"/>
      <c r="L43" s="806">
        <f>SUM(L41:L42)</f>
        <v>0</v>
      </c>
      <c r="M43" s="184"/>
      <c r="N43" s="34"/>
      <c r="O43" s="806">
        <f>SUM(O41:O42)</f>
        <v>0</v>
      </c>
      <c r="P43" s="184"/>
      <c r="Q43" s="34"/>
      <c r="R43" s="806">
        <f t="shared" ref="R43:Z43" si="8">SUM(R41:R42)</f>
        <v>0</v>
      </c>
      <c r="S43" s="806">
        <f t="shared" si="8"/>
        <v>0</v>
      </c>
      <c r="T43" s="806">
        <f t="shared" si="8"/>
        <v>0</v>
      </c>
      <c r="U43" s="806">
        <f t="shared" si="8"/>
        <v>0</v>
      </c>
      <c r="V43" s="806">
        <f t="shared" si="8"/>
        <v>0</v>
      </c>
      <c r="W43" s="806">
        <f t="shared" si="8"/>
        <v>0</v>
      </c>
      <c r="X43" s="806">
        <f t="shared" si="8"/>
        <v>0</v>
      </c>
      <c r="Y43" s="806">
        <f t="shared" si="8"/>
        <v>0</v>
      </c>
      <c r="Z43" s="806">
        <f t="shared" si="8"/>
        <v>0</v>
      </c>
      <c r="AA43" s="1232">
        <f>SUM(AA41:AA42)</f>
        <v>0</v>
      </c>
      <c r="AC43" s="184"/>
      <c r="AE43" s="912"/>
      <c r="AF43" s="34"/>
      <c r="AG43" s="224"/>
    </row>
    <row r="44" spans="1:33" ht="15.6" customHeight="1">
      <c r="B44" s="203">
        <f>IF(C44="","",COUNTIF($C$16:C44,"&lt;&gt;""")-COUNTBLANK($C$16:C44))</f>
        <v>23</v>
      </c>
      <c r="C44" s="60" t="s">
        <v>2238</v>
      </c>
      <c r="D44" s="971" t="s">
        <v>2213</v>
      </c>
      <c r="E44" s="164" t="s">
        <v>750</v>
      </c>
      <c r="F44" s="61" t="s">
        <v>164</v>
      </c>
      <c r="H44" s="1012">
        <f t="shared" si="7"/>
        <v>1</v>
      </c>
      <c r="I44" s="805">
        <f>I43+I38</f>
        <v>0</v>
      </c>
      <c r="J44" s="184"/>
      <c r="K44" s="34"/>
      <c r="L44" s="805">
        <f>L43+L38</f>
        <v>0</v>
      </c>
      <c r="M44" s="184"/>
      <c r="N44" s="34"/>
      <c r="O44" s="805">
        <f>O43+O38</f>
        <v>0</v>
      </c>
      <c r="P44" s="184"/>
      <c r="Q44" s="34"/>
      <c r="R44" s="805">
        <f t="shared" ref="R44:Z44" si="9">R43+R38</f>
        <v>0</v>
      </c>
      <c r="S44" s="805">
        <f t="shared" si="9"/>
        <v>0</v>
      </c>
      <c r="T44" s="805">
        <f t="shared" si="9"/>
        <v>0</v>
      </c>
      <c r="U44" s="805">
        <f t="shared" si="9"/>
        <v>0</v>
      </c>
      <c r="V44" s="805">
        <f t="shared" si="9"/>
        <v>0</v>
      </c>
      <c r="W44" s="805">
        <f t="shared" si="9"/>
        <v>0</v>
      </c>
      <c r="X44" s="805">
        <f t="shared" si="9"/>
        <v>0</v>
      </c>
      <c r="Y44" s="805">
        <f t="shared" si="9"/>
        <v>0</v>
      </c>
      <c r="Z44" s="805">
        <f t="shared" si="9"/>
        <v>0</v>
      </c>
      <c r="AA44" s="1231">
        <f>AA43+AA38</f>
        <v>0</v>
      </c>
      <c r="AC44" s="184"/>
      <c r="AE44" s="912"/>
      <c r="AF44" s="34"/>
      <c r="AG44" s="224"/>
    </row>
    <row r="45" spans="1:33" ht="14.4">
      <c r="A45" s="34"/>
      <c r="B45" s="52"/>
      <c r="C45" s="34"/>
      <c r="D45" s="420"/>
      <c r="E45" s="34"/>
      <c r="F45" s="34"/>
      <c r="H45" s="34"/>
      <c r="I45" s="34"/>
      <c r="J45" s="34"/>
      <c r="K45" s="34"/>
      <c r="L45" s="34"/>
      <c r="M45" s="34"/>
      <c r="N45" s="34"/>
      <c r="O45" s="34"/>
      <c r="P45" s="34"/>
      <c r="Q45" s="34"/>
      <c r="R45" s="34"/>
      <c r="S45" s="34"/>
      <c r="T45" s="34"/>
      <c r="U45" s="34"/>
      <c r="V45" s="34"/>
      <c r="W45" s="34"/>
      <c r="X45" s="34"/>
      <c r="Y45" s="34"/>
      <c r="Z45" s="34"/>
      <c r="AA45" s="986"/>
      <c r="AC45" s="34"/>
      <c r="AE45" s="34"/>
      <c r="AF45" s="34"/>
      <c r="AG45" s="86"/>
    </row>
    <row r="46" spans="1:33" ht="14.4">
      <c r="B46" s="52"/>
      <c r="D46" s="33"/>
      <c r="G46" s="32"/>
      <c r="H46" s="32"/>
      <c r="AD46" s="32"/>
      <c r="AG46" s="86"/>
    </row>
    <row r="47" spans="1:33" ht="14.4">
      <c r="B47" s="52"/>
      <c r="H47" s="32"/>
      <c r="AE47" s="34"/>
      <c r="AF47" s="34"/>
      <c r="AG47" s="88"/>
    </row>
    <row r="48" spans="1:33" ht="14.4">
      <c r="B48" s="52"/>
      <c r="C48" s="32" t="s">
        <v>129</v>
      </c>
      <c r="H48" s="32"/>
      <c r="AE48" s="34"/>
      <c r="AF48" s="34"/>
      <c r="AG48" s="88"/>
    </row>
    <row r="49" spans="1:33" ht="14.4">
      <c r="B49" s="52"/>
      <c r="C49" s="1341"/>
      <c r="D49" s="1342"/>
      <c r="E49" s="1342"/>
      <c r="F49" s="1343"/>
      <c r="H49" s="32"/>
      <c r="AE49" s="34"/>
      <c r="AF49" s="34"/>
      <c r="AG49" s="88"/>
    </row>
    <row r="50" spans="1:33" ht="14.4">
      <c r="B50" s="52"/>
      <c r="C50" s="1344"/>
      <c r="D50" s="1345"/>
      <c r="E50" s="1345"/>
      <c r="F50" s="1346"/>
      <c r="H50" s="32"/>
      <c r="AE50" s="34"/>
      <c r="AF50" s="34"/>
      <c r="AG50" s="88"/>
    </row>
    <row r="51" spans="1:33" ht="14.4">
      <c r="B51" s="52"/>
      <c r="C51" s="1344"/>
      <c r="D51" s="1345"/>
      <c r="E51" s="1345"/>
      <c r="F51" s="1346"/>
      <c r="H51" s="32"/>
      <c r="AE51" s="34"/>
      <c r="AF51" s="34"/>
      <c r="AG51" s="88"/>
    </row>
    <row r="52" spans="1:33" ht="14.4">
      <c r="B52" s="52"/>
      <c r="C52" s="1344"/>
      <c r="D52" s="1345"/>
      <c r="E52" s="1345"/>
      <c r="F52" s="1346"/>
      <c r="H52" s="32"/>
      <c r="AE52" s="34"/>
      <c r="AF52" s="34"/>
      <c r="AG52" s="88"/>
    </row>
    <row r="53" spans="1:33" ht="14.4">
      <c r="B53" s="52"/>
      <c r="C53" s="1347"/>
      <c r="D53" s="1348"/>
      <c r="E53" s="1348"/>
      <c r="F53" s="1349"/>
      <c r="H53" s="32"/>
      <c r="AE53" s="34"/>
      <c r="AF53" s="34"/>
      <c r="AG53" s="88"/>
    </row>
    <row r="54" spans="1:33" ht="14.4">
      <c r="B54" s="52"/>
      <c r="H54" s="32"/>
      <c r="AE54" s="34"/>
      <c r="AF54" s="34"/>
      <c r="AG54" s="88"/>
    </row>
    <row r="55" spans="1:33" ht="14.4">
      <c r="B55" s="52"/>
      <c r="D55" s="33"/>
      <c r="E55" s="33"/>
      <c r="F55" s="33"/>
      <c r="H55" s="32"/>
      <c r="AG55" s="86"/>
    </row>
    <row r="56" spans="1:33" ht="14.4">
      <c r="B56" s="335" t="s">
        <v>130</v>
      </c>
      <c r="C56" s="56"/>
      <c r="D56" s="56"/>
      <c r="E56" s="56"/>
      <c r="F56" s="56"/>
      <c r="G56" s="56"/>
      <c r="H56" s="56"/>
      <c r="I56" s="56"/>
      <c r="J56" s="56"/>
      <c r="K56" s="56"/>
      <c r="L56" s="56"/>
      <c r="M56" s="56"/>
      <c r="N56" s="56"/>
      <c r="O56" s="56"/>
      <c r="P56" s="56"/>
      <c r="Q56" s="56"/>
      <c r="R56" s="56"/>
      <c r="S56" s="56"/>
      <c r="T56" s="56"/>
      <c r="U56" s="56"/>
      <c r="V56" s="56"/>
      <c r="W56" s="56"/>
      <c r="X56" s="56"/>
      <c r="Y56" s="56"/>
      <c r="Z56" s="56"/>
      <c r="AA56" s="994"/>
      <c r="AB56" s="56"/>
      <c r="AC56" s="56"/>
      <c r="AD56" s="56"/>
      <c r="AE56" s="56"/>
      <c r="AF56" s="56"/>
      <c r="AG56" s="87"/>
    </row>
    <row r="57" spans="1:33" ht="14.4" hidden="1">
      <c r="A57"/>
      <c r="B57"/>
      <c r="C57"/>
      <c r="D57"/>
      <c r="E57"/>
      <c r="F57"/>
      <c r="G57"/>
      <c r="H57"/>
      <c r="I57"/>
      <c r="J57"/>
      <c r="K57"/>
      <c r="L57"/>
      <c r="M57"/>
      <c r="N57"/>
      <c r="O57"/>
      <c r="P57"/>
      <c r="Q57"/>
      <c r="R57"/>
      <c r="S57"/>
      <c r="T57"/>
      <c r="U57"/>
      <c r="V57"/>
      <c r="W57"/>
      <c r="X57"/>
      <c r="Y57"/>
      <c r="Z57"/>
      <c r="AA57" s="1229"/>
      <c r="AB57"/>
      <c r="AC57"/>
      <c r="AD57"/>
      <c r="AE57"/>
      <c r="AF57"/>
      <c r="AG57"/>
    </row>
    <row r="58" spans="1:33" ht="0" hidden="1" customHeight="1">
      <c r="A58"/>
      <c r="B58"/>
      <c r="C58"/>
      <c r="D58"/>
      <c r="E58"/>
      <c r="F58"/>
      <c r="G58"/>
      <c r="H58"/>
      <c r="I58"/>
      <c r="J58"/>
      <c r="K58"/>
      <c r="L58"/>
      <c r="M58"/>
      <c r="N58"/>
      <c r="O58"/>
      <c r="P58"/>
      <c r="Q58"/>
      <c r="R58"/>
      <c r="S58"/>
      <c r="T58"/>
      <c r="U58"/>
      <c r="V58"/>
      <c r="W58"/>
      <c r="X58"/>
      <c r="Y58"/>
      <c r="Z58"/>
      <c r="AA58" s="1229"/>
      <c r="AB58"/>
      <c r="AC58"/>
      <c r="AD58"/>
      <c r="AE58"/>
      <c r="AF58"/>
      <c r="AG58"/>
    </row>
    <row r="59" spans="1:33" ht="14.85" hidden="1" customHeight="1">
      <c r="A59"/>
      <c r="B59"/>
      <c r="C59"/>
      <c r="D59"/>
      <c r="E59"/>
      <c r="F59"/>
      <c r="G59"/>
      <c r="H59"/>
      <c r="I59"/>
      <c r="J59"/>
      <c r="K59"/>
      <c r="L59"/>
      <c r="M59"/>
      <c r="N59"/>
      <c r="O59"/>
      <c r="P59"/>
      <c r="Q59"/>
      <c r="R59"/>
      <c r="S59"/>
      <c r="T59"/>
      <c r="U59"/>
      <c r="V59"/>
      <c r="W59"/>
      <c r="X59"/>
      <c r="Y59"/>
      <c r="Z59"/>
      <c r="AA59" s="122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9"/>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29"/>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29"/>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29"/>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29"/>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29"/>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29"/>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29"/>
      <c r="AB79"/>
      <c r="AC79"/>
      <c r="AD79"/>
      <c r="AE79"/>
      <c r="AF79"/>
      <c r="AG79"/>
    </row>
    <row r="80" spans="1:33" ht="15" hidden="1" customHeight="1">
      <c r="A80"/>
      <c r="B80"/>
      <c r="C80"/>
      <c r="D80"/>
      <c r="E80"/>
      <c r="F80"/>
      <c r="G80"/>
      <c r="H80"/>
      <c r="I80"/>
      <c r="J80"/>
      <c r="K80"/>
      <c r="L80"/>
      <c r="M80"/>
      <c r="N80"/>
      <c r="O80"/>
      <c r="P80"/>
      <c r="Q80"/>
      <c r="R80"/>
      <c r="S80"/>
      <c r="T80"/>
      <c r="U80"/>
      <c r="V80"/>
      <c r="W80"/>
      <c r="X80"/>
      <c r="Y80"/>
      <c r="Z80"/>
      <c r="AA80" s="1229"/>
      <c r="AB80"/>
      <c r="AC80"/>
      <c r="AD80"/>
      <c r="AE80"/>
      <c r="AF80"/>
      <c r="AG80"/>
    </row>
    <row r="81" spans="1:33" ht="15" hidden="1" customHeight="1">
      <c r="A81"/>
      <c r="B81"/>
      <c r="C81"/>
      <c r="D81"/>
      <c r="E81"/>
      <c r="F81"/>
      <c r="G81"/>
      <c r="H81"/>
      <c r="I81"/>
      <c r="J81"/>
      <c r="K81"/>
      <c r="L81"/>
      <c r="M81"/>
      <c r="N81"/>
      <c r="O81"/>
      <c r="P81"/>
      <c r="Q81"/>
      <c r="R81"/>
      <c r="S81"/>
      <c r="T81"/>
      <c r="U81"/>
      <c r="V81"/>
      <c r="W81"/>
      <c r="X81"/>
      <c r="Y81"/>
      <c r="Z81"/>
      <c r="AA81" s="1229"/>
      <c r="AB81"/>
      <c r="AC81"/>
      <c r="AD81"/>
      <c r="AE81"/>
      <c r="AF81"/>
      <c r="AG81"/>
    </row>
    <row r="82" spans="1:33" ht="15" hidden="1" customHeight="1">
      <c r="A82"/>
      <c r="B82"/>
      <c r="C82"/>
      <c r="D82"/>
      <c r="E82"/>
      <c r="F82"/>
      <c r="G82"/>
      <c r="H82"/>
      <c r="I82"/>
      <c r="J82"/>
      <c r="K82"/>
      <c r="L82"/>
      <c r="M82"/>
      <c r="N82"/>
      <c r="O82"/>
      <c r="P82"/>
      <c r="Q82"/>
      <c r="R82"/>
      <c r="S82"/>
      <c r="T82"/>
      <c r="U82"/>
      <c r="V82"/>
      <c r="W82"/>
      <c r="X82"/>
      <c r="Y82"/>
      <c r="Z82"/>
      <c r="AA82" s="1229"/>
      <c r="AB82"/>
      <c r="AC82"/>
      <c r="AD82"/>
      <c r="AE82"/>
      <c r="AF82"/>
      <c r="AG82"/>
    </row>
    <row r="83" spans="1:33" ht="15" hidden="1" customHeight="1">
      <c r="A83"/>
      <c r="B83"/>
      <c r="C83"/>
      <c r="D83"/>
      <c r="E83"/>
      <c r="F83"/>
      <c r="G83"/>
      <c r="H83"/>
      <c r="I83"/>
      <c r="J83"/>
      <c r="K83"/>
      <c r="L83"/>
      <c r="M83"/>
      <c r="N83"/>
      <c r="O83"/>
      <c r="P83"/>
      <c r="Q83"/>
      <c r="R83"/>
      <c r="S83"/>
      <c r="T83"/>
      <c r="U83"/>
      <c r="V83"/>
      <c r="W83"/>
      <c r="X83"/>
      <c r="Y83"/>
      <c r="Z83"/>
      <c r="AA83" s="1229"/>
      <c r="AB83"/>
      <c r="AC83"/>
      <c r="AD83"/>
      <c r="AE83"/>
      <c r="AF83"/>
      <c r="AG83"/>
    </row>
    <row r="84" spans="1:33" ht="15" hidden="1" customHeight="1">
      <c r="A84"/>
      <c r="B84"/>
      <c r="C84"/>
      <c r="D84"/>
      <c r="E84"/>
      <c r="F84"/>
      <c r="G84"/>
      <c r="H84"/>
      <c r="I84"/>
      <c r="J84"/>
      <c r="K84"/>
      <c r="L84"/>
      <c r="M84"/>
      <c r="N84"/>
      <c r="O84"/>
      <c r="P84"/>
      <c r="Q84"/>
      <c r="R84"/>
      <c r="S84"/>
      <c r="T84"/>
      <c r="U84"/>
      <c r="V84"/>
      <c r="W84"/>
      <c r="X84"/>
      <c r="Y84"/>
      <c r="Z84"/>
      <c r="AA84" s="1229"/>
      <c r="AB84"/>
      <c r="AC84"/>
      <c r="AD84"/>
      <c r="AE84"/>
      <c r="AF84"/>
      <c r="AG84"/>
    </row>
    <row r="85" spans="1:33" ht="15" hidden="1" customHeight="1">
      <c r="A85"/>
      <c r="B85"/>
      <c r="C85"/>
      <c r="D85"/>
      <c r="E85"/>
      <c r="F85"/>
      <c r="G85"/>
      <c r="H85"/>
      <c r="I85"/>
      <c r="J85"/>
      <c r="K85"/>
      <c r="L85"/>
      <c r="M85"/>
      <c r="N85"/>
      <c r="O85"/>
      <c r="P85"/>
      <c r="Q85"/>
      <c r="R85"/>
      <c r="S85"/>
      <c r="T85"/>
      <c r="U85"/>
      <c r="V85"/>
      <c r="W85"/>
      <c r="X85"/>
      <c r="Y85"/>
      <c r="Z85"/>
      <c r="AA85" s="1229"/>
      <c r="AB85"/>
      <c r="AC85"/>
      <c r="AD85"/>
      <c r="AE85"/>
      <c r="AF85"/>
      <c r="AG85"/>
    </row>
    <row r="86" spans="1:33" ht="15" hidden="1" customHeight="1">
      <c r="A86"/>
      <c r="B86"/>
      <c r="C86"/>
      <c r="D86"/>
      <c r="E86"/>
      <c r="F86"/>
      <c r="G86"/>
      <c r="H86"/>
      <c r="I86"/>
      <c r="J86"/>
      <c r="K86"/>
      <c r="L86"/>
      <c r="M86"/>
      <c r="N86"/>
      <c r="O86"/>
      <c r="P86"/>
      <c r="Q86"/>
      <c r="R86"/>
      <c r="S86"/>
      <c r="T86"/>
      <c r="U86"/>
      <c r="V86"/>
      <c r="W86"/>
      <c r="X86"/>
      <c r="Y86"/>
      <c r="Z86"/>
      <c r="AA86" s="1229"/>
      <c r="AB86"/>
      <c r="AC86"/>
      <c r="AD86"/>
      <c r="AE86"/>
      <c r="AF86"/>
      <c r="AG86"/>
    </row>
  </sheetData>
  <mergeCells count="18">
    <mergeCell ref="C49:F53"/>
    <mergeCell ref="I10:J11"/>
    <mergeCell ref="L10:M11"/>
    <mergeCell ref="O10:P11"/>
    <mergeCell ref="H10:H12"/>
    <mergeCell ref="R10:R12"/>
    <mergeCell ref="AE10:AE12"/>
    <mergeCell ref="AG10:AG12"/>
    <mergeCell ref="W10:W12"/>
    <mergeCell ref="X10:X12"/>
    <mergeCell ref="Y10:Y12"/>
    <mergeCell ref="AC10:AC12"/>
    <mergeCell ref="S10:S12"/>
    <mergeCell ref="T10:T12"/>
    <mergeCell ref="U10:U12"/>
    <mergeCell ref="V10:V12"/>
    <mergeCell ref="Z10:Z12"/>
    <mergeCell ref="AA10:AA12"/>
  </mergeCells>
  <conditionalFormatting sqref="H3">
    <cfRule type="cellIs" dxfId="331" priority="77" stopIfTrue="1" operator="greaterThan">
      <formula>0</formula>
    </cfRule>
    <cfRule type="cellIs" dxfId="330" priority="78" stopIfTrue="1" operator="lessThan">
      <formula>1</formula>
    </cfRule>
  </conditionalFormatting>
  <conditionalFormatting sqref="H16:H25">
    <cfRule type="cellIs" dxfId="329" priority="57" stopIfTrue="1" operator="greaterThan">
      <formula>0</formula>
    </cfRule>
    <cfRule type="cellIs" dxfId="328" priority="58" stopIfTrue="1" operator="lessThan">
      <formula>1</formula>
    </cfRule>
  </conditionalFormatting>
  <conditionalFormatting sqref="H17">
    <cfRule type="cellIs" dxfId="327" priority="35" stopIfTrue="1" operator="greaterThan">
      <formula>0</formula>
    </cfRule>
    <cfRule type="cellIs" dxfId="326" priority="36" stopIfTrue="1" operator="lessThan">
      <formula>1</formula>
    </cfRule>
  </conditionalFormatting>
  <conditionalFormatting sqref="H18">
    <cfRule type="cellIs" dxfId="325" priority="33" stopIfTrue="1" operator="greaterThan">
      <formula>0</formula>
    </cfRule>
    <cfRule type="cellIs" dxfId="324" priority="34" stopIfTrue="1" operator="lessThan">
      <formula>1</formula>
    </cfRule>
  </conditionalFormatting>
  <conditionalFormatting sqref="H19">
    <cfRule type="cellIs" dxfId="323" priority="31" stopIfTrue="1" operator="greaterThan">
      <formula>0</formula>
    </cfRule>
    <cfRule type="cellIs" dxfId="322" priority="32" stopIfTrue="1" operator="lessThan">
      <formula>1</formula>
    </cfRule>
  </conditionalFormatting>
  <conditionalFormatting sqref="H20">
    <cfRule type="cellIs" dxfId="321" priority="27" stopIfTrue="1" operator="greaterThan">
      <formula>0</formula>
    </cfRule>
    <cfRule type="cellIs" dxfId="320" priority="28" stopIfTrue="1" operator="lessThan">
      <formula>1</formula>
    </cfRule>
  </conditionalFormatting>
  <conditionalFormatting sqref="H21">
    <cfRule type="cellIs" dxfId="319" priority="25" stopIfTrue="1" operator="greaterThan">
      <formula>0</formula>
    </cfRule>
    <cfRule type="cellIs" dxfId="318" priority="26" stopIfTrue="1" operator="lessThan">
      <formula>1</formula>
    </cfRule>
  </conditionalFormatting>
  <conditionalFormatting sqref="H22">
    <cfRule type="cellIs" dxfId="317" priority="23" stopIfTrue="1" operator="greaterThan">
      <formula>0</formula>
    </cfRule>
    <cfRule type="cellIs" dxfId="316" priority="24" stopIfTrue="1" operator="lessThan">
      <formula>1</formula>
    </cfRule>
  </conditionalFormatting>
  <conditionalFormatting sqref="H23">
    <cfRule type="cellIs" dxfId="315" priority="17" stopIfTrue="1" operator="greaterThan">
      <formula>0</formula>
    </cfRule>
    <cfRule type="cellIs" dxfId="314" priority="18" stopIfTrue="1" operator="lessThan">
      <formula>1</formula>
    </cfRule>
  </conditionalFormatting>
  <conditionalFormatting sqref="H24">
    <cfRule type="cellIs" dxfId="313" priority="15" stopIfTrue="1" operator="greaterThan">
      <formula>0</formula>
    </cfRule>
    <cfRule type="cellIs" dxfId="312" priority="16" stopIfTrue="1" operator="lessThan">
      <formula>1</formula>
    </cfRule>
  </conditionalFormatting>
  <conditionalFormatting sqref="H25">
    <cfRule type="cellIs" dxfId="311" priority="13" stopIfTrue="1" operator="greaterThan">
      <formula>0</formula>
    </cfRule>
    <cfRule type="cellIs" dxfId="310" priority="14" stopIfTrue="1" operator="lessThan">
      <formula>1</formula>
    </cfRule>
  </conditionalFormatting>
  <conditionalFormatting sqref="H29:H34">
    <cfRule type="cellIs" dxfId="309" priority="5" stopIfTrue="1" operator="greaterThan">
      <formula>0</formula>
    </cfRule>
    <cfRule type="cellIs" dxfId="308" priority="6" stopIfTrue="1" operator="lessThan">
      <formula>1</formula>
    </cfRule>
  </conditionalFormatting>
  <conditionalFormatting sqref="H36:H38">
    <cfRule type="cellIs" dxfId="307" priority="3" stopIfTrue="1" operator="greaterThan">
      <formula>0</formula>
    </cfRule>
    <cfRule type="cellIs" dxfId="306" priority="4" stopIfTrue="1" operator="lessThan">
      <formula>1</formula>
    </cfRule>
  </conditionalFormatting>
  <conditionalFormatting sqref="H41:H44">
    <cfRule type="cellIs" dxfId="305" priority="1" stopIfTrue="1" operator="greaterThan">
      <formula>0</formula>
    </cfRule>
    <cfRule type="cellIs" dxfId="304" priority="2" stopIfTrue="1" operator="lessThan">
      <formula>1</formula>
    </cfRule>
  </conditionalFormatting>
  <dataValidations disablePrompts="1" count="1">
    <dataValidation type="list" allowBlank="1" showInputMessage="1" showErrorMessage="1" sqref="J29:J34 J41:J44 AC29:AC34 P29:P34 M29:M34 P36:P38 M36:M38 J36:J38 AC36:AC38 AC41:AC44 P41:P44 M41:M44 M16:M25 AC16:AC25 P16:P25 J16:J25" xr:uid="{9F348DFC-1E5F-495B-875D-068008DAD8BE}">
      <formula1>Confidence_grade</formula1>
    </dataValidation>
  </dataValidations>
  <pageMargins left="0.23622047244094491" right="0.23622047244094491" top="0.74803149606299213" bottom="0.74803149606299213" header="0.31496062992125984" footer="0.31496062992125984"/>
  <pageSetup paperSize="9" scale="61" fitToWidth="0" orientation="landscape" r:id="rId1"/>
  <headerFooter>
    <oddHeader>&amp;LDepartment of Internal Affairs - Three Waters Reform Programme - Request for Information Template Workbook I</oddHeader>
    <oddFooter>&amp;LPage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C390-66FD-4B3B-81DD-F74741064849}">
  <sheetPr>
    <tabColor rgb="FF55EBF7"/>
    <pageSetUpPr fitToPage="1"/>
  </sheetPr>
  <dimension ref="A1:XEV103"/>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 style="985" customWidth="1"/>
    <col min="4" max="4" width="64" style="985" bestFit="1" customWidth="1"/>
    <col min="5" max="5" width="9.44140625" style="985" customWidth="1"/>
    <col min="6" max="6" width="8.5546875" style="985" customWidth="1"/>
    <col min="7" max="7" width="8.5546875" style="986" customWidth="1"/>
    <col min="8" max="8" width="17.44140625" style="89" customWidth="1"/>
    <col min="9" max="9" width="13.5546875" style="985" customWidth="1"/>
    <col min="10" max="11" width="5.5546875" style="985" customWidth="1"/>
    <col min="12" max="12" width="13.5546875" style="985" customWidth="1"/>
    <col min="13" max="14" width="5.5546875" style="985" customWidth="1"/>
    <col min="15" max="15" width="13.5546875" style="985" customWidth="1"/>
    <col min="16" max="17" width="5.5546875" style="985" customWidth="1"/>
    <col min="18" max="21" width="16.5546875" style="985" customWidth="1"/>
    <col min="22" max="22" width="16.5546875" style="986" customWidth="1"/>
    <col min="23" max="23" width="16.5546875" style="168" customWidth="1"/>
    <col min="24" max="27" width="16.5546875" style="985" customWidth="1"/>
    <col min="28" max="30" width="5.5546875" style="985" customWidth="1"/>
    <col min="31" max="31" width="15.44140625" style="985" customWidth="1"/>
    <col min="32" max="32" width="9.44140625" style="985" customWidth="1"/>
    <col min="33" max="33" width="49.44140625" style="985" customWidth="1"/>
    <col min="34" max="16363" width="9.44140625" hidden="1"/>
    <col min="16377" max="16384" width="9.44140625" hidden="1"/>
  </cols>
  <sheetData>
    <row r="1" spans="1:33" ht="28.35" customHeight="1">
      <c r="B1" s="929" t="str">
        <f>'Key information'!$B$6</f>
        <v>Three Waters Reform Programme: Request for Information Workbook I</v>
      </c>
      <c r="C1" s="988"/>
      <c r="D1" s="988"/>
      <c r="E1" s="323"/>
      <c r="F1" s="323"/>
      <c r="G1" s="323"/>
      <c r="H1" s="939"/>
      <c r="I1" s="323"/>
      <c r="J1" s="323"/>
      <c r="K1" s="323"/>
      <c r="L1" s="323"/>
      <c r="M1" s="323"/>
      <c r="N1" s="323"/>
      <c r="O1" s="323"/>
      <c r="P1" s="323"/>
      <c r="Q1" s="323"/>
      <c r="R1" s="323"/>
      <c r="S1" s="323"/>
      <c r="T1" s="323"/>
      <c r="U1" s="323"/>
      <c r="V1" s="323"/>
      <c r="W1" s="323"/>
      <c r="X1" s="323"/>
      <c r="Y1" s="323"/>
      <c r="Z1" s="323"/>
      <c r="AA1" s="1226"/>
      <c r="AB1" s="323"/>
      <c r="AC1" s="323"/>
      <c r="AD1" s="323"/>
      <c r="AE1" s="323"/>
      <c r="AF1" s="323"/>
      <c r="AG1" s="324"/>
    </row>
    <row r="2" spans="1:33"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998"/>
      <c r="Z2" s="998"/>
      <c r="AB2" s="998"/>
      <c r="AC2" s="998"/>
      <c r="AD2" s="998"/>
      <c r="AE2" s="998"/>
      <c r="AF2" s="998"/>
      <c r="AG2" s="190"/>
    </row>
    <row r="3" spans="1:33" ht="14.4">
      <c r="A3" s="989"/>
      <c r="B3" s="662" t="s">
        <v>1971</v>
      </c>
      <c r="C3" s="302"/>
      <c r="D3" s="663">
        <f>'Key information'!$E$8</f>
        <v>0</v>
      </c>
      <c r="E3" s="302"/>
      <c r="F3" s="192"/>
      <c r="G3" s="807" t="s">
        <v>100</v>
      </c>
      <c r="H3" s="1011">
        <f>SUM(H16:H61)</f>
        <v>35</v>
      </c>
      <c r="I3" s="326"/>
      <c r="J3" s="326"/>
      <c r="K3" s="326"/>
      <c r="L3" s="326"/>
      <c r="M3" s="326"/>
      <c r="N3" s="326"/>
      <c r="O3" s="326"/>
      <c r="P3" s="326"/>
      <c r="Q3" s="326"/>
      <c r="R3" s="326"/>
      <c r="S3" s="326"/>
      <c r="T3" s="326"/>
      <c r="U3" s="326"/>
      <c r="V3" s="997"/>
      <c r="W3" s="99"/>
      <c r="X3" s="998"/>
      <c r="Y3" s="998"/>
      <c r="Z3" s="998"/>
      <c r="AB3" s="998"/>
      <c r="AC3" s="998"/>
      <c r="AD3" s="998"/>
      <c r="AE3" s="998"/>
      <c r="AF3" s="998"/>
      <c r="AG3" s="190"/>
    </row>
    <row r="4" spans="1:33" ht="14.4">
      <c r="B4" s="1022"/>
      <c r="C4" s="327"/>
      <c r="D4" s="328"/>
      <c r="E4" s="1008"/>
      <c r="F4" s="1008"/>
      <c r="G4" s="1008"/>
      <c r="H4" s="1008"/>
      <c r="I4" s="1008"/>
      <c r="J4" s="1008"/>
      <c r="K4" s="1008"/>
      <c r="L4" s="1008"/>
      <c r="M4" s="1008"/>
      <c r="N4" s="1008"/>
      <c r="O4" s="1008"/>
      <c r="P4" s="47"/>
      <c r="Q4" s="1008"/>
      <c r="R4" s="1008"/>
      <c r="S4" s="1008"/>
      <c r="T4" s="1008"/>
      <c r="U4" s="47"/>
      <c r="V4" s="46"/>
      <c r="W4" s="330"/>
      <c r="X4" s="47"/>
      <c r="Y4" s="47"/>
      <c r="Z4" s="47"/>
      <c r="AA4" s="47"/>
      <c r="AB4" s="47"/>
      <c r="AC4" s="47"/>
      <c r="AD4" s="47"/>
      <c r="AE4" s="47"/>
      <c r="AF4" s="47"/>
      <c r="AG4" s="322"/>
    </row>
    <row r="5" spans="1:33" ht="14.4">
      <c r="C5" s="33"/>
      <c r="H5" s="986"/>
      <c r="W5" s="1155"/>
    </row>
    <row r="6" spans="1:33" ht="15" thickBot="1">
      <c r="B6" s="48"/>
      <c r="C6" s="49"/>
      <c r="D6" s="991"/>
      <c r="E6" s="991"/>
      <c r="F6" s="991"/>
      <c r="G6" s="991"/>
      <c r="H6" s="991"/>
      <c r="I6" s="991"/>
      <c r="J6" s="991"/>
      <c r="K6" s="991"/>
      <c r="L6" s="991"/>
      <c r="M6" s="991"/>
      <c r="N6" s="991"/>
      <c r="O6" s="991"/>
      <c r="P6" s="991"/>
      <c r="Q6" s="991"/>
      <c r="R6" s="991"/>
      <c r="S6" s="991"/>
      <c r="T6" s="991"/>
      <c r="U6" s="991"/>
      <c r="V6" s="991"/>
      <c r="W6" s="169"/>
      <c r="X6" s="991"/>
      <c r="Y6" s="991"/>
      <c r="Z6" s="991"/>
      <c r="AA6" s="991"/>
      <c r="AB6" s="991"/>
      <c r="AC6" s="991"/>
      <c r="AD6" s="991"/>
      <c r="AE6" s="991"/>
      <c r="AF6" s="991"/>
      <c r="AG6" s="231"/>
    </row>
    <row r="7" spans="1:33" ht="14.4">
      <c r="B7" s="52"/>
      <c r="C7" s="122" t="s">
        <v>2678</v>
      </c>
      <c r="D7" s="123"/>
      <c r="E7" s="998"/>
      <c r="F7" s="998"/>
      <c r="G7" s="997"/>
      <c r="H7" s="998"/>
      <c r="I7" s="998"/>
      <c r="J7" s="998"/>
      <c r="K7" s="998"/>
      <c r="L7" s="998"/>
      <c r="M7" s="998"/>
      <c r="N7" s="998"/>
      <c r="O7" s="998"/>
      <c r="P7" s="998"/>
      <c r="Q7" s="998"/>
      <c r="R7" s="998"/>
      <c r="S7" s="998"/>
      <c r="T7" s="998"/>
      <c r="U7" s="998"/>
      <c r="V7" s="997"/>
      <c r="W7" s="218"/>
      <c r="X7" s="998"/>
      <c r="Y7" s="998"/>
      <c r="Z7" s="998"/>
      <c r="AB7" s="998"/>
      <c r="AC7" s="998"/>
      <c r="AD7" s="998"/>
      <c r="AE7" s="998"/>
      <c r="AF7" s="998"/>
      <c r="AG7" s="190"/>
    </row>
    <row r="8" spans="1:33" ht="15" thickBot="1">
      <c r="B8" s="52"/>
      <c r="C8" s="124" t="s">
        <v>1414</v>
      </c>
      <c r="D8" s="125"/>
      <c r="E8" s="998"/>
      <c r="F8" s="998"/>
      <c r="G8" s="997"/>
      <c r="H8" s="998"/>
      <c r="I8" s="998"/>
      <c r="J8" s="998"/>
      <c r="K8" s="998"/>
      <c r="L8" s="998"/>
      <c r="M8" s="998"/>
      <c r="N8" s="998"/>
      <c r="O8" s="998"/>
      <c r="P8" s="998"/>
      <c r="Q8" s="998"/>
      <c r="R8" s="998"/>
      <c r="S8" s="998"/>
      <c r="T8" s="998"/>
      <c r="U8" s="998"/>
      <c r="V8" s="997"/>
      <c r="W8" s="218"/>
      <c r="X8" s="998"/>
      <c r="Y8" s="998"/>
      <c r="Z8" s="998"/>
      <c r="AB8" s="998"/>
      <c r="AC8" s="998"/>
      <c r="AD8" s="998"/>
      <c r="AE8" s="998"/>
      <c r="AF8" s="998"/>
      <c r="AG8" s="190"/>
    </row>
    <row r="9" spans="1:33" ht="17.399999999999999" thickBot="1">
      <c r="B9" s="52"/>
      <c r="C9" s="998"/>
      <c r="D9" s="998"/>
      <c r="E9" s="998"/>
      <c r="F9" s="998"/>
      <c r="G9" s="997"/>
      <c r="H9" s="998"/>
      <c r="I9" s="998"/>
      <c r="J9" s="998"/>
      <c r="K9" s="998"/>
      <c r="L9" s="998"/>
      <c r="M9" s="998"/>
      <c r="N9" s="998"/>
      <c r="O9" s="998"/>
      <c r="P9" s="998"/>
      <c r="Q9" s="998"/>
      <c r="R9" s="998"/>
      <c r="S9" s="998"/>
      <c r="T9" s="998"/>
      <c r="U9" s="998"/>
      <c r="V9" s="997"/>
      <c r="W9" s="218"/>
      <c r="X9" s="998"/>
      <c r="Y9" s="998"/>
      <c r="Z9" s="998"/>
      <c r="AB9" s="998"/>
      <c r="AC9" s="708" t="s">
        <v>2894</v>
      </c>
      <c r="AD9" s="998"/>
      <c r="AE9" s="998"/>
      <c r="AF9" s="998"/>
      <c r="AG9" s="190"/>
    </row>
    <row r="10" spans="1:33" ht="14.25" customHeight="1">
      <c r="B10" s="52"/>
      <c r="C10" s="122" t="s">
        <v>103</v>
      </c>
      <c r="D10" s="137" t="s">
        <v>32</v>
      </c>
      <c r="E10" s="137" t="s">
        <v>104</v>
      </c>
      <c r="F10" s="133" t="s">
        <v>105</v>
      </c>
      <c r="H10" s="1353" t="s">
        <v>106</v>
      </c>
      <c r="I10" s="1608">
        <v>43646</v>
      </c>
      <c r="J10" s="1606"/>
      <c r="L10" s="1608">
        <v>44012</v>
      </c>
      <c r="M10" s="1606"/>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C10" s="1602" t="s">
        <v>147</v>
      </c>
      <c r="AD10" s="986"/>
      <c r="AE10" s="1338" t="s">
        <v>108</v>
      </c>
      <c r="AF10" s="992"/>
      <c r="AG10" s="1332" t="s">
        <v>109</v>
      </c>
    </row>
    <row r="11" spans="1:33" ht="14.25" customHeight="1">
      <c r="B11" s="52"/>
      <c r="C11" s="223" t="s">
        <v>110</v>
      </c>
      <c r="D11" s="136"/>
      <c r="E11" s="136"/>
      <c r="F11" s="134" t="s">
        <v>111</v>
      </c>
      <c r="H11" s="1354"/>
      <c r="I11" s="1609"/>
      <c r="J11" s="1461"/>
      <c r="L11" s="1609"/>
      <c r="M11" s="1461"/>
      <c r="O11" s="1612"/>
      <c r="P11" s="1613"/>
      <c r="R11" s="1600"/>
      <c r="S11" s="1600"/>
      <c r="T11" s="1600"/>
      <c r="U11" s="1600"/>
      <c r="V11" s="1600"/>
      <c r="W11" s="1600"/>
      <c r="X11" s="1600"/>
      <c r="Y11" s="1600"/>
      <c r="Z11" s="1600"/>
      <c r="AA11" s="1600"/>
      <c r="AC11" s="1603"/>
      <c r="AD11" s="986"/>
      <c r="AE11" s="1339"/>
      <c r="AF11" s="992"/>
      <c r="AG11" s="1333"/>
    </row>
    <row r="12" spans="1:33" ht="15.75" customHeight="1" thickBot="1">
      <c r="B12" s="52"/>
      <c r="C12" s="124"/>
      <c r="D12" s="138"/>
      <c r="E12" s="138"/>
      <c r="F12" s="135"/>
      <c r="H12" s="1355"/>
      <c r="I12" s="153"/>
      <c r="J12" s="1154" t="s">
        <v>147</v>
      </c>
      <c r="L12" s="153"/>
      <c r="M12" s="1154" t="s">
        <v>147</v>
      </c>
      <c r="O12" s="153"/>
      <c r="P12" s="1154" t="s">
        <v>147</v>
      </c>
      <c r="R12" s="1601"/>
      <c r="S12" s="1601"/>
      <c r="T12" s="1601"/>
      <c r="U12" s="1601"/>
      <c r="V12" s="1601"/>
      <c r="W12" s="1601"/>
      <c r="X12" s="1601"/>
      <c r="Y12" s="1601"/>
      <c r="Z12" s="1601"/>
      <c r="AA12" s="1601"/>
      <c r="AC12" s="1604"/>
      <c r="AD12" s="986"/>
      <c r="AE12" s="1340"/>
      <c r="AF12" s="993"/>
      <c r="AG12" s="1334"/>
    </row>
    <row r="13" spans="1:33" ht="14.4">
      <c r="B13" s="52"/>
      <c r="C13" s="998"/>
      <c r="D13" s="998"/>
      <c r="E13" s="998"/>
      <c r="F13" s="998"/>
      <c r="G13" s="997"/>
      <c r="H13" s="998"/>
      <c r="I13" s="998"/>
      <c r="J13" s="998"/>
      <c r="K13" s="998"/>
      <c r="L13" s="998"/>
      <c r="M13" s="998"/>
      <c r="N13" s="998"/>
      <c r="O13" s="998"/>
      <c r="P13" s="998"/>
      <c r="Q13" s="998"/>
      <c r="R13" s="998"/>
      <c r="S13" s="998"/>
      <c r="T13" s="998"/>
      <c r="U13" s="998"/>
      <c r="V13" s="997"/>
      <c r="W13" s="218"/>
      <c r="X13" s="998"/>
      <c r="Y13" s="998"/>
      <c r="Z13" s="998"/>
      <c r="AB13" s="998"/>
      <c r="AC13" s="998"/>
      <c r="AD13" s="998"/>
      <c r="AE13" s="998"/>
      <c r="AF13" s="998"/>
      <c r="AG13" s="190"/>
    </row>
    <row r="14" spans="1:33" ht="14.4">
      <c r="B14" s="52"/>
      <c r="C14" s="998"/>
      <c r="D14" s="998"/>
      <c r="E14" s="998"/>
      <c r="F14" s="998"/>
      <c r="G14" s="998"/>
      <c r="H14" s="998"/>
      <c r="I14" s="998"/>
      <c r="J14" s="998"/>
      <c r="K14" s="998"/>
      <c r="L14" s="998"/>
      <c r="M14" s="998"/>
      <c r="N14" s="998"/>
      <c r="O14" s="998"/>
      <c r="P14" s="998"/>
      <c r="Q14" s="998"/>
      <c r="R14" s="998"/>
      <c r="S14" s="998"/>
      <c r="T14" s="998"/>
      <c r="U14" s="998"/>
      <c r="V14" s="997"/>
      <c r="W14" s="218"/>
      <c r="X14" s="998"/>
      <c r="Y14" s="998"/>
      <c r="Z14" s="998"/>
      <c r="AB14" s="998"/>
      <c r="AC14" s="998"/>
      <c r="AD14" s="998"/>
      <c r="AE14" s="998"/>
      <c r="AF14" s="998"/>
      <c r="AG14" s="190"/>
    </row>
    <row r="15" spans="1:33" ht="14.4">
      <c r="B15" s="1004" t="str">
        <f>IF(C15="","",COUNTIF($C$25:C34,"&lt;&gt;""")-COUNTBLANK($C$25:C34))</f>
        <v/>
      </c>
      <c r="C15" s="995"/>
      <c r="D15" s="982" t="s">
        <v>1418</v>
      </c>
      <c r="E15" s="982"/>
      <c r="F15" s="995"/>
      <c r="G15" s="997"/>
      <c r="H15" s="998"/>
      <c r="I15" s="349"/>
      <c r="J15" s="997"/>
      <c r="K15" s="997"/>
      <c r="L15" s="349"/>
      <c r="M15" s="997"/>
      <c r="N15" s="997"/>
      <c r="O15" s="349"/>
      <c r="P15" s="998"/>
      <c r="Q15" s="997"/>
      <c r="R15" s="349"/>
      <c r="S15" s="349"/>
      <c r="T15" s="349"/>
      <c r="U15" s="349"/>
      <c r="V15" s="349"/>
      <c r="W15" s="349"/>
      <c r="X15" s="349"/>
      <c r="Y15" s="349"/>
      <c r="Z15" s="349"/>
      <c r="AA15" s="103"/>
      <c r="AC15" s="998"/>
      <c r="AD15" s="998"/>
      <c r="AE15" s="997"/>
      <c r="AF15" s="997"/>
      <c r="AG15" s="941"/>
    </row>
    <row r="16" spans="1:33" ht="14.4">
      <c r="B16" s="1004">
        <f>IF(C16="","",COUNTIF($C16:C$16,"&lt;&gt;""")-COUNTBLANK($C16:C$16))</f>
        <v>1</v>
      </c>
      <c r="C16" s="995" t="s">
        <v>2690</v>
      </c>
      <c r="D16" s="995" t="s">
        <v>2736</v>
      </c>
      <c r="E16" s="164" t="s">
        <v>750</v>
      </c>
      <c r="F16" s="996" t="s">
        <v>117</v>
      </c>
      <c r="G16" s="997"/>
      <c r="H16" s="1012">
        <f>IF(AND(I16&lt;&gt;"",J16&lt;&gt;"",L16&lt;&gt;"",M16&lt;&gt;"",O16&lt;&gt;"",P16&lt;&gt;"",AG16&lt;&gt;"",R16&lt;&gt;"",S16&lt;&gt;"",T16&lt;&gt;"",U16&lt;&gt;"",V16&lt;&gt;"",W16&lt;&gt;"",X16&lt;&gt;"",Y16&lt;&gt;"",Z16&lt;&gt;"",AA16&lt;&gt;"",AC16&lt;&gt;""),0,1)</f>
        <v>1</v>
      </c>
      <c r="I16" s="102"/>
      <c r="J16" s="1002"/>
      <c r="K16" s="997"/>
      <c r="L16" s="102"/>
      <c r="M16" s="1002"/>
      <c r="N16" s="997"/>
      <c r="O16" s="102"/>
      <c r="P16" s="1002"/>
      <c r="Q16" s="997"/>
      <c r="R16" s="102"/>
      <c r="S16" s="102"/>
      <c r="T16" s="102"/>
      <c r="U16" s="102"/>
      <c r="V16" s="102"/>
      <c r="W16" s="102"/>
      <c r="X16" s="102"/>
      <c r="Y16" s="102"/>
      <c r="Z16" s="102"/>
      <c r="AA16" s="102"/>
      <c r="AC16" s="1002"/>
      <c r="AD16" s="998"/>
      <c r="AE16" s="1156"/>
      <c r="AF16" s="997"/>
      <c r="AG16" s="1003"/>
    </row>
    <row r="17" spans="2:33" ht="14.4">
      <c r="B17" s="1004">
        <f>IF(C17="","",COUNTIF($C$16:C17,"&lt;&gt;""")-COUNTBLANK($C$16:C17))</f>
        <v>2</v>
      </c>
      <c r="C17" s="995" t="s">
        <v>1416</v>
      </c>
      <c r="D17" s="995" t="s">
        <v>2252</v>
      </c>
      <c r="E17" s="164" t="s">
        <v>750</v>
      </c>
      <c r="F17" s="996" t="s">
        <v>117</v>
      </c>
      <c r="G17" s="997"/>
      <c r="H17" s="1012">
        <f t="shared" ref="H17:H22" si="0">IF(AND(I17&lt;&gt;"",J17&lt;&gt;"",L17&lt;&gt;"",M17&lt;&gt;"",O17&lt;&gt;"",P17&lt;&gt;"",AG17&lt;&gt;"",R17&lt;&gt;"",S17&lt;&gt;"",T17&lt;&gt;"",U17&lt;&gt;"",V17&lt;&gt;"",W17&lt;&gt;"",X17&lt;&gt;"",Y17&lt;&gt;"",Z17&lt;&gt;"",AA17&lt;&gt;"",AC17&lt;&gt;""),0,1)</f>
        <v>1</v>
      </c>
      <c r="I17" s="102"/>
      <c r="J17" s="1002"/>
      <c r="K17" s="997"/>
      <c r="L17" s="102"/>
      <c r="M17" s="1002"/>
      <c r="N17" s="997"/>
      <c r="O17" s="102"/>
      <c r="P17" s="1002"/>
      <c r="Q17" s="997"/>
      <c r="R17" s="102"/>
      <c r="S17" s="102"/>
      <c r="T17" s="102"/>
      <c r="U17" s="102"/>
      <c r="V17" s="102"/>
      <c r="W17" s="102"/>
      <c r="X17" s="102"/>
      <c r="Y17" s="102"/>
      <c r="Z17" s="102"/>
      <c r="AA17" s="102"/>
      <c r="AC17" s="1002"/>
      <c r="AD17" s="998"/>
      <c r="AE17" s="1156"/>
      <c r="AF17" s="997"/>
      <c r="AG17" s="1003"/>
    </row>
    <row r="18" spans="2:33" ht="14.4">
      <c r="B18" s="1004">
        <f>IF(C18="","",COUNTIF($C$16:C18,"&lt;&gt;""")-COUNTBLANK($C$16:C18))</f>
        <v>3</v>
      </c>
      <c r="C18" s="995" t="s">
        <v>1417</v>
      </c>
      <c r="D18" s="995" t="s">
        <v>2735</v>
      </c>
      <c r="E18" s="164" t="s">
        <v>750</v>
      </c>
      <c r="F18" s="996" t="s">
        <v>117</v>
      </c>
      <c r="G18" s="997"/>
      <c r="H18" s="1012">
        <f t="shared" si="0"/>
        <v>1</v>
      </c>
      <c r="I18" s="102"/>
      <c r="J18" s="1002"/>
      <c r="K18" s="997"/>
      <c r="L18" s="102"/>
      <c r="M18" s="1002"/>
      <c r="N18" s="997"/>
      <c r="O18" s="102"/>
      <c r="P18" s="1002"/>
      <c r="Q18" s="997"/>
      <c r="R18" s="102"/>
      <c r="S18" s="102"/>
      <c r="T18" s="102"/>
      <c r="U18" s="102"/>
      <c r="V18" s="102"/>
      <c r="W18" s="102"/>
      <c r="X18" s="102"/>
      <c r="Y18" s="102"/>
      <c r="Z18" s="102"/>
      <c r="AA18" s="102"/>
      <c r="AC18" s="1002"/>
      <c r="AD18" s="998"/>
      <c r="AE18" s="1156"/>
      <c r="AF18" s="997"/>
      <c r="AG18" s="1003"/>
    </row>
    <row r="19" spans="2:33" ht="14.4">
      <c r="B19" s="1004">
        <f>IF(C19="","",COUNTIF($C$16:C19,"&lt;&gt;""")-COUNTBLANK($C$16:C19))</f>
        <v>4</v>
      </c>
      <c r="C19" s="995" t="s">
        <v>1419</v>
      </c>
      <c r="D19" s="995" t="s">
        <v>2696</v>
      </c>
      <c r="E19" s="996" t="s">
        <v>750</v>
      </c>
      <c r="F19" s="996" t="s">
        <v>117</v>
      </c>
      <c r="G19" s="997"/>
      <c r="H19" s="1012">
        <f t="shared" si="0"/>
        <v>1</v>
      </c>
      <c r="I19" s="106"/>
      <c r="J19" s="1002"/>
      <c r="K19" s="997"/>
      <c r="L19" s="106"/>
      <c r="M19" s="1002"/>
      <c r="N19" s="997"/>
      <c r="O19" s="106"/>
      <c r="P19" s="1002"/>
      <c r="Q19" s="997"/>
      <c r="R19" s="106"/>
      <c r="S19" s="106"/>
      <c r="T19" s="106"/>
      <c r="U19" s="106"/>
      <c r="V19" s="106"/>
      <c r="W19" s="106"/>
      <c r="X19" s="106"/>
      <c r="Y19" s="106"/>
      <c r="Z19" s="106"/>
      <c r="AA19" s="102"/>
      <c r="AC19" s="1002"/>
      <c r="AD19" s="998"/>
      <c r="AE19" s="1156"/>
      <c r="AF19" s="997"/>
      <c r="AG19" s="1003"/>
    </row>
    <row r="20" spans="2:33" ht="14.4">
      <c r="B20" s="1004">
        <f>IF(C20="","",COUNTIF($C$16:C20,"&lt;&gt;""")-COUNTBLANK($C$16:C20))</f>
        <v>5</v>
      </c>
      <c r="C20" s="995" t="s">
        <v>1420</v>
      </c>
      <c r="D20" s="995" t="s">
        <v>2697</v>
      </c>
      <c r="E20" s="996" t="s">
        <v>750</v>
      </c>
      <c r="F20" s="996" t="s">
        <v>117</v>
      </c>
      <c r="G20" s="997"/>
      <c r="H20" s="1012">
        <f t="shared" si="0"/>
        <v>1</v>
      </c>
      <c r="I20" s="106"/>
      <c r="J20" s="1002"/>
      <c r="K20" s="997"/>
      <c r="L20" s="106"/>
      <c r="M20" s="1002"/>
      <c r="N20" s="997"/>
      <c r="O20" s="106"/>
      <c r="P20" s="1002"/>
      <c r="Q20" s="997"/>
      <c r="R20" s="106"/>
      <c r="S20" s="106"/>
      <c r="T20" s="106"/>
      <c r="U20" s="106"/>
      <c r="V20" s="106"/>
      <c r="W20" s="106"/>
      <c r="X20" s="106"/>
      <c r="Y20" s="106"/>
      <c r="Z20" s="106"/>
      <c r="AA20" s="102"/>
      <c r="AC20" s="1002"/>
      <c r="AD20" s="998"/>
      <c r="AE20" s="1156"/>
      <c r="AF20" s="997"/>
      <c r="AG20" s="1003"/>
    </row>
    <row r="21" spans="2:33" ht="14.4">
      <c r="B21" s="1004">
        <f>IF(C21="","",COUNTIF($C$16:C21,"&lt;&gt;""")-COUNTBLANK($C$16:C21))</f>
        <v>6</v>
      </c>
      <c r="C21" s="995" t="s">
        <v>1421</v>
      </c>
      <c r="D21" s="995" t="s">
        <v>2689</v>
      </c>
      <c r="E21" s="996" t="s">
        <v>750</v>
      </c>
      <c r="F21" s="996" t="s">
        <v>117</v>
      </c>
      <c r="G21" s="997"/>
      <c r="H21" s="1012">
        <f t="shared" si="0"/>
        <v>1</v>
      </c>
      <c r="I21" s="106"/>
      <c r="J21" s="1002"/>
      <c r="K21" s="997"/>
      <c r="L21" s="106"/>
      <c r="M21" s="1002"/>
      <c r="N21" s="997"/>
      <c r="O21" s="106"/>
      <c r="P21" s="1002"/>
      <c r="Q21" s="997"/>
      <c r="R21" s="106"/>
      <c r="S21" s="106"/>
      <c r="T21" s="106"/>
      <c r="U21" s="106"/>
      <c r="V21" s="106"/>
      <c r="W21" s="106"/>
      <c r="X21" s="106"/>
      <c r="Y21" s="106"/>
      <c r="Z21" s="106"/>
      <c r="AA21" s="102"/>
      <c r="AC21" s="1002"/>
      <c r="AD21" s="998"/>
      <c r="AE21" s="1156"/>
      <c r="AF21" s="997"/>
      <c r="AG21" s="1003"/>
    </row>
    <row r="22" spans="2:33" ht="14.4">
      <c r="B22" s="1004">
        <f>IF(C22="","",COUNTIF($C$16:C22,"&lt;&gt;""")-COUNTBLANK($C$16:C22))</f>
        <v>7</v>
      </c>
      <c r="C22" s="995" t="s">
        <v>1422</v>
      </c>
      <c r="D22" s="995" t="s">
        <v>1424</v>
      </c>
      <c r="E22" s="164" t="s">
        <v>750</v>
      </c>
      <c r="F22" s="996" t="s">
        <v>164</v>
      </c>
      <c r="G22" s="997"/>
      <c r="H22" s="1012">
        <f t="shared" si="0"/>
        <v>1</v>
      </c>
      <c r="I22" s="808">
        <f>SUM(I16:I21)</f>
        <v>0</v>
      </c>
      <c r="J22" s="1002"/>
      <c r="K22" s="997"/>
      <c r="L22" s="808">
        <f>SUM(L16:L21)</f>
        <v>0</v>
      </c>
      <c r="M22" s="1002"/>
      <c r="N22" s="997"/>
      <c r="O22" s="808">
        <f>SUM(O16:O21)</f>
        <v>0</v>
      </c>
      <c r="P22" s="1002"/>
      <c r="Q22" s="997"/>
      <c r="R22" s="808">
        <f t="shared" ref="R22:Z22" si="1">SUM(R16:R21)</f>
        <v>0</v>
      </c>
      <c r="S22" s="808">
        <f t="shared" si="1"/>
        <v>0</v>
      </c>
      <c r="T22" s="808">
        <f t="shared" si="1"/>
        <v>0</v>
      </c>
      <c r="U22" s="808">
        <f t="shared" si="1"/>
        <v>0</v>
      </c>
      <c r="V22" s="808">
        <f t="shared" si="1"/>
        <v>0</v>
      </c>
      <c r="W22" s="808">
        <f>SUM(W16:W21)</f>
        <v>0</v>
      </c>
      <c r="X22" s="808">
        <f t="shared" si="1"/>
        <v>0</v>
      </c>
      <c r="Y22" s="808">
        <f t="shared" si="1"/>
        <v>0</v>
      </c>
      <c r="Z22" s="808">
        <f t="shared" si="1"/>
        <v>0</v>
      </c>
      <c r="AA22" s="1230">
        <f>SUM(AA16:AA21)</f>
        <v>0</v>
      </c>
      <c r="AC22" s="1002"/>
      <c r="AD22" s="998"/>
      <c r="AE22" s="1156"/>
      <c r="AF22" s="997"/>
      <c r="AG22" s="1003"/>
    </row>
    <row r="23" spans="2:33" ht="15.6" customHeight="1">
      <c r="B23" s="1004" t="str">
        <f>IF(C23="","",COUNTIF($C$16:C23,"&lt;&gt;""")-COUNTBLANK($C$16:C23))</f>
        <v/>
      </c>
      <c r="C23" s="998"/>
      <c r="D23" s="998"/>
      <c r="E23" s="998"/>
      <c r="F23" s="998"/>
      <c r="G23" s="998"/>
      <c r="H23" s="998"/>
      <c r="I23" s="348"/>
      <c r="J23" s="998"/>
      <c r="K23" s="997"/>
      <c r="L23" s="348"/>
      <c r="M23" s="998"/>
      <c r="N23" s="997"/>
      <c r="O23" s="348"/>
      <c r="P23" s="998"/>
      <c r="Q23" s="997"/>
      <c r="R23" s="348"/>
      <c r="S23" s="348"/>
      <c r="T23" s="348"/>
      <c r="U23" s="348"/>
      <c r="V23" s="348"/>
      <c r="W23" s="348"/>
      <c r="X23" s="348"/>
      <c r="Y23" s="348"/>
      <c r="Z23" s="348"/>
      <c r="AA23" s="104"/>
      <c r="AC23" s="998"/>
      <c r="AD23" s="998"/>
      <c r="AE23" s="998"/>
      <c r="AF23" s="998"/>
      <c r="AG23" s="190"/>
    </row>
    <row r="24" spans="2:33" ht="14.4" customHeight="1">
      <c r="B24" s="52" t="str">
        <f>IF(C24="","",COUNTIF($C$16:C24,"&lt;&gt;""")-COUNTBLANK($C$16:C24))</f>
        <v/>
      </c>
      <c r="C24" s="995"/>
      <c r="D24" s="982" t="s">
        <v>2688</v>
      </c>
      <c r="E24" s="982"/>
      <c r="F24" s="995"/>
      <c r="G24" s="998"/>
      <c r="H24" s="985"/>
      <c r="I24" s="997"/>
      <c r="J24" s="997"/>
      <c r="K24" s="997"/>
      <c r="L24" s="997"/>
      <c r="M24" s="997"/>
      <c r="N24" s="997"/>
      <c r="O24" s="997"/>
      <c r="P24" s="998"/>
      <c r="Q24" s="997"/>
      <c r="R24" s="997"/>
      <c r="S24" s="997"/>
      <c r="T24" s="997"/>
      <c r="U24" s="998"/>
      <c r="V24" s="997"/>
      <c r="W24" s="218"/>
      <c r="X24" s="998"/>
      <c r="Y24" s="998"/>
      <c r="Z24" s="128"/>
      <c r="AA24" s="128"/>
      <c r="AC24" s="998"/>
      <c r="AD24" s="998"/>
      <c r="AE24" s="997"/>
      <c r="AF24" s="997"/>
      <c r="AG24" s="941"/>
    </row>
    <row r="25" spans="2:33" ht="14.4">
      <c r="B25" s="1004">
        <f>IF(C25="","",COUNTIF($C$16:C25,"&lt;&gt;""")-COUNTBLANK($C$16:C25))</f>
        <v>8</v>
      </c>
      <c r="C25" s="995" t="s">
        <v>2700</v>
      </c>
      <c r="D25" s="995" t="s">
        <v>2674</v>
      </c>
      <c r="E25" s="1001" t="s">
        <v>750</v>
      </c>
      <c r="F25" s="996" t="s">
        <v>117</v>
      </c>
      <c r="G25" s="997"/>
      <c r="H25" s="1012">
        <f t="shared" ref="H25:H33" si="2">IF(AND(I25&lt;&gt;"",J25&lt;&gt;"",L25&lt;&gt;"",M25&lt;&gt;"",O25&lt;&gt;"",P25&lt;&gt;"",AG25&lt;&gt;"",R25&lt;&gt;"",S25&lt;&gt;"",T25&lt;&gt;"",U25&lt;&gt;"",V25&lt;&gt;"",W25&lt;&gt;"",X25&lt;&gt;"",Y25&lt;&gt;"",Z25&lt;&gt;"",AA25&lt;&gt;"",AC25&lt;&gt;""),0,1)</f>
        <v>1</v>
      </c>
      <c r="I25" s="102"/>
      <c r="J25" s="1002"/>
      <c r="K25" s="997"/>
      <c r="L25" s="102"/>
      <c r="M25" s="1002"/>
      <c r="N25" s="997"/>
      <c r="O25" s="102"/>
      <c r="P25" s="1002"/>
      <c r="Q25" s="997"/>
      <c r="R25" s="102"/>
      <c r="S25" s="102"/>
      <c r="T25" s="102"/>
      <c r="U25" s="102"/>
      <c r="V25" s="102"/>
      <c r="W25" s="102"/>
      <c r="X25" s="102"/>
      <c r="Y25" s="102"/>
      <c r="Z25" s="102"/>
      <c r="AA25" s="102"/>
      <c r="AC25" s="1002"/>
      <c r="AD25" s="998"/>
      <c r="AE25" s="1156"/>
      <c r="AF25" s="997"/>
      <c r="AG25" s="1003"/>
    </row>
    <row r="26" spans="2:33" ht="14.4">
      <c r="B26" s="1004">
        <f>IF(C26="","",COUNTIF($C$16:C26,"&lt;&gt;""")-COUNTBLANK($C$16:C26))</f>
        <v>9</v>
      </c>
      <c r="C26" s="995" t="s">
        <v>2701</v>
      </c>
      <c r="D26" s="995" t="s">
        <v>2732</v>
      </c>
      <c r="E26" s="1001" t="s">
        <v>750</v>
      </c>
      <c r="F26" s="996" t="s">
        <v>117</v>
      </c>
      <c r="G26" s="997"/>
      <c r="H26" s="1012">
        <f t="shared" si="2"/>
        <v>1</v>
      </c>
      <c r="I26" s="102"/>
      <c r="J26" s="1002"/>
      <c r="K26" s="997"/>
      <c r="L26" s="102"/>
      <c r="M26" s="1002"/>
      <c r="N26" s="997"/>
      <c r="O26" s="102"/>
      <c r="P26" s="1002"/>
      <c r="Q26" s="997"/>
      <c r="R26" s="102"/>
      <c r="S26" s="102"/>
      <c r="T26" s="102"/>
      <c r="U26" s="102"/>
      <c r="V26" s="102"/>
      <c r="W26" s="102"/>
      <c r="X26" s="102"/>
      <c r="Y26" s="102"/>
      <c r="Z26" s="102"/>
      <c r="AA26" s="102"/>
      <c r="AC26" s="1002"/>
      <c r="AD26" s="998"/>
      <c r="AE26" s="1156"/>
      <c r="AF26" s="997"/>
      <c r="AG26" s="1003"/>
    </row>
    <row r="27" spans="2:33" ht="14.4">
      <c r="B27" s="1004">
        <f>IF(C27="","",COUNTIF($C$16:C27,"&lt;&gt;""")-COUNTBLANK($C$16:C27))</f>
        <v>10</v>
      </c>
      <c r="C27" s="995" t="s">
        <v>2702</v>
      </c>
      <c r="D27" s="995" t="s">
        <v>2733</v>
      </c>
      <c r="E27" s="1001" t="s">
        <v>750</v>
      </c>
      <c r="F27" s="996" t="s">
        <v>117</v>
      </c>
      <c r="G27" s="997"/>
      <c r="H27" s="1012">
        <f t="shared" si="2"/>
        <v>1</v>
      </c>
      <c r="I27" s="102"/>
      <c r="J27" s="1002"/>
      <c r="K27" s="997"/>
      <c r="L27" s="102"/>
      <c r="M27" s="1002"/>
      <c r="N27" s="997"/>
      <c r="O27" s="102"/>
      <c r="P27" s="1002"/>
      <c r="Q27" s="997"/>
      <c r="R27" s="102"/>
      <c r="S27" s="102"/>
      <c r="T27" s="102"/>
      <c r="U27" s="102"/>
      <c r="V27" s="102"/>
      <c r="W27" s="102"/>
      <c r="X27" s="102"/>
      <c r="Y27" s="102"/>
      <c r="Z27" s="102"/>
      <c r="AA27" s="102"/>
      <c r="AC27" s="1002"/>
      <c r="AD27" s="998"/>
      <c r="AE27" s="1156"/>
      <c r="AF27" s="997"/>
      <c r="AG27" s="1003"/>
    </row>
    <row r="28" spans="2:33" ht="14.4">
      <c r="B28" s="1004">
        <f>IF(C28="","",COUNTIF($C$16:C28,"&lt;&gt;""")-COUNTBLANK($C$16:C28))</f>
        <v>11</v>
      </c>
      <c r="C28" s="995" t="s">
        <v>2703</v>
      </c>
      <c r="D28" s="995" t="s">
        <v>2734</v>
      </c>
      <c r="E28" s="1001" t="s">
        <v>750</v>
      </c>
      <c r="F28" s="996" t="s">
        <v>117</v>
      </c>
      <c r="G28" s="997"/>
      <c r="H28" s="1012">
        <f t="shared" si="2"/>
        <v>1</v>
      </c>
      <c r="I28" s="102"/>
      <c r="J28" s="1002"/>
      <c r="K28" s="997"/>
      <c r="L28" s="102"/>
      <c r="M28" s="1002"/>
      <c r="N28" s="997"/>
      <c r="O28" s="102"/>
      <c r="P28" s="1002"/>
      <c r="Q28" s="997"/>
      <c r="R28" s="102"/>
      <c r="S28" s="102"/>
      <c r="T28" s="102"/>
      <c r="U28" s="102"/>
      <c r="V28" s="102"/>
      <c r="W28" s="102"/>
      <c r="X28" s="102"/>
      <c r="Y28" s="102"/>
      <c r="Z28" s="102"/>
      <c r="AA28" s="102"/>
      <c r="AC28" s="1002"/>
      <c r="AD28" s="998"/>
      <c r="AE28" s="1156"/>
      <c r="AF28" s="997"/>
      <c r="AG28" s="1003"/>
    </row>
    <row r="29" spans="2:33" ht="14.4">
      <c r="B29" s="1004">
        <f>IF(C29="","",COUNTIF($C$16:C29,"&lt;&gt;""")-COUNTBLANK($C$16:C29))</f>
        <v>12</v>
      </c>
      <c r="C29" s="995" t="s">
        <v>2704</v>
      </c>
      <c r="D29" s="995" t="s">
        <v>2737</v>
      </c>
      <c r="E29" s="1001" t="s">
        <v>1415</v>
      </c>
      <c r="F29" s="996" t="s">
        <v>117</v>
      </c>
      <c r="G29" s="997"/>
      <c r="H29" s="1012">
        <f t="shared" si="2"/>
        <v>1</v>
      </c>
      <c r="I29" s="102"/>
      <c r="J29" s="1002"/>
      <c r="K29" s="997"/>
      <c r="L29" s="102"/>
      <c r="M29" s="1002"/>
      <c r="N29" s="997"/>
      <c r="O29" s="102"/>
      <c r="P29" s="1002"/>
      <c r="Q29" s="997"/>
      <c r="R29" s="102"/>
      <c r="S29" s="102"/>
      <c r="T29" s="102"/>
      <c r="U29" s="102"/>
      <c r="V29" s="102"/>
      <c r="W29" s="102"/>
      <c r="X29" s="102"/>
      <c r="Y29" s="102"/>
      <c r="Z29" s="102"/>
      <c r="AA29" s="102"/>
      <c r="AC29" s="1002"/>
      <c r="AD29" s="998"/>
      <c r="AE29" s="1156"/>
      <c r="AF29" s="997"/>
      <c r="AG29" s="1003"/>
    </row>
    <row r="30" spans="2:33" ht="14.4">
      <c r="B30" s="1004">
        <f>IF(C30="","",COUNTIF($C$16:C30,"&lt;&gt;""")-COUNTBLANK($C$16:C30))</f>
        <v>13</v>
      </c>
      <c r="C30" s="995" t="s">
        <v>1425</v>
      </c>
      <c r="D30" s="995" t="s">
        <v>2691</v>
      </c>
      <c r="E30" s="1001" t="s">
        <v>750</v>
      </c>
      <c r="F30" s="996" t="s">
        <v>117</v>
      </c>
      <c r="G30" s="997"/>
      <c r="H30" s="1012">
        <f t="shared" si="2"/>
        <v>1</v>
      </c>
      <c r="I30" s="102"/>
      <c r="J30" s="1002"/>
      <c r="K30" s="997"/>
      <c r="L30" s="102"/>
      <c r="M30" s="1002"/>
      <c r="N30" s="997"/>
      <c r="O30" s="102"/>
      <c r="P30" s="1002"/>
      <c r="Q30" s="997"/>
      <c r="R30" s="102"/>
      <c r="S30" s="102"/>
      <c r="T30" s="102"/>
      <c r="U30" s="102"/>
      <c r="V30" s="102"/>
      <c r="W30" s="102"/>
      <c r="X30" s="102"/>
      <c r="Y30" s="102"/>
      <c r="Z30" s="102"/>
      <c r="AA30" s="102"/>
      <c r="AC30" s="1002"/>
      <c r="AD30" s="998"/>
      <c r="AE30" s="1156"/>
      <c r="AF30" s="997"/>
      <c r="AG30" s="1003"/>
    </row>
    <row r="31" spans="2:33" ht="14.4">
      <c r="B31" s="1004">
        <f>IF(C31="","",COUNTIF($C$16:C31,"&lt;&gt;""")-COUNTBLANK($C$16:C31))</f>
        <v>14</v>
      </c>
      <c r="C31" s="995" t="s">
        <v>1426</v>
      </c>
      <c r="D31" s="995" t="s">
        <v>2698</v>
      </c>
      <c r="E31" s="1001" t="s">
        <v>750</v>
      </c>
      <c r="F31" s="996" t="s">
        <v>117</v>
      </c>
      <c r="G31" s="997"/>
      <c r="H31" s="1012">
        <f t="shared" si="2"/>
        <v>1</v>
      </c>
      <c r="I31" s="106"/>
      <c r="J31" s="1002"/>
      <c r="K31" s="997"/>
      <c r="L31" s="106"/>
      <c r="M31" s="1002"/>
      <c r="N31" s="997"/>
      <c r="O31" s="106"/>
      <c r="P31" s="1002"/>
      <c r="Q31" s="997"/>
      <c r="R31" s="106"/>
      <c r="S31" s="106"/>
      <c r="T31" s="106"/>
      <c r="U31" s="106"/>
      <c r="V31" s="106"/>
      <c r="W31" s="106"/>
      <c r="X31" s="106"/>
      <c r="Y31" s="106"/>
      <c r="Z31" s="106"/>
      <c r="AA31" s="102"/>
      <c r="AC31" s="1002"/>
      <c r="AD31" s="998"/>
      <c r="AE31" s="1156"/>
      <c r="AF31" s="997"/>
      <c r="AG31" s="1003"/>
    </row>
    <row r="32" spans="2:33" ht="14.4">
      <c r="B32" s="1004">
        <f>IF(C32="","",COUNTIF($C$16:C32,"&lt;&gt;""")-COUNTBLANK($C$16:C32))</f>
        <v>15</v>
      </c>
      <c r="C32" s="995" t="s">
        <v>1427</v>
      </c>
      <c r="D32" s="995" t="s">
        <v>2695</v>
      </c>
      <c r="E32" s="1001" t="s">
        <v>750</v>
      </c>
      <c r="F32" s="996" t="s">
        <v>117</v>
      </c>
      <c r="G32" s="997"/>
      <c r="H32" s="1012">
        <f t="shared" si="2"/>
        <v>1</v>
      </c>
      <c r="I32" s="106"/>
      <c r="J32" s="1002"/>
      <c r="K32" s="997"/>
      <c r="L32" s="106"/>
      <c r="M32" s="1002"/>
      <c r="N32" s="997"/>
      <c r="O32" s="106"/>
      <c r="P32" s="1002"/>
      <c r="Q32" s="997"/>
      <c r="R32" s="106"/>
      <c r="S32" s="106"/>
      <c r="T32" s="106"/>
      <c r="U32" s="106"/>
      <c r="V32" s="106"/>
      <c r="W32" s="106"/>
      <c r="X32" s="106"/>
      <c r="Y32" s="106"/>
      <c r="Z32" s="106"/>
      <c r="AA32" s="102"/>
      <c r="AC32" s="1002"/>
      <c r="AD32" s="998"/>
      <c r="AE32" s="1156"/>
      <c r="AF32" s="997"/>
      <c r="AG32" s="1003"/>
    </row>
    <row r="33" spans="2:33" ht="14.4">
      <c r="B33" s="1004">
        <f>IF(C33="","",COUNTIF($C$16:C33,"&lt;&gt;""")-COUNTBLANK($C$16:C33))</f>
        <v>16</v>
      </c>
      <c r="C33" s="995" t="s">
        <v>1428</v>
      </c>
      <c r="D33" s="995" t="s">
        <v>2738</v>
      </c>
      <c r="E33" s="1001" t="s">
        <v>750</v>
      </c>
      <c r="F33" s="996" t="s">
        <v>164</v>
      </c>
      <c r="G33" s="997"/>
      <c r="H33" s="1012">
        <f t="shared" si="2"/>
        <v>1</v>
      </c>
      <c r="I33" s="808">
        <f>SUM(I25:I32)</f>
        <v>0</v>
      </c>
      <c r="J33" s="1002"/>
      <c r="K33" s="997"/>
      <c r="L33" s="808">
        <f>SUM(L25:L32)</f>
        <v>0</v>
      </c>
      <c r="M33" s="1002"/>
      <c r="N33" s="997"/>
      <c r="O33" s="808">
        <f>SUM(O25:O32)</f>
        <v>0</v>
      </c>
      <c r="P33" s="1002"/>
      <c r="Q33" s="997"/>
      <c r="R33" s="808">
        <f>SUM(R25:R32)</f>
        <v>0</v>
      </c>
      <c r="S33" s="808">
        <f>SUM(S25:S32)</f>
        <v>0</v>
      </c>
      <c r="T33" s="808">
        <f t="shared" ref="T33:Z33" si="3">SUM(T25:T32)</f>
        <v>0</v>
      </c>
      <c r="U33" s="808">
        <f t="shared" si="3"/>
        <v>0</v>
      </c>
      <c r="V33" s="808">
        <f t="shared" si="3"/>
        <v>0</v>
      </c>
      <c r="W33" s="808">
        <f t="shared" si="3"/>
        <v>0</v>
      </c>
      <c r="X33" s="808">
        <f t="shared" si="3"/>
        <v>0</v>
      </c>
      <c r="Y33" s="808">
        <f t="shared" si="3"/>
        <v>0</v>
      </c>
      <c r="Z33" s="808">
        <f t="shared" si="3"/>
        <v>0</v>
      </c>
      <c r="AA33" s="1230">
        <f>SUM(AA25:AA32)</f>
        <v>0</v>
      </c>
      <c r="AC33" s="1002"/>
      <c r="AD33" s="998"/>
      <c r="AE33" s="1156"/>
      <c r="AF33" s="997"/>
      <c r="AG33" s="1003"/>
    </row>
    <row r="34" spans="2:33" ht="14.4">
      <c r="B34" s="1004" t="str">
        <f>IF(C34="","",COUNTIF($C$16:C34,"&lt;&gt;""")-COUNTBLANK($C$16:C34))</f>
        <v/>
      </c>
      <c r="C34" s="998"/>
      <c r="D34" s="998"/>
      <c r="E34" s="998"/>
      <c r="F34" s="998"/>
      <c r="G34" s="998"/>
      <c r="H34" s="998"/>
      <c r="I34" s="348"/>
      <c r="J34" s="998"/>
      <c r="K34" s="998"/>
      <c r="L34" s="348"/>
      <c r="M34" s="998"/>
      <c r="N34" s="998"/>
      <c r="O34" s="348"/>
      <c r="P34" s="998"/>
      <c r="Q34" s="998"/>
      <c r="R34" s="348"/>
      <c r="S34" s="348"/>
      <c r="T34" s="348"/>
      <c r="U34" s="348"/>
      <c r="V34" s="348"/>
      <c r="W34" s="348"/>
      <c r="X34" s="348"/>
      <c r="Y34" s="348"/>
      <c r="Z34" s="348"/>
      <c r="AA34" s="104"/>
      <c r="AC34" s="998"/>
      <c r="AD34" s="998"/>
      <c r="AE34" s="998"/>
      <c r="AF34" s="998"/>
      <c r="AG34" s="190"/>
    </row>
    <row r="35" spans="2:33" ht="14.4">
      <c r="B35" s="1004">
        <f>IF(C35="","",COUNTIF($C$16:C35,"&lt;&gt;""")-COUNTBLANK($C$16:C35))</f>
        <v>17</v>
      </c>
      <c r="C35" s="995" t="s">
        <v>1429</v>
      </c>
      <c r="D35" s="995" t="s">
        <v>2739</v>
      </c>
      <c r="E35" s="1001" t="s">
        <v>750</v>
      </c>
      <c r="F35" s="996" t="s">
        <v>164</v>
      </c>
      <c r="G35" s="997"/>
      <c r="H35" s="1012">
        <f>IF(AND(I35&lt;&gt;"",J35&lt;&gt;"",L35&lt;&gt;"",M35&lt;&gt;"",O35&lt;&gt;"",P35&lt;&gt;"",AG35&lt;&gt;"",R35&lt;&gt;"",S35&lt;&gt;"",T35&lt;&gt;"",U35&lt;&gt;"",V35&lt;&gt;"",W35&lt;&gt;"",X35&lt;&gt;"",Y35&lt;&gt;"",Z35&lt;&gt;"",AA35&lt;&gt;"",AC35&lt;&gt;""),0,1)</f>
        <v>1</v>
      </c>
      <c r="I35" s="808">
        <f>I33+I22</f>
        <v>0</v>
      </c>
      <c r="J35" s="1002"/>
      <c r="K35" s="997"/>
      <c r="L35" s="808">
        <f>L33+L22</f>
        <v>0</v>
      </c>
      <c r="M35" s="1002"/>
      <c r="N35" s="997"/>
      <c r="O35" s="808">
        <f>O33+O22</f>
        <v>0</v>
      </c>
      <c r="P35" s="1002"/>
      <c r="Q35" s="997"/>
      <c r="R35" s="808">
        <f t="shared" ref="R35:Z35" si="4">R33+R22</f>
        <v>0</v>
      </c>
      <c r="S35" s="808">
        <f>S33+S22</f>
        <v>0</v>
      </c>
      <c r="T35" s="808">
        <f t="shared" si="4"/>
        <v>0</v>
      </c>
      <c r="U35" s="808">
        <f t="shared" si="4"/>
        <v>0</v>
      </c>
      <c r="V35" s="808">
        <f t="shared" si="4"/>
        <v>0</v>
      </c>
      <c r="W35" s="808">
        <f t="shared" si="4"/>
        <v>0</v>
      </c>
      <c r="X35" s="808">
        <f t="shared" si="4"/>
        <v>0</v>
      </c>
      <c r="Y35" s="808">
        <f t="shared" si="4"/>
        <v>0</v>
      </c>
      <c r="Z35" s="808">
        <f t="shared" si="4"/>
        <v>0</v>
      </c>
      <c r="AA35" s="1230">
        <f>AA33+AA22</f>
        <v>0</v>
      </c>
      <c r="AC35" s="1002"/>
      <c r="AD35" s="998"/>
      <c r="AE35" s="1156"/>
      <c r="AF35" s="997"/>
      <c r="AG35" s="1003"/>
    </row>
    <row r="36" spans="2:33" ht="14.4">
      <c r="B36" s="1004" t="str">
        <f>IF(C36="","",COUNTIF($C$16:C36,"&lt;&gt;""")-COUNTBLANK($C$16:C36))</f>
        <v/>
      </c>
      <c r="C36" s="998"/>
      <c r="D36" s="998"/>
      <c r="E36" s="998"/>
      <c r="F36" s="998"/>
      <c r="G36" s="998"/>
      <c r="H36" s="998"/>
      <c r="I36" s="348"/>
      <c r="J36" s="998"/>
      <c r="K36" s="998"/>
      <c r="L36" s="348"/>
      <c r="M36" s="998"/>
      <c r="N36" s="998"/>
      <c r="O36" s="348"/>
      <c r="P36" s="998"/>
      <c r="Q36" s="998"/>
      <c r="R36" s="348"/>
      <c r="S36" s="348"/>
      <c r="T36" s="348"/>
      <c r="U36" s="348"/>
      <c r="V36" s="348"/>
      <c r="W36" s="348"/>
      <c r="X36" s="348"/>
      <c r="Y36" s="348"/>
      <c r="Z36" s="348"/>
      <c r="AA36" s="104"/>
      <c r="AC36" s="998"/>
      <c r="AD36" s="998"/>
      <c r="AE36" s="998"/>
      <c r="AF36" s="998"/>
      <c r="AG36" s="190"/>
    </row>
    <row r="37" spans="2:33" ht="14.4">
      <c r="B37" s="1004" t="str">
        <f>IF(C37="","",COUNTIF($C$16:C37,"&lt;&gt;""")-COUNTBLANK($C$16:C37))</f>
        <v/>
      </c>
      <c r="C37" s="995"/>
      <c r="D37" s="982" t="s">
        <v>2692</v>
      </c>
      <c r="E37" s="982"/>
      <c r="F37" s="995"/>
      <c r="G37" s="997"/>
      <c r="H37" s="998"/>
      <c r="I37" s="349"/>
      <c r="J37" s="997"/>
      <c r="K37" s="997"/>
      <c r="L37" s="349"/>
      <c r="M37" s="997"/>
      <c r="N37" s="997"/>
      <c r="O37" s="349"/>
      <c r="P37" s="998"/>
      <c r="Q37" s="997"/>
      <c r="R37" s="349"/>
      <c r="S37" s="349"/>
      <c r="T37" s="349"/>
      <c r="U37" s="349"/>
      <c r="V37" s="349"/>
      <c r="W37" s="349"/>
      <c r="X37" s="349"/>
      <c r="Y37" s="349"/>
      <c r="Z37" s="349"/>
      <c r="AA37" s="103"/>
      <c r="AC37" s="998"/>
      <c r="AD37" s="998"/>
      <c r="AE37" s="997"/>
      <c r="AF37" s="997"/>
      <c r="AG37" s="941"/>
    </row>
    <row r="38" spans="2:33" ht="14.4">
      <c r="B38" s="1004">
        <f>IF(C38="","",COUNTIF($C$16:C38,"&lt;&gt;""")-COUNTBLANK($C$16:C38))</f>
        <v>18</v>
      </c>
      <c r="C38" s="995" t="s">
        <v>1430</v>
      </c>
      <c r="D38" s="995" t="s">
        <v>2694</v>
      </c>
      <c r="E38" s="164" t="s">
        <v>750</v>
      </c>
      <c r="F38" s="996" t="s">
        <v>117</v>
      </c>
      <c r="G38" s="997"/>
      <c r="H38" s="1012">
        <f t="shared" ref="H38:H43" si="5">IF(AND(I38&lt;&gt;"",J38&lt;&gt;"",L38&lt;&gt;"",M38&lt;&gt;"",O38&lt;&gt;"",P38&lt;&gt;"",AG38&lt;&gt;"",R38&lt;&gt;"",S38&lt;&gt;"",T38&lt;&gt;"",U38&lt;&gt;"",V38&lt;&gt;"",W38&lt;&gt;"",X38&lt;&gt;"",Y38&lt;&gt;"",Z38&lt;&gt;"",AA38&lt;&gt;"",AC38&lt;&gt;""),0,1)</f>
        <v>1</v>
      </c>
      <c r="I38" s="102"/>
      <c r="J38" s="1002"/>
      <c r="K38" s="997"/>
      <c r="L38" s="102"/>
      <c r="M38" s="1002"/>
      <c r="N38" s="997"/>
      <c r="O38" s="102"/>
      <c r="P38" s="1002"/>
      <c r="Q38" s="997"/>
      <c r="R38" s="102"/>
      <c r="S38" s="102"/>
      <c r="T38" s="102"/>
      <c r="U38" s="102"/>
      <c r="V38" s="102"/>
      <c r="W38" s="102"/>
      <c r="X38" s="102"/>
      <c r="Y38" s="102"/>
      <c r="Z38" s="102"/>
      <c r="AA38" s="102"/>
      <c r="AC38" s="1002"/>
      <c r="AD38" s="998"/>
      <c r="AE38" s="1156"/>
      <c r="AF38" s="997"/>
      <c r="AG38" s="1003"/>
    </row>
    <row r="39" spans="2:33" ht="14.4">
      <c r="B39" s="1004">
        <f>IF(C39="","",COUNTIF($C$16:C39,"&lt;&gt;""")-COUNTBLANK($C$16:C39))</f>
        <v>19</v>
      </c>
      <c r="C39" s="995" t="s">
        <v>1431</v>
      </c>
      <c r="D39" s="995" t="s">
        <v>2239</v>
      </c>
      <c r="E39" s="996" t="s">
        <v>750</v>
      </c>
      <c r="F39" s="996" t="s">
        <v>117</v>
      </c>
      <c r="G39" s="997"/>
      <c r="H39" s="1012">
        <f t="shared" si="5"/>
        <v>1</v>
      </c>
      <c r="I39" s="102"/>
      <c r="J39" s="1002"/>
      <c r="K39" s="997"/>
      <c r="L39" s="102"/>
      <c r="M39" s="1002"/>
      <c r="N39" s="997"/>
      <c r="O39" s="102"/>
      <c r="P39" s="1002"/>
      <c r="Q39" s="997"/>
      <c r="R39" s="102"/>
      <c r="S39" s="102"/>
      <c r="T39" s="102"/>
      <c r="U39" s="102"/>
      <c r="V39" s="102"/>
      <c r="W39" s="102"/>
      <c r="X39" s="102"/>
      <c r="Y39" s="102"/>
      <c r="Z39" s="102"/>
      <c r="AA39" s="102"/>
      <c r="AC39" s="1002"/>
      <c r="AD39" s="998"/>
      <c r="AE39" s="1156"/>
      <c r="AF39" s="997"/>
      <c r="AG39" s="1003"/>
    </row>
    <row r="40" spans="2:33" ht="14.4">
      <c r="B40" s="1004">
        <f>IF(C40="","",COUNTIF($C$16:C40,"&lt;&gt;""")-COUNTBLANK($C$16:C40))</f>
        <v>20</v>
      </c>
      <c r="C40" s="995" t="s">
        <v>1433</v>
      </c>
      <c r="D40" s="995" t="s">
        <v>2699</v>
      </c>
      <c r="E40" s="996" t="s">
        <v>750</v>
      </c>
      <c r="F40" s="996" t="s">
        <v>117</v>
      </c>
      <c r="G40" s="997"/>
      <c r="H40" s="1012">
        <f t="shared" si="5"/>
        <v>1</v>
      </c>
      <c r="I40" s="102"/>
      <c r="J40" s="1002"/>
      <c r="K40" s="997"/>
      <c r="L40" s="102"/>
      <c r="M40" s="1002"/>
      <c r="N40" s="997"/>
      <c r="O40" s="102"/>
      <c r="P40" s="1002"/>
      <c r="Q40" s="997"/>
      <c r="R40" s="102"/>
      <c r="S40" s="102"/>
      <c r="T40" s="102"/>
      <c r="U40" s="102"/>
      <c r="V40" s="102"/>
      <c r="W40" s="102"/>
      <c r="X40" s="102"/>
      <c r="Y40" s="102"/>
      <c r="Z40" s="102"/>
      <c r="AA40" s="102"/>
      <c r="AC40" s="1002"/>
      <c r="AD40" s="998"/>
      <c r="AE40" s="1156"/>
      <c r="AF40" s="997"/>
      <c r="AG40" s="1003"/>
    </row>
    <row r="41" spans="2:33" ht="14.4">
      <c r="B41" s="1004">
        <f>IF(C41="","",COUNTIF($C$16:C41,"&lt;&gt;""")-COUNTBLANK($C$16:C41))</f>
        <v>21</v>
      </c>
      <c r="C41" s="995" t="s">
        <v>1434</v>
      </c>
      <c r="D41" s="995" t="s">
        <v>2746</v>
      </c>
      <c r="E41" s="996" t="s">
        <v>750</v>
      </c>
      <c r="F41" s="996" t="s">
        <v>117</v>
      </c>
      <c r="G41" s="997"/>
      <c r="H41" s="1012">
        <f t="shared" si="5"/>
        <v>1</v>
      </c>
      <c r="I41" s="106"/>
      <c r="J41" s="1002"/>
      <c r="K41" s="997"/>
      <c r="L41" s="106"/>
      <c r="M41" s="1002"/>
      <c r="N41" s="997"/>
      <c r="O41" s="106"/>
      <c r="P41" s="1002"/>
      <c r="Q41" s="997"/>
      <c r="R41" s="106"/>
      <c r="S41" s="106"/>
      <c r="T41" s="106"/>
      <c r="U41" s="106"/>
      <c r="V41" s="106"/>
      <c r="W41" s="106"/>
      <c r="X41" s="106"/>
      <c r="Y41" s="106"/>
      <c r="Z41" s="106"/>
      <c r="AA41" s="102"/>
      <c r="AC41" s="1002"/>
      <c r="AD41" s="998"/>
      <c r="AE41" s="1156"/>
      <c r="AF41" s="997"/>
      <c r="AG41" s="1003"/>
    </row>
    <row r="42" spans="2:33" ht="14.4">
      <c r="B42" s="1004">
        <f>IF(C42="","",COUNTIF($C$16:C42,"&lt;&gt;""")-COUNTBLANK($C$16:C42))</f>
        <v>22</v>
      </c>
      <c r="C42" s="995" t="s">
        <v>1435</v>
      </c>
      <c r="D42" s="995" t="s">
        <v>2747</v>
      </c>
      <c r="E42" s="996" t="s">
        <v>750</v>
      </c>
      <c r="F42" s="996" t="s">
        <v>117</v>
      </c>
      <c r="G42" s="997"/>
      <c r="H42" s="1012">
        <f t="shared" si="5"/>
        <v>1</v>
      </c>
      <c r="I42" s="106"/>
      <c r="J42" s="1002"/>
      <c r="K42" s="997"/>
      <c r="L42" s="106"/>
      <c r="M42" s="1002"/>
      <c r="N42" s="997"/>
      <c r="O42" s="106"/>
      <c r="P42" s="1002"/>
      <c r="Q42" s="997"/>
      <c r="R42" s="106"/>
      <c r="S42" s="106"/>
      <c r="T42" s="106"/>
      <c r="U42" s="106"/>
      <c r="V42" s="106"/>
      <c r="W42" s="106"/>
      <c r="X42" s="106"/>
      <c r="Y42" s="106"/>
      <c r="Z42" s="106"/>
      <c r="AA42" s="102"/>
      <c r="AC42" s="1002"/>
      <c r="AD42" s="998"/>
      <c r="AE42" s="1156"/>
      <c r="AF42" s="997"/>
      <c r="AG42" s="1003"/>
    </row>
    <row r="43" spans="2:33" ht="14.4">
      <c r="B43" s="1004">
        <f>IF(C43="","",COUNTIF($C$16:C43,"&lt;&gt;""")-COUNTBLANK($C$16:C43))</f>
        <v>23</v>
      </c>
      <c r="C43" s="995" t="s">
        <v>2705</v>
      </c>
      <c r="D43" s="995" t="s">
        <v>2748</v>
      </c>
      <c r="E43" s="164" t="s">
        <v>750</v>
      </c>
      <c r="F43" s="996" t="s">
        <v>164</v>
      </c>
      <c r="G43" s="997"/>
      <c r="H43" s="1012">
        <f t="shared" si="5"/>
        <v>1</v>
      </c>
      <c r="I43" s="808">
        <f>SUM(I38:I42)</f>
        <v>0</v>
      </c>
      <c r="J43" s="1002"/>
      <c r="K43" s="997"/>
      <c r="L43" s="808">
        <f>SUM(L38:L42)</f>
        <v>0</v>
      </c>
      <c r="M43" s="1002"/>
      <c r="N43" s="997"/>
      <c r="O43" s="808">
        <f>SUM(O38:O42)</f>
        <v>0</v>
      </c>
      <c r="P43" s="1002"/>
      <c r="Q43" s="997"/>
      <c r="R43" s="808">
        <f t="shared" ref="R43:Z43" si="6">SUM(R38:R42)</f>
        <v>0</v>
      </c>
      <c r="S43" s="808">
        <f>SUM(S38:S42)</f>
        <v>0</v>
      </c>
      <c r="T43" s="808">
        <f t="shared" si="6"/>
        <v>0</v>
      </c>
      <c r="U43" s="808">
        <f t="shared" si="6"/>
        <v>0</v>
      </c>
      <c r="V43" s="808">
        <f t="shared" si="6"/>
        <v>0</v>
      </c>
      <c r="W43" s="808">
        <f t="shared" si="6"/>
        <v>0</v>
      </c>
      <c r="X43" s="808">
        <f t="shared" si="6"/>
        <v>0</v>
      </c>
      <c r="Y43" s="808">
        <f t="shared" si="6"/>
        <v>0</v>
      </c>
      <c r="Z43" s="808">
        <f t="shared" si="6"/>
        <v>0</v>
      </c>
      <c r="AA43" s="1230">
        <f>SUM(AA38:AA42)</f>
        <v>0</v>
      </c>
      <c r="AC43" s="1002"/>
      <c r="AD43" s="998"/>
      <c r="AE43" s="1156"/>
      <c r="AF43" s="997"/>
      <c r="AG43" s="1003"/>
    </row>
    <row r="44" spans="2:33" ht="14.4">
      <c r="B44" s="1004" t="str">
        <f>IF(C44="","",COUNTIF($C$16:C44,"&lt;&gt;""")-COUNTBLANK($C$16:C44))</f>
        <v/>
      </c>
      <c r="C44" s="997"/>
      <c r="D44" s="997"/>
      <c r="E44" s="997"/>
      <c r="F44" s="997"/>
      <c r="G44" s="997"/>
      <c r="H44" s="998"/>
      <c r="I44" s="349"/>
      <c r="J44" s="998"/>
      <c r="K44" s="997"/>
      <c r="L44" s="349"/>
      <c r="M44" s="998"/>
      <c r="N44" s="997"/>
      <c r="O44" s="349"/>
      <c r="P44" s="998"/>
      <c r="Q44" s="997"/>
      <c r="R44" s="349"/>
      <c r="S44" s="349"/>
      <c r="T44" s="349"/>
      <c r="U44" s="349"/>
      <c r="V44" s="349"/>
      <c r="W44" s="349"/>
      <c r="X44" s="349"/>
      <c r="Y44" s="349"/>
      <c r="Z44" s="349"/>
      <c r="AA44" s="103"/>
      <c r="AC44" s="998"/>
      <c r="AD44" s="998"/>
      <c r="AE44" s="997"/>
      <c r="AF44" s="997"/>
      <c r="AG44" s="941"/>
    </row>
    <row r="45" spans="2:33" ht="14.4">
      <c r="B45" s="1004" t="str">
        <f>IF(C45="","",COUNTIF($C$16:C45,"&lt;&gt;""")-COUNTBLANK($C$16:C45))</f>
        <v/>
      </c>
      <c r="C45" s="995"/>
      <c r="D45" s="982" t="s">
        <v>2693</v>
      </c>
      <c r="E45" s="982"/>
      <c r="F45" s="995"/>
      <c r="G45" s="997"/>
      <c r="H45" s="998"/>
      <c r="I45" s="349"/>
      <c r="J45" s="997"/>
      <c r="K45" s="997"/>
      <c r="L45" s="349"/>
      <c r="M45" s="997"/>
      <c r="N45" s="997"/>
      <c r="O45" s="349"/>
      <c r="P45" s="998"/>
      <c r="Q45" s="997"/>
      <c r="R45" s="349"/>
      <c r="S45" s="349"/>
      <c r="T45" s="349"/>
      <c r="U45" s="349"/>
      <c r="V45" s="349"/>
      <c r="W45" s="349"/>
      <c r="X45" s="349"/>
      <c r="Y45" s="349"/>
      <c r="Z45" s="349"/>
      <c r="AA45" s="103"/>
      <c r="AC45" s="998"/>
      <c r="AD45" s="998"/>
      <c r="AE45" s="997"/>
      <c r="AF45" s="997"/>
      <c r="AG45" s="941"/>
    </row>
    <row r="46" spans="2:33" ht="14.4">
      <c r="B46" s="1004">
        <f>IF(C46="","",COUNTIF($C$16:C46,"&lt;&gt;""")-COUNTBLANK($C$16:C46))</f>
        <v>24</v>
      </c>
      <c r="C46" s="995" t="s">
        <v>2706</v>
      </c>
      <c r="D46" s="995" t="s">
        <v>2712</v>
      </c>
      <c r="E46" s="996" t="s">
        <v>750</v>
      </c>
      <c r="F46" s="996" t="s">
        <v>117</v>
      </c>
      <c r="G46" s="997"/>
      <c r="H46" s="1012">
        <f t="shared" ref="H46:H49" si="7">IF(AND(I46&lt;&gt;"",J46&lt;&gt;"",L46&lt;&gt;"",M46&lt;&gt;"",O46&lt;&gt;"",P46&lt;&gt;"",AG46&lt;&gt;"",R46&lt;&gt;"",S46&lt;&gt;"",T46&lt;&gt;"",U46&lt;&gt;"",V46&lt;&gt;"",W46&lt;&gt;"",X46&lt;&gt;"",Y46&lt;&gt;"",Z46&lt;&gt;"",AA46&lt;&gt;"",AC46&lt;&gt;""),0,1)</f>
        <v>1</v>
      </c>
      <c r="I46" s="102"/>
      <c r="J46" s="1002"/>
      <c r="K46" s="997"/>
      <c r="L46" s="102"/>
      <c r="M46" s="1002"/>
      <c r="N46" s="997"/>
      <c r="O46" s="102"/>
      <c r="P46" s="1002"/>
      <c r="Q46" s="997"/>
      <c r="R46" s="102"/>
      <c r="S46" s="102"/>
      <c r="T46" s="102"/>
      <c r="U46" s="102"/>
      <c r="V46" s="102"/>
      <c r="W46" s="102"/>
      <c r="X46" s="102"/>
      <c r="Y46" s="102"/>
      <c r="Z46" s="102"/>
      <c r="AA46" s="102"/>
      <c r="AC46" s="1002"/>
      <c r="AD46" s="998"/>
      <c r="AE46" s="1156"/>
      <c r="AF46" s="997"/>
      <c r="AG46" s="1003"/>
    </row>
    <row r="47" spans="2:33" ht="14.4">
      <c r="B47" s="1004">
        <f>IF(C47="","",COUNTIF($C$16:C47,"&lt;&gt;""")-COUNTBLANK($C$16:C47))</f>
        <v>25</v>
      </c>
      <c r="C47" s="995" t="s">
        <v>2707</v>
      </c>
      <c r="D47" s="995" t="s">
        <v>2749</v>
      </c>
      <c r="E47" s="996" t="s">
        <v>750</v>
      </c>
      <c r="F47" s="996" t="s">
        <v>117</v>
      </c>
      <c r="G47" s="997"/>
      <c r="H47" s="1012">
        <f t="shared" si="7"/>
        <v>1</v>
      </c>
      <c r="I47" s="102"/>
      <c r="J47" s="1002"/>
      <c r="K47" s="997"/>
      <c r="L47" s="102"/>
      <c r="M47" s="1002"/>
      <c r="N47" s="997"/>
      <c r="O47" s="102"/>
      <c r="P47" s="1002"/>
      <c r="Q47" s="997"/>
      <c r="R47" s="102"/>
      <c r="S47" s="102"/>
      <c r="T47" s="102"/>
      <c r="U47" s="102"/>
      <c r="V47" s="102"/>
      <c r="W47" s="102"/>
      <c r="X47" s="102"/>
      <c r="Y47" s="102"/>
      <c r="Z47" s="102"/>
      <c r="AA47" s="102"/>
      <c r="AC47" s="1002"/>
      <c r="AD47" s="998"/>
      <c r="AE47" s="1156"/>
      <c r="AF47" s="997"/>
      <c r="AG47" s="1003"/>
    </row>
    <row r="48" spans="2:33" ht="14.4">
      <c r="B48" s="1004">
        <f>IF(C48="","",COUNTIF($C$16:C48,"&lt;&gt;""")-COUNTBLANK($C$16:C48))</f>
        <v>26</v>
      </c>
      <c r="C48" s="995" t="s">
        <v>2708</v>
      </c>
      <c r="D48" s="995" t="s">
        <v>2713</v>
      </c>
      <c r="E48" s="164" t="s">
        <v>750</v>
      </c>
      <c r="F48" s="996" t="s">
        <v>117</v>
      </c>
      <c r="G48" s="997"/>
      <c r="H48" s="1012">
        <f t="shared" si="7"/>
        <v>1</v>
      </c>
      <c r="I48" s="102"/>
      <c r="J48" s="1002"/>
      <c r="K48" s="997"/>
      <c r="L48" s="102"/>
      <c r="M48" s="1002"/>
      <c r="N48" s="997"/>
      <c r="O48" s="102"/>
      <c r="P48" s="1002"/>
      <c r="Q48" s="997"/>
      <c r="R48" s="102"/>
      <c r="S48" s="102"/>
      <c r="T48" s="102"/>
      <c r="U48" s="102"/>
      <c r="V48" s="102"/>
      <c r="W48" s="102"/>
      <c r="X48" s="102"/>
      <c r="Y48" s="102"/>
      <c r="Z48" s="102"/>
      <c r="AA48" s="102"/>
      <c r="AC48" s="1002"/>
      <c r="AD48" s="998"/>
      <c r="AE48" s="1156"/>
      <c r="AF48" s="997"/>
      <c r="AG48" s="1003"/>
    </row>
    <row r="49" spans="1:33" ht="14.4">
      <c r="B49" s="1004">
        <f>IF(C49="","",COUNTIF($C$16:C49,"&lt;&gt;""")-COUNTBLANK($C$16:C49))</f>
        <v>27</v>
      </c>
      <c r="C49" s="995" t="s">
        <v>2710</v>
      </c>
      <c r="D49" s="995" t="s">
        <v>2711</v>
      </c>
      <c r="E49" s="164" t="s">
        <v>750</v>
      </c>
      <c r="F49" s="996" t="s">
        <v>164</v>
      </c>
      <c r="G49" s="997"/>
      <c r="H49" s="1012">
        <f t="shared" si="7"/>
        <v>1</v>
      </c>
      <c r="I49" s="808">
        <f>SUM(I46:I48)</f>
        <v>0</v>
      </c>
      <c r="J49" s="1002"/>
      <c r="K49" s="997"/>
      <c r="L49" s="808">
        <f>SUM(L46:L48)</f>
        <v>0</v>
      </c>
      <c r="M49" s="1002"/>
      <c r="N49" s="997"/>
      <c r="O49" s="808">
        <f>SUM(O46:O48)</f>
        <v>0</v>
      </c>
      <c r="P49" s="1002"/>
      <c r="Q49" s="997"/>
      <c r="R49" s="808">
        <f t="shared" ref="R49:Z49" si="8">SUM(R46:R48)</f>
        <v>0</v>
      </c>
      <c r="S49" s="808">
        <f>SUM(S46:S48)</f>
        <v>0</v>
      </c>
      <c r="T49" s="808">
        <f t="shared" si="8"/>
        <v>0</v>
      </c>
      <c r="U49" s="808">
        <f t="shared" si="8"/>
        <v>0</v>
      </c>
      <c r="V49" s="808">
        <f t="shared" si="8"/>
        <v>0</v>
      </c>
      <c r="W49" s="808">
        <f t="shared" si="8"/>
        <v>0</v>
      </c>
      <c r="X49" s="808">
        <f t="shared" si="8"/>
        <v>0</v>
      </c>
      <c r="Y49" s="808">
        <f t="shared" si="8"/>
        <v>0</v>
      </c>
      <c r="Z49" s="808">
        <f t="shared" si="8"/>
        <v>0</v>
      </c>
      <c r="AA49" s="1230">
        <f>SUM(AA46:AA48)</f>
        <v>0</v>
      </c>
      <c r="AC49" s="1002"/>
      <c r="AD49" s="998"/>
      <c r="AE49" s="1162"/>
      <c r="AF49" s="997"/>
      <c r="AG49" s="1003"/>
    </row>
    <row r="50" spans="1:33" ht="14.4">
      <c r="B50" s="1004" t="str">
        <f>IF(C50="","",COUNTIF($C$16:C50,"&lt;&gt;""")-COUNTBLANK($C$16:C50))</f>
        <v/>
      </c>
      <c r="C50" s="997"/>
      <c r="D50" s="997"/>
      <c r="E50" s="997"/>
      <c r="F50" s="997"/>
      <c r="G50" s="997"/>
      <c r="H50" s="998"/>
      <c r="I50" s="349"/>
      <c r="J50" s="998"/>
      <c r="K50" s="997"/>
      <c r="L50" s="349"/>
      <c r="M50" s="998"/>
      <c r="N50" s="997"/>
      <c r="O50" s="349"/>
      <c r="P50" s="998"/>
      <c r="Q50" s="997"/>
      <c r="R50" s="349"/>
      <c r="S50" s="349"/>
      <c r="T50" s="349"/>
      <c r="U50" s="349"/>
      <c r="V50" s="349"/>
      <c r="W50" s="349"/>
      <c r="X50" s="349"/>
      <c r="Y50" s="349"/>
      <c r="Z50" s="349"/>
      <c r="AA50" s="103"/>
      <c r="AC50" s="998"/>
      <c r="AD50" s="998"/>
      <c r="AE50" s="997"/>
      <c r="AF50" s="997"/>
      <c r="AG50" s="941"/>
    </row>
    <row r="51" spans="1:33" ht="14.4">
      <c r="B51" s="1004">
        <f>IF(C51="","",COUNTIF($C$16:C51,"&lt;&gt;""")-COUNTBLANK($C$16:C51))</f>
        <v>28</v>
      </c>
      <c r="C51" s="995" t="s">
        <v>2714</v>
      </c>
      <c r="D51" s="995" t="s">
        <v>2709</v>
      </c>
      <c r="E51" s="1001" t="s">
        <v>750</v>
      </c>
      <c r="F51" s="996" t="s">
        <v>164</v>
      </c>
      <c r="G51" s="997"/>
      <c r="H51" s="1012">
        <f>IF(AND(I51&lt;&gt;"",J51&lt;&gt;"",L51&lt;&gt;"",M51&lt;&gt;"",O51&lt;&gt;"",P51&lt;&gt;"",AG51&lt;&gt;"",R51&lt;&gt;"",S51&lt;&gt;"",T51&lt;&gt;"",U51&lt;&gt;"",V51&lt;&gt;"",W51&lt;&gt;"",X51&lt;&gt;"",Y51&lt;&gt;"",Z51&lt;&gt;"",AA51&lt;&gt;"",AC51&lt;&gt;""),0,1)</f>
        <v>1</v>
      </c>
      <c r="I51" s="808">
        <f>I49+I43</f>
        <v>0</v>
      </c>
      <c r="J51" s="1002"/>
      <c r="K51" s="997"/>
      <c r="L51" s="808">
        <f>L49+L43</f>
        <v>0</v>
      </c>
      <c r="M51" s="1002"/>
      <c r="N51" s="997"/>
      <c r="O51" s="808">
        <f>O49+O43</f>
        <v>0</v>
      </c>
      <c r="P51" s="1002"/>
      <c r="Q51" s="997"/>
      <c r="R51" s="808">
        <f t="shared" ref="R51:Z51" si="9">R49+R43</f>
        <v>0</v>
      </c>
      <c r="S51" s="808">
        <f>S49+S43</f>
        <v>0</v>
      </c>
      <c r="T51" s="808">
        <f t="shared" si="9"/>
        <v>0</v>
      </c>
      <c r="U51" s="808">
        <f t="shared" si="9"/>
        <v>0</v>
      </c>
      <c r="V51" s="808">
        <f t="shared" si="9"/>
        <v>0</v>
      </c>
      <c r="W51" s="808">
        <f t="shared" si="9"/>
        <v>0</v>
      </c>
      <c r="X51" s="808">
        <f t="shared" si="9"/>
        <v>0</v>
      </c>
      <c r="Y51" s="808">
        <f t="shared" si="9"/>
        <v>0</v>
      </c>
      <c r="Z51" s="808">
        <f t="shared" si="9"/>
        <v>0</v>
      </c>
      <c r="AA51" s="1230">
        <f>AA49+AA43</f>
        <v>0</v>
      </c>
      <c r="AC51" s="1002"/>
      <c r="AD51" s="998"/>
      <c r="AE51" s="1162"/>
      <c r="AF51" s="997"/>
      <c r="AG51" s="1003"/>
    </row>
    <row r="52" spans="1:33" ht="14.4">
      <c r="B52" s="1004" t="str">
        <f>IF(C52="","",COUNTIF($C$16:C52,"&lt;&gt;""")-COUNTBLANK($C$16:C52))</f>
        <v/>
      </c>
      <c r="C52" s="997"/>
      <c r="D52" s="997"/>
      <c r="E52" s="997"/>
      <c r="F52" s="997"/>
      <c r="G52" s="997"/>
      <c r="H52" s="998"/>
      <c r="I52" s="349"/>
      <c r="J52" s="998"/>
      <c r="K52" s="997"/>
      <c r="L52" s="349"/>
      <c r="M52" s="998"/>
      <c r="N52" s="997"/>
      <c r="O52" s="349"/>
      <c r="P52" s="998"/>
      <c r="Q52" s="997"/>
      <c r="R52" s="349"/>
      <c r="S52" s="349"/>
      <c r="T52" s="349"/>
      <c r="U52" s="349"/>
      <c r="V52" s="349"/>
      <c r="W52" s="349"/>
      <c r="X52" s="349"/>
      <c r="Y52" s="349"/>
      <c r="Z52" s="349"/>
      <c r="AA52" s="103"/>
      <c r="AC52" s="998"/>
      <c r="AD52" s="998"/>
      <c r="AE52" s="997"/>
      <c r="AF52" s="997"/>
      <c r="AG52" s="941"/>
    </row>
    <row r="53" spans="1:33" ht="14.4">
      <c r="B53" s="1004">
        <f>IF(C53="","",COUNTIF($C$16:C53,"&lt;&gt;""")-COUNTBLANK($C$16:C53))</f>
        <v>29</v>
      </c>
      <c r="C53" s="995" t="s">
        <v>2716</v>
      </c>
      <c r="D53" s="995" t="s">
        <v>2715</v>
      </c>
      <c r="E53" s="1001" t="s">
        <v>750</v>
      </c>
      <c r="F53" s="996" t="s">
        <v>164</v>
      </c>
      <c r="G53" s="997"/>
      <c r="H53" s="1012">
        <f>IF(AND(I53&lt;&gt;"",J53&lt;&gt;"",L53&lt;&gt;"",M53&lt;&gt;"",O53&lt;&gt;"",P53&lt;&gt;"",AG53&lt;&gt;"",R53&lt;&gt;"",S53&lt;&gt;"",T53&lt;&gt;"",U53&lt;&gt;"",V53&lt;&gt;"",W53&lt;&gt;"",X53&lt;&gt;"",Y53&lt;&gt;"",Z53&lt;&gt;"",AA53&lt;&gt;"",AC53&lt;&gt;""),0,1)</f>
        <v>1</v>
      </c>
      <c r="I53" s="808">
        <f>I35-I51</f>
        <v>0</v>
      </c>
      <c r="J53" s="1002"/>
      <c r="K53" s="997"/>
      <c r="L53" s="808">
        <f>L35-L51</f>
        <v>0</v>
      </c>
      <c r="M53" s="1002"/>
      <c r="N53" s="997"/>
      <c r="O53" s="808">
        <f>O35-O51</f>
        <v>0</v>
      </c>
      <c r="P53" s="1002"/>
      <c r="Q53" s="997"/>
      <c r="R53" s="808">
        <f t="shared" ref="R53:Z53" si="10">R35-R51</f>
        <v>0</v>
      </c>
      <c r="S53" s="808">
        <f>S35-S51</f>
        <v>0</v>
      </c>
      <c r="T53" s="808">
        <f t="shared" si="10"/>
        <v>0</v>
      </c>
      <c r="U53" s="808">
        <f t="shared" si="10"/>
        <v>0</v>
      </c>
      <c r="V53" s="808">
        <f t="shared" si="10"/>
        <v>0</v>
      </c>
      <c r="W53" s="808">
        <f t="shared" si="10"/>
        <v>0</v>
      </c>
      <c r="X53" s="808">
        <f t="shared" si="10"/>
        <v>0</v>
      </c>
      <c r="Y53" s="808">
        <f t="shared" si="10"/>
        <v>0</v>
      </c>
      <c r="Z53" s="808">
        <f t="shared" si="10"/>
        <v>0</v>
      </c>
      <c r="AA53" s="1230">
        <f>AA35-AA51</f>
        <v>0</v>
      </c>
      <c r="AC53" s="1002"/>
      <c r="AD53" s="998"/>
      <c r="AE53" s="1162"/>
      <c r="AF53" s="997"/>
      <c r="AG53" s="1003"/>
    </row>
    <row r="54" spans="1:33" ht="14.4">
      <c r="B54" s="1004" t="str">
        <f>IF(C54="","",COUNTIF($C$16:C54,"&lt;&gt;""")-COUNTBLANK($C$16:C54))</f>
        <v/>
      </c>
      <c r="C54" s="997"/>
      <c r="D54" s="997"/>
      <c r="E54" s="997"/>
      <c r="F54" s="997"/>
      <c r="G54" s="997"/>
      <c r="H54" s="998"/>
      <c r="I54" s="349"/>
      <c r="J54" s="998"/>
      <c r="K54" s="997"/>
      <c r="L54" s="349"/>
      <c r="M54" s="998"/>
      <c r="N54" s="997"/>
      <c r="O54" s="349"/>
      <c r="P54" s="998"/>
      <c r="Q54" s="997"/>
      <c r="R54" s="349"/>
      <c r="S54" s="349"/>
      <c r="T54" s="349"/>
      <c r="U54" s="349"/>
      <c r="V54" s="349"/>
      <c r="W54" s="349"/>
      <c r="X54" s="349"/>
      <c r="Y54" s="349"/>
      <c r="Z54" s="349"/>
      <c r="AA54" s="103"/>
      <c r="AC54" s="998"/>
      <c r="AD54" s="998"/>
      <c r="AE54" s="997"/>
      <c r="AF54" s="997"/>
      <c r="AG54" s="941"/>
    </row>
    <row r="55" spans="1:33" ht="14.4">
      <c r="B55" s="1004" t="str">
        <f>IF(C55="","",COUNTIF($C$16:C55,"&lt;&gt;""")-COUNTBLANK($C$16:C55))</f>
        <v/>
      </c>
      <c r="C55" s="995"/>
      <c r="D55" s="982" t="s">
        <v>1432</v>
      </c>
      <c r="E55" s="982"/>
      <c r="F55" s="995"/>
      <c r="G55" s="997"/>
      <c r="H55" s="998"/>
      <c r="I55" s="349"/>
      <c r="J55" s="997"/>
      <c r="K55" s="997"/>
      <c r="L55" s="349"/>
      <c r="M55" s="997"/>
      <c r="N55" s="997"/>
      <c r="O55" s="349"/>
      <c r="P55" s="998"/>
      <c r="Q55" s="997"/>
      <c r="R55" s="349"/>
      <c r="S55" s="349"/>
      <c r="T55" s="349"/>
      <c r="U55" s="349"/>
      <c r="V55" s="349"/>
      <c r="W55" s="349"/>
      <c r="X55" s="349"/>
      <c r="Y55" s="349"/>
      <c r="Z55" s="349"/>
      <c r="AA55" s="103"/>
      <c r="AC55" s="998"/>
      <c r="AD55" s="998"/>
      <c r="AE55" s="997"/>
      <c r="AF55" s="997"/>
      <c r="AG55" s="941"/>
    </row>
    <row r="56" spans="1:33" ht="14.4">
      <c r="B56" s="1004">
        <f>IF(C56="","",COUNTIF($C$16:C56,"&lt;&gt;""")-COUNTBLANK($C$16:C56))</f>
        <v>30</v>
      </c>
      <c r="C56" s="995" t="s">
        <v>2723</v>
      </c>
      <c r="D56" s="995" t="s">
        <v>2720</v>
      </c>
      <c r="E56" s="996" t="s">
        <v>750</v>
      </c>
      <c r="F56" s="996" t="s">
        <v>117</v>
      </c>
      <c r="G56" s="997"/>
      <c r="H56" s="1012">
        <f t="shared" ref="H56:H61" si="11">IF(AND(I56&lt;&gt;"",J56&lt;&gt;"",L56&lt;&gt;"",M56&lt;&gt;"",O56&lt;&gt;"",P56&lt;&gt;"",AG56&lt;&gt;"",R56&lt;&gt;"",S56&lt;&gt;"",T56&lt;&gt;"",U56&lt;&gt;"",V56&lt;&gt;"",W56&lt;&gt;"",X56&lt;&gt;"",Y56&lt;&gt;"",Z56&lt;&gt;"",AA56&lt;&gt;"",AC56&lt;&gt;""),0,1)</f>
        <v>1</v>
      </c>
      <c r="I56" s="102"/>
      <c r="J56" s="1002"/>
      <c r="K56" s="997"/>
      <c r="L56" s="102"/>
      <c r="M56" s="1002"/>
      <c r="N56" s="997"/>
      <c r="O56" s="102"/>
      <c r="P56" s="1002"/>
      <c r="Q56" s="997"/>
      <c r="R56" s="102"/>
      <c r="S56" s="102"/>
      <c r="T56" s="102"/>
      <c r="U56" s="102"/>
      <c r="V56" s="102"/>
      <c r="W56" s="102"/>
      <c r="X56" s="102"/>
      <c r="Y56" s="102"/>
      <c r="Z56" s="102"/>
      <c r="AA56" s="102"/>
      <c r="AC56" s="1002"/>
      <c r="AD56" s="998"/>
      <c r="AE56" s="1156"/>
      <c r="AF56" s="997"/>
      <c r="AG56" s="1003"/>
    </row>
    <row r="57" spans="1:33" ht="14.4">
      <c r="B57" s="1004">
        <f>IF(C57="","",COUNTIF($C$16:C57,"&lt;&gt;""")-COUNTBLANK($C$16:C57))</f>
        <v>31</v>
      </c>
      <c r="C57" s="995" t="s">
        <v>2724</v>
      </c>
      <c r="D57" s="995" t="s">
        <v>2721</v>
      </c>
      <c r="E57" s="996" t="s">
        <v>750</v>
      </c>
      <c r="F57" s="996" t="s">
        <v>117</v>
      </c>
      <c r="G57" s="997"/>
      <c r="H57" s="1012">
        <f t="shared" si="11"/>
        <v>1</v>
      </c>
      <c r="I57" s="102"/>
      <c r="J57" s="1002"/>
      <c r="K57" s="997"/>
      <c r="L57" s="102"/>
      <c r="M57" s="1002"/>
      <c r="N57" s="997"/>
      <c r="O57" s="102"/>
      <c r="P57" s="1002"/>
      <c r="Q57" s="997"/>
      <c r="R57" s="102"/>
      <c r="S57" s="102"/>
      <c r="T57" s="102"/>
      <c r="U57" s="102"/>
      <c r="V57" s="102"/>
      <c r="W57" s="102"/>
      <c r="X57" s="102"/>
      <c r="Y57" s="102"/>
      <c r="Z57" s="102"/>
      <c r="AA57" s="102"/>
      <c r="AC57" s="1002"/>
      <c r="AD57" s="998"/>
      <c r="AE57" s="1162"/>
      <c r="AF57" s="997"/>
      <c r="AG57" s="1003"/>
    </row>
    <row r="58" spans="1:33" ht="14.4">
      <c r="B58" s="1004">
        <f>IF(C58="","",COUNTIF($C$16:C58,"&lt;&gt;""")-COUNTBLANK($C$16:C58))</f>
        <v>32</v>
      </c>
      <c r="C58" s="995" t="s">
        <v>2725</v>
      </c>
      <c r="D58" s="995" t="s">
        <v>2717</v>
      </c>
      <c r="E58" s="996" t="s">
        <v>750</v>
      </c>
      <c r="F58" s="996" t="s">
        <v>117</v>
      </c>
      <c r="G58" s="997"/>
      <c r="H58" s="1012">
        <f t="shared" si="11"/>
        <v>1</v>
      </c>
      <c r="I58" s="102"/>
      <c r="J58" s="1002"/>
      <c r="K58" s="997"/>
      <c r="L58" s="102"/>
      <c r="M58" s="1002"/>
      <c r="N58" s="997"/>
      <c r="O58" s="102"/>
      <c r="P58" s="1002"/>
      <c r="Q58" s="997"/>
      <c r="R58" s="102"/>
      <c r="S58" s="102"/>
      <c r="T58" s="102"/>
      <c r="U58" s="102"/>
      <c r="V58" s="102"/>
      <c r="W58" s="102"/>
      <c r="X58" s="102"/>
      <c r="Y58" s="102"/>
      <c r="Z58" s="102"/>
      <c r="AA58" s="102"/>
      <c r="AC58" s="1002"/>
      <c r="AD58" s="998"/>
      <c r="AE58" s="1162"/>
      <c r="AF58" s="997"/>
      <c r="AG58" s="1003"/>
    </row>
    <row r="59" spans="1:33" ht="14.4">
      <c r="B59" s="1004">
        <f>IF(C59="","",COUNTIF($C$16:C59,"&lt;&gt;""")-COUNTBLANK($C$16:C59))</f>
        <v>33</v>
      </c>
      <c r="C59" s="995" t="s">
        <v>2726</v>
      </c>
      <c r="D59" s="995" t="s">
        <v>2718</v>
      </c>
      <c r="E59" s="996" t="s">
        <v>750</v>
      </c>
      <c r="F59" s="996" t="s">
        <v>117</v>
      </c>
      <c r="G59" s="997"/>
      <c r="H59" s="1012">
        <f t="shared" si="11"/>
        <v>1</v>
      </c>
      <c r="I59" s="102"/>
      <c r="J59" s="1002"/>
      <c r="K59" s="997"/>
      <c r="L59" s="102"/>
      <c r="M59" s="1002"/>
      <c r="N59" s="997"/>
      <c r="O59" s="102"/>
      <c r="P59" s="1002"/>
      <c r="Q59" s="997"/>
      <c r="R59" s="102"/>
      <c r="S59" s="102"/>
      <c r="T59" s="102"/>
      <c r="U59" s="102"/>
      <c r="V59" s="102"/>
      <c r="W59" s="102"/>
      <c r="X59" s="102"/>
      <c r="Y59" s="102"/>
      <c r="Z59" s="102"/>
      <c r="AA59" s="102"/>
      <c r="AC59" s="1002"/>
      <c r="AD59" s="998"/>
      <c r="AE59" s="1162"/>
      <c r="AF59" s="997"/>
      <c r="AG59" s="1003"/>
    </row>
    <row r="60" spans="1:33" ht="14.4">
      <c r="B60" s="1004">
        <f>IF(C60="","",COUNTIF($C$16:C60,"&lt;&gt;""")-COUNTBLANK($C$16:C60))</f>
        <v>34</v>
      </c>
      <c r="C60" s="995" t="s">
        <v>2727</v>
      </c>
      <c r="D60" s="995" t="s">
        <v>2719</v>
      </c>
      <c r="E60" s="996" t="s">
        <v>750</v>
      </c>
      <c r="F60" s="996" t="s">
        <v>117</v>
      </c>
      <c r="G60" s="997"/>
      <c r="H60" s="1012">
        <f t="shared" si="11"/>
        <v>1</v>
      </c>
      <c r="I60" s="102"/>
      <c r="J60" s="1002"/>
      <c r="K60" s="997"/>
      <c r="L60" s="102"/>
      <c r="M60" s="1002"/>
      <c r="N60" s="997"/>
      <c r="O60" s="102"/>
      <c r="P60" s="1002"/>
      <c r="Q60" s="997"/>
      <c r="R60" s="102"/>
      <c r="S60" s="102"/>
      <c r="T60" s="102"/>
      <c r="U60" s="102"/>
      <c r="V60" s="102"/>
      <c r="W60" s="102"/>
      <c r="X60" s="102"/>
      <c r="Y60" s="102"/>
      <c r="Z60" s="102"/>
      <c r="AA60" s="102"/>
      <c r="AC60" s="1002"/>
      <c r="AD60" s="998"/>
      <c r="AE60" s="1156"/>
      <c r="AF60" s="997"/>
      <c r="AG60" s="1003"/>
    </row>
    <row r="61" spans="1:33" ht="14.4">
      <c r="B61" s="1004">
        <f>IF(C61="","",COUNTIF($C$16:C61,"&lt;&gt;""")-COUNTBLANK($C$16:C61))</f>
        <v>35</v>
      </c>
      <c r="C61" s="995" t="s">
        <v>2728</v>
      </c>
      <c r="D61" s="995" t="s">
        <v>2722</v>
      </c>
      <c r="E61" s="164" t="s">
        <v>750</v>
      </c>
      <c r="F61" s="996" t="s">
        <v>164</v>
      </c>
      <c r="G61" s="997"/>
      <c r="H61" s="1012">
        <f t="shared" si="11"/>
        <v>1</v>
      </c>
      <c r="I61" s="808">
        <f>SUM(I56:I60)</f>
        <v>0</v>
      </c>
      <c r="J61" s="1002"/>
      <c r="K61" s="997"/>
      <c r="L61" s="808">
        <f>SUM(L56:L60)</f>
        <v>0</v>
      </c>
      <c r="M61" s="1002"/>
      <c r="N61" s="997"/>
      <c r="O61" s="808">
        <f>SUM(O56:O60)</f>
        <v>0</v>
      </c>
      <c r="P61" s="1002"/>
      <c r="Q61" s="997"/>
      <c r="R61" s="808">
        <f t="shared" ref="R61:Z61" si="12">SUM(R56:R60)</f>
        <v>0</v>
      </c>
      <c r="S61" s="808">
        <f>SUM(S56:S60)</f>
        <v>0</v>
      </c>
      <c r="T61" s="808">
        <f t="shared" si="12"/>
        <v>0</v>
      </c>
      <c r="U61" s="808">
        <f t="shared" si="12"/>
        <v>0</v>
      </c>
      <c r="V61" s="808">
        <f t="shared" si="12"/>
        <v>0</v>
      </c>
      <c r="W61" s="808">
        <f t="shared" si="12"/>
        <v>0</v>
      </c>
      <c r="X61" s="808">
        <f t="shared" si="12"/>
        <v>0</v>
      </c>
      <c r="Y61" s="808">
        <f t="shared" si="12"/>
        <v>0</v>
      </c>
      <c r="Z61" s="808">
        <f t="shared" si="12"/>
        <v>0</v>
      </c>
      <c r="AA61" s="1230">
        <f>SUM(AA56:AA60)</f>
        <v>0</v>
      </c>
      <c r="AC61" s="1002"/>
      <c r="AD61" s="998"/>
      <c r="AE61" s="1156"/>
      <c r="AF61" s="997"/>
      <c r="AG61" s="1003"/>
    </row>
    <row r="62" spans="1:33" ht="14.4">
      <c r="A62" s="986"/>
      <c r="B62" s="52"/>
      <c r="C62" s="997"/>
      <c r="D62" s="997"/>
      <c r="E62" s="997"/>
      <c r="F62" s="997"/>
      <c r="G62" s="997"/>
      <c r="H62" s="997"/>
      <c r="I62" s="997"/>
      <c r="J62" s="997"/>
      <c r="K62" s="997"/>
      <c r="L62" s="997"/>
      <c r="M62" s="997"/>
      <c r="N62" s="997"/>
      <c r="O62" s="997"/>
      <c r="P62" s="997"/>
      <c r="Q62" s="997"/>
      <c r="R62" s="997"/>
      <c r="S62" s="997"/>
      <c r="T62" s="997"/>
      <c r="U62" s="997"/>
      <c r="V62" s="997"/>
      <c r="W62" s="350"/>
      <c r="X62" s="998"/>
      <c r="Y62" s="998"/>
      <c r="Z62" s="998"/>
      <c r="AB62" s="998"/>
      <c r="AC62" s="998"/>
      <c r="AD62" s="998"/>
      <c r="AE62" s="998"/>
      <c r="AF62" s="998"/>
      <c r="AG62" s="190"/>
    </row>
    <row r="63" spans="1:33" ht="14.4">
      <c r="B63" s="52"/>
      <c r="C63" s="998"/>
      <c r="D63" s="998"/>
      <c r="E63" s="998"/>
      <c r="F63" s="998"/>
      <c r="G63" s="998"/>
      <c r="H63" s="998"/>
      <c r="I63" s="998"/>
      <c r="J63" s="998"/>
      <c r="K63" s="998"/>
      <c r="L63" s="998"/>
      <c r="M63" s="998"/>
      <c r="N63" s="998"/>
      <c r="O63" s="998"/>
      <c r="P63" s="998"/>
      <c r="Q63" s="998"/>
      <c r="R63" s="998"/>
      <c r="S63" s="998"/>
      <c r="T63" s="998"/>
      <c r="U63" s="997"/>
      <c r="V63" s="997"/>
      <c r="W63" s="350"/>
      <c r="X63" s="998"/>
      <c r="Y63" s="998"/>
      <c r="Z63" s="998"/>
      <c r="AB63" s="998"/>
      <c r="AC63" s="998"/>
      <c r="AD63" s="998"/>
      <c r="AE63" s="998"/>
      <c r="AF63" s="998"/>
      <c r="AG63" s="190"/>
    </row>
    <row r="64" spans="1:33" ht="14.4">
      <c r="B64" s="52"/>
      <c r="C64" s="998"/>
      <c r="D64" s="998"/>
      <c r="E64" s="998"/>
      <c r="F64" s="998"/>
      <c r="G64" s="997"/>
      <c r="H64" s="998"/>
      <c r="I64" s="998"/>
      <c r="J64" s="998"/>
      <c r="K64" s="998"/>
      <c r="L64" s="998"/>
      <c r="M64" s="998"/>
      <c r="N64" s="998"/>
      <c r="O64" s="998"/>
      <c r="P64" s="998"/>
      <c r="Q64" s="998"/>
      <c r="R64" s="998"/>
      <c r="S64" s="998"/>
      <c r="T64" s="998"/>
      <c r="U64" s="997"/>
      <c r="V64" s="997"/>
      <c r="W64" s="333"/>
      <c r="X64" s="998"/>
      <c r="Y64" s="998"/>
      <c r="Z64" s="998"/>
      <c r="AB64" s="998"/>
      <c r="AC64" s="998"/>
      <c r="AD64" s="998"/>
      <c r="AE64" s="998"/>
      <c r="AF64" s="998"/>
      <c r="AG64" s="190"/>
    </row>
    <row r="65" spans="1:33" ht="14.4">
      <c r="B65" s="52"/>
      <c r="C65" s="998" t="s">
        <v>129</v>
      </c>
      <c r="D65" s="998"/>
      <c r="E65" s="998"/>
      <c r="F65" s="998"/>
      <c r="G65" s="997"/>
      <c r="H65" s="998"/>
      <c r="I65" s="998"/>
      <c r="J65" s="998"/>
      <c r="K65" s="998"/>
      <c r="L65" s="998"/>
      <c r="M65" s="998"/>
      <c r="N65" s="998"/>
      <c r="O65" s="998"/>
      <c r="P65" s="998"/>
      <c r="Q65" s="998"/>
      <c r="R65" s="998"/>
      <c r="S65" s="998"/>
      <c r="T65" s="998"/>
      <c r="U65" s="997"/>
      <c r="V65" s="997"/>
      <c r="W65" s="333"/>
      <c r="X65" s="998"/>
      <c r="Y65" s="998"/>
      <c r="Z65" s="998"/>
      <c r="AB65" s="998"/>
      <c r="AC65" s="998"/>
      <c r="AD65" s="998"/>
      <c r="AE65" s="998"/>
      <c r="AF65" s="998"/>
      <c r="AG65" s="190"/>
    </row>
    <row r="66" spans="1:33" ht="14.4">
      <c r="B66" s="52"/>
      <c r="C66" s="1341"/>
      <c r="D66" s="1342"/>
      <c r="E66" s="1342"/>
      <c r="F66" s="1343"/>
      <c r="G66" s="997"/>
      <c r="H66" s="998"/>
      <c r="I66" s="998"/>
      <c r="J66" s="998"/>
      <c r="K66" s="998"/>
      <c r="L66" s="998"/>
      <c r="M66" s="998"/>
      <c r="N66" s="998"/>
      <c r="O66" s="998"/>
      <c r="P66" s="998"/>
      <c r="Q66" s="998"/>
      <c r="R66" s="998"/>
      <c r="S66" s="998"/>
      <c r="T66" s="998"/>
      <c r="U66" s="997"/>
      <c r="V66" s="997"/>
      <c r="W66" s="333"/>
      <c r="X66" s="998"/>
      <c r="Y66" s="998"/>
      <c r="Z66" s="998"/>
      <c r="AB66" s="998"/>
      <c r="AC66" s="998"/>
      <c r="AD66" s="998"/>
      <c r="AE66" s="998"/>
      <c r="AF66" s="998"/>
      <c r="AG66" s="190"/>
    </row>
    <row r="67" spans="1:33" ht="14.4">
      <c r="B67" s="52"/>
      <c r="C67" s="1344"/>
      <c r="D67" s="1405"/>
      <c r="E67" s="1405"/>
      <c r="F67" s="1346"/>
      <c r="G67" s="997"/>
      <c r="H67" s="998"/>
      <c r="I67" s="998"/>
      <c r="J67" s="998"/>
      <c r="K67" s="998"/>
      <c r="L67" s="998"/>
      <c r="M67" s="998"/>
      <c r="N67" s="998"/>
      <c r="O67" s="998"/>
      <c r="P67" s="998"/>
      <c r="Q67" s="998"/>
      <c r="R67" s="998"/>
      <c r="S67" s="998"/>
      <c r="T67" s="998"/>
      <c r="U67" s="997"/>
      <c r="V67" s="997"/>
      <c r="W67" s="218"/>
      <c r="X67" s="998"/>
      <c r="Y67" s="998"/>
      <c r="Z67" s="998"/>
      <c r="AB67" s="998"/>
      <c r="AC67" s="998"/>
      <c r="AD67" s="998"/>
      <c r="AE67" s="998"/>
      <c r="AF67" s="998"/>
      <c r="AG67" s="190"/>
    </row>
    <row r="68" spans="1:33" ht="14.4">
      <c r="B68" s="52"/>
      <c r="C68" s="1344"/>
      <c r="D68" s="1405"/>
      <c r="E68" s="1405"/>
      <c r="F68" s="1346"/>
      <c r="G68" s="997"/>
      <c r="H68" s="998"/>
      <c r="I68" s="998"/>
      <c r="J68" s="998"/>
      <c r="K68" s="998"/>
      <c r="L68" s="998"/>
      <c r="M68" s="998"/>
      <c r="N68" s="998"/>
      <c r="O68" s="998"/>
      <c r="P68" s="998"/>
      <c r="Q68" s="998"/>
      <c r="R68" s="998"/>
      <c r="S68" s="998"/>
      <c r="T68" s="998"/>
      <c r="U68" s="997"/>
      <c r="V68" s="997"/>
      <c r="W68" s="218"/>
      <c r="X68" s="998"/>
      <c r="Y68" s="998"/>
      <c r="Z68" s="998"/>
      <c r="AB68" s="998"/>
      <c r="AC68" s="998"/>
      <c r="AD68" s="998"/>
      <c r="AE68" s="998"/>
      <c r="AF68" s="998"/>
      <c r="AG68" s="190"/>
    </row>
    <row r="69" spans="1:33" ht="14.4">
      <c r="B69" s="52"/>
      <c r="C69" s="1344"/>
      <c r="D69" s="1405"/>
      <c r="E69" s="1405"/>
      <c r="F69" s="1346"/>
      <c r="G69" s="997"/>
      <c r="H69" s="998"/>
      <c r="I69" s="998"/>
      <c r="J69" s="998"/>
      <c r="K69" s="998"/>
      <c r="L69" s="998"/>
      <c r="M69" s="998"/>
      <c r="N69" s="998"/>
      <c r="O69" s="998"/>
      <c r="P69" s="998"/>
      <c r="Q69" s="998"/>
      <c r="R69" s="998"/>
      <c r="S69" s="998"/>
      <c r="T69" s="998"/>
      <c r="U69" s="997"/>
      <c r="V69" s="997"/>
      <c r="W69" s="218"/>
      <c r="X69" s="998"/>
      <c r="Y69" s="998"/>
      <c r="Z69" s="998"/>
      <c r="AB69" s="998"/>
      <c r="AC69" s="998"/>
      <c r="AD69" s="998"/>
      <c r="AE69" s="998"/>
      <c r="AF69" s="998"/>
      <c r="AG69" s="190"/>
    </row>
    <row r="70" spans="1:33" ht="14.4">
      <c r="B70" s="52"/>
      <c r="C70" s="1347"/>
      <c r="D70" s="1348"/>
      <c r="E70" s="1348"/>
      <c r="F70" s="1349"/>
      <c r="G70" s="997"/>
      <c r="H70" s="998"/>
      <c r="I70" s="998"/>
      <c r="J70" s="998"/>
      <c r="K70" s="998"/>
      <c r="L70" s="998"/>
      <c r="M70" s="998"/>
      <c r="N70" s="998"/>
      <c r="O70" s="998"/>
      <c r="P70" s="998"/>
      <c r="Q70" s="998"/>
      <c r="R70" s="998"/>
      <c r="S70" s="998"/>
      <c r="T70" s="998"/>
      <c r="U70" s="997"/>
      <c r="V70" s="997"/>
      <c r="W70" s="218"/>
      <c r="X70" s="998"/>
      <c r="Y70" s="998"/>
      <c r="Z70" s="998"/>
      <c r="AB70" s="998"/>
      <c r="AC70" s="998"/>
      <c r="AD70" s="998"/>
      <c r="AE70" s="998"/>
      <c r="AF70" s="998"/>
      <c r="AG70" s="190"/>
    </row>
    <row r="71" spans="1:33" ht="14.4">
      <c r="B71" s="52"/>
      <c r="C71" s="998"/>
      <c r="D71" s="998"/>
      <c r="E71" s="998"/>
      <c r="F71" s="998"/>
      <c r="G71" s="997"/>
      <c r="H71" s="998"/>
      <c r="I71" s="998"/>
      <c r="J71" s="998"/>
      <c r="K71" s="998"/>
      <c r="L71" s="998"/>
      <c r="M71" s="998"/>
      <c r="N71" s="998"/>
      <c r="O71" s="998"/>
      <c r="P71" s="998"/>
      <c r="Q71" s="998"/>
      <c r="R71" s="998"/>
      <c r="S71" s="998"/>
      <c r="T71" s="998"/>
      <c r="U71" s="997"/>
      <c r="V71" s="997"/>
      <c r="W71" s="218"/>
      <c r="X71" s="998"/>
      <c r="Y71" s="998"/>
      <c r="Z71" s="998"/>
      <c r="AB71" s="998"/>
      <c r="AC71" s="998"/>
      <c r="AD71" s="998"/>
      <c r="AE71" s="998"/>
      <c r="AF71" s="998"/>
      <c r="AG71" s="190"/>
    </row>
    <row r="72" spans="1:33" ht="14.4">
      <c r="B72" s="52"/>
      <c r="C72" s="998"/>
      <c r="D72" s="334"/>
      <c r="E72" s="334"/>
      <c r="F72" s="334"/>
      <c r="G72" s="997"/>
      <c r="H72" s="998"/>
      <c r="I72" s="998"/>
      <c r="J72" s="998"/>
      <c r="K72" s="998"/>
      <c r="L72" s="998"/>
      <c r="M72" s="998"/>
      <c r="N72" s="998"/>
      <c r="O72" s="998"/>
      <c r="P72" s="998"/>
      <c r="Q72" s="998"/>
      <c r="R72" s="998"/>
      <c r="S72" s="998"/>
      <c r="T72" s="998"/>
      <c r="U72" s="997"/>
      <c r="V72" s="997"/>
      <c r="W72" s="218"/>
      <c r="X72" s="998"/>
      <c r="Y72" s="998"/>
      <c r="Z72" s="998"/>
      <c r="AB72" s="998"/>
      <c r="AC72" s="998"/>
      <c r="AD72" s="998"/>
      <c r="AE72" s="998"/>
      <c r="AF72" s="998"/>
      <c r="AG72" s="190"/>
    </row>
    <row r="73" spans="1:33" ht="14.4">
      <c r="B73" s="340" t="s">
        <v>130</v>
      </c>
      <c r="C73" s="341"/>
      <c r="D73" s="341"/>
      <c r="E73" s="341"/>
      <c r="F73" s="341"/>
      <c r="G73" s="341"/>
      <c r="H73" s="342"/>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3"/>
    </row>
    <row r="74" spans="1:33" ht="14.4" hidden="1">
      <c r="A74"/>
      <c r="B74"/>
      <c r="C74"/>
      <c r="D74"/>
      <c r="E74"/>
      <c r="F74"/>
      <c r="G74"/>
      <c r="H74"/>
      <c r="I74"/>
      <c r="J74"/>
      <c r="K74"/>
      <c r="L74"/>
      <c r="M74"/>
      <c r="N74"/>
      <c r="O74"/>
      <c r="P74"/>
      <c r="Q74"/>
      <c r="R74"/>
      <c r="S74"/>
      <c r="T74"/>
      <c r="U74"/>
      <c r="V74"/>
      <c r="W74"/>
      <c r="X74"/>
      <c r="Y74"/>
      <c r="Z74"/>
      <c r="AA74" s="1229"/>
      <c r="AB74"/>
      <c r="AC74"/>
      <c r="AD74"/>
      <c r="AE74"/>
      <c r="AF74"/>
      <c r="AG74"/>
    </row>
    <row r="75" spans="1:33" ht="0" hidden="1" customHeight="1">
      <c r="A75"/>
      <c r="B75"/>
      <c r="C75"/>
      <c r="D75"/>
      <c r="E75"/>
      <c r="F75"/>
      <c r="G75"/>
      <c r="H75"/>
      <c r="I75"/>
      <c r="J75"/>
      <c r="K75"/>
      <c r="L75"/>
      <c r="M75"/>
      <c r="N75"/>
      <c r="O75"/>
      <c r="P75"/>
      <c r="Q75"/>
      <c r="R75"/>
      <c r="S75"/>
      <c r="T75"/>
      <c r="U75"/>
      <c r="V75"/>
      <c r="W75"/>
      <c r="X75"/>
      <c r="Y75"/>
      <c r="Z75"/>
      <c r="AA75" s="1229"/>
      <c r="AB75"/>
      <c r="AC75"/>
      <c r="AD75"/>
      <c r="AE75"/>
      <c r="AF75"/>
      <c r="AG75"/>
    </row>
    <row r="76" spans="1:33" ht="14.85" hidden="1" customHeight="1">
      <c r="A76"/>
      <c r="B76"/>
      <c r="C76"/>
      <c r="D76"/>
      <c r="E76"/>
      <c r="F76"/>
      <c r="G76"/>
      <c r="H76"/>
      <c r="I76"/>
      <c r="J76"/>
      <c r="K76"/>
      <c r="L76"/>
      <c r="M76"/>
      <c r="N76"/>
      <c r="O76"/>
      <c r="P76"/>
      <c r="Q76"/>
      <c r="R76"/>
      <c r="S76"/>
      <c r="T76"/>
      <c r="U76"/>
      <c r="V76"/>
      <c r="W76"/>
      <c r="X76"/>
      <c r="Y76"/>
      <c r="Z76"/>
      <c r="AA76" s="1229"/>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29"/>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29"/>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29"/>
      <c r="AB79"/>
      <c r="AC79"/>
      <c r="AD79"/>
      <c r="AE79"/>
      <c r="AF79"/>
      <c r="AG79"/>
    </row>
    <row r="80" spans="1:33" ht="15" hidden="1" customHeight="1">
      <c r="A80"/>
      <c r="B80"/>
      <c r="C80"/>
      <c r="D80"/>
      <c r="E80"/>
      <c r="F80"/>
      <c r="G80"/>
      <c r="H80"/>
      <c r="I80"/>
      <c r="J80"/>
      <c r="K80"/>
      <c r="L80"/>
      <c r="M80"/>
      <c r="N80"/>
      <c r="O80"/>
      <c r="P80"/>
      <c r="Q80"/>
      <c r="R80"/>
      <c r="S80"/>
      <c r="T80"/>
      <c r="U80"/>
      <c r="V80"/>
      <c r="W80"/>
      <c r="X80"/>
      <c r="Y80"/>
      <c r="Z80"/>
      <c r="AA80" s="1229"/>
      <c r="AB80"/>
      <c r="AC80"/>
      <c r="AD80"/>
      <c r="AE80"/>
      <c r="AF80"/>
      <c r="AG80"/>
    </row>
    <row r="81" spans="1:33" ht="15" hidden="1" customHeight="1">
      <c r="A81"/>
      <c r="B81"/>
      <c r="C81"/>
      <c r="D81"/>
      <c r="E81"/>
      <c r="F81"/>
      <c r="G81"/>
      <c r="H81"/>
      <c r="I81"/>
      <c r="J81"/>
      <c r="K81"/>
      <c r="L81"/>
      <c r="M81"/>
      <c r="N81"/>
      <c r="O81"/>
      <c r="P81"/>
      <c r="Q81"/>
      <c r="R81"/>
      <c r="S81"/>
      <c r="T81"/>
      <c r="U81"/>
      <c r="V81"/>
      <c r="W81"/>
      <c r="X81"/>
      <c r="Y81"/>
      <c r="Z81"/>
      <c r="AA81" s="1229"/>
      <c r="AB81"/>
      <c r="AC81"/>
      <c r="AD81"/>
      <c r="AE81"/>
      <c r="AF81"/>
      <c r="AG81"/>
    </row>
    <row r="82" spans="1:33" ht="15" hidden="1" customHeight="1">
      <c r="A82"/>
      <c r="B82"/>
      <c r="C82"/>
      <c r="D82"/>
      <c r="E82"/>
      <c r="F82"/>
      <c r="G82"/>
      <c r="H82"/>
      <c r="I82"/>
      <c r="J82"/>
      <c r="K82"/>
      <c r="L82"/>
      <c r="M82"/>
      <c r="N82"/>
      <c r="O82"/>
      <c r="P82"/>
      <c r="Q82"/>
      <c r="R82"/>
      <c r="S82"/>
      <c r="T82"/>
      <c r="U82"/>
      <c r="V82"/>
      <c r="W82"/>
      <c r="X82"/>
      <c r="Y82"/>
      <c r="Z82"/>
      <c r="AA82" s="1229"/>
      <c r="AB82"/>
      <c r="AC82"/>
      <c r="AD82"/>
      <c r="AE82"/>
      <c r="AF82"/>
      <c r="AG82"/>
    </row>
    <row r="83" spans="1:33" ht="15" hidden="1" customHeight="1">
      <c r="A83"/>
      <c r="B83"/>
      <c r="C83"/>
      <c r="D83"/>
      <c r="E83"/>
      <c r="F83"/>
      <c r="G83"/>
      <c r="H83"/>
      <c r="I83"/>
      <c r="J83"/>
      <c r="K83"/>
      <c r="L83"/>
      <c r="M83"/>
      <c r="N83"/>
      <c r="O83"/>
      <c r="P83"/>
      <c r="Q83"/>
      <c r="R83"/>
      <c r="S83"/>
      <c r="T83"/>
      <c r="U83"/>
      <c r="V83"/>
      <c r="W83"/>
      <c r="X83"/>
      <c r="Y83"/>
      <c r="Z83"/>
      <c r="AA83" s="1229"/>
      <c r="AB83"/>
      <c r="AC83"/>
      <c r="AD83"/>
      <c r="AE83"/>
      <c r="AF83"/>
      <c r="AG83"/>
    </row>
    <row r="84" spans="1:33" ht="15" hidden="1" customHeight="1">
      <c r="A84"/>
      <c r="B84"/>
      <c r="C84"/>
      <c r="D84"/>
      <c r="E84"/>
      <c r="F84"/>
      <c r="G84"/>
      <c r="H84"/>
      <c r="I84"/>
      <c r="J84"/>
      <c r="K84"/>
      <c r="L84"/>
      <c r="M84"/>
      <c r="N84"/>
      <c r="O84"/>
      <c r="P84"/>
      <c r="Q84"/>
      <c r="R84"/>
      <c r="S84"/>
      <c r="T84"/>
      <c r="U84"/>
      <c r="V84"/>
      <c r="W84"/>
      <c r="X84"/>
      <c r="Y84"/>
      <c r="Z84"/>
      <c r="AA84" s="1229"/>
      <c r="AB84"/>
      <c r="AC84"/>
      <c r="AD84"/>
      <c r="AE84"/>
      <c r="AF84"/>
      <c r="AG84"/>
    </row>
    <row r="85" spans="1:33" ht="15" hidden="1" customHeight="1">
      <c r="A85"/>
      <c r="B85"/>
      <c r="C85"/>
      <c r="D85"/>
      <c r="E85"/>
      <c r="F85"/>
      <c r="G85"/>
      <c r="H85"/>
      <c r="I85"/>
      <c r="J85"/>
      <c r="K85"/>
      <c r="L85"/>
      <c r="M85"/>
      <c r="N85"/>
      <c r="O85"/>
      <c r="P85"/>
      <c r="Q85"/>
      <c r="R85"/>
      <c r="S85"/>
      <c r="T85"/>
      <c r="U85"/>
      <c r="V85"/>
      <c r="W85"/>
      <c r="X85"/>
      <c r="Y85"/>
      <c r="Z85"/>
      <c r="AA85" s="1229"/>
      <c r="AB85"/>
      <c r="AC85"/>
      <c r="AD85"/>
      <c r="AE85"/>
      <c r="AF85"/>
      <c r="AG85"/>
    </row>
    <row r="86" spans="1:33" ht="15" hidden="1" customHeight="1">
      <c r="A86"/>
      <c r="B86"/>
      <c r="C86"/>
      <c r="D86"/>
      <c r="E86"/>
      <c r="F86"/>
      <c r="G86"/>
      <c r="H86"/>
      <c r="I86"/>
      <c r="J86"/>
      <c r="K86"/>
      <c r="L86"/>
      <c r="M86"/>
      <c r="N86"/>
      <c r="O86"/>
      <c r="P86"/>
      <c r="Q86"/>
      <c r="R86"/>
      <c r="S86"/>
      <c r="T86"/>
      <c r="U86"/>
      <c r="V86"/>
      <c r="W86"/>
      <c r="X86"/>
      <c r="Y86"/>
      <c r="Z86"/>
      <c r="AA86" s="1229"/>
      <c r="AB86"/>
      <c r="AC86"/>
      <c r="AD86"/>
      <c r="AE86"/>
      <c r="AF86"/>
      <c r="AG86"/>
    </row>
    <row r="87" spans="1:33" ht="15" hidden="1" customHeight="1">
      <c r="A87"/>
      <c r="B87"/>
      <c r="C87"/>
      <c r="D87"/>
      <c r="E87"/>
      <c r="F87"/>
      <c r="G87"/>
      <c r="H87"/>
      <c r="I87"/>
      <c r="J87"/>
      <c r="K87"/>
      <c r="L87"/>
      <c r="M87"/>
      <c r="N87"/>
      <c r="O87"/>
      <c r="P87"/>
      <c r="Q87"/>
      <c r="R87"/>
      <c r="S87"/>
      <c r="T87"/>
      <c r="U87"/>
      <c r="V87"/>
      <c r="W87"/>
      <c r="X87"/>
      <c r="Y87"/>
      <c r="Z87"/>
      <c r="AA87" s="1229"/>
      <c r="AB87"/>
      <c r="AC87"/>
      <c r="AD87"/>
      <c r="AE87"/>
      <c r="AF87"/>
      <c r="AG87"/>
    </row>
    <row r="88" spans="1:33" ht="15" hidden="1" customHeight="1">
      <c r="A88"/>
      <c r="B88"/>
      <c r="C88"/>
      <c r="D88"/>
      <c r="E88"/>
      <c r="F88"/>
      <c r="G88"/>
      <c r="H88"/>
      <c r="I88"/>
      <c r="J88"/>
      <c r="K88"/>
      <c r="L88"/>
      <c r="M88"/>
      <c r="N88"/>
      <c r="O88"/>
      <c r="P88"/>
      <c r="Q88"/>
      <c r="R88"/>
      <c r="S88"/>
      <c r="T88"/>
      <c r="U88"/>
      <c r="V88"/>
      <c r="W88"/>
      <c r="X88"/>
      <c r="Y88"/>
      <c r="Z88"/>
      <c r="AA88" s="1229"/>
      <c r="AB88"/>
      <c r="AC88"/>
      <c r="AD88"/>
      <c r="AE88"/>
      <c r="AF88"/>
      <c r="AG88"/>
    </row>
    <row r="89" spans="1:33" ht="15" hidden="1" customHeight="1">
      <c r="A89"/>
      <c r="B89"/>
      <c r="C89"/>
      <c r="D89"/>
      <c r="E89"/>
      <c r="F89"/>
      <c r="G89"/>
      <c r="H89"/>
      <c r="I89"/>
      <c r="J89"/>
      <c r="K89"/>
      <c r="L89"/>
      <c r="M89"/>
      <c r="N89"/>
      <c r="O89"/>
      <c r="P89"/>
      <c r="Q89"/>
      <c r="R89"/>
      <c r="S89"/>
      <c r="T89"/>
      <c r="U89"/>
      <c r="V89"/>
      <c r="W89"/>
      <c r="X89"/>
      <c r="Y89"/>
      <c r="Z89"/>
      <c r="AA89" s="1229"/>
      <c r="AB89"/>
      <c r="AC89"/>
      <c r="AD89"/>
      <c r="AE89"/>
      <c r="AF89"/>
      <c r="AG89"/>
    </row>
    <row r="90" spans="1:33" ht="15" hidden="1" customHeight="1">
      <c r="A90"/>
      <c r="B90"/>
      <c r="C90"/>
      <c r="D90"/>
      <c r="E90"/>
      <c r="F90"/>
      <c r="G90"/>
      <c r="H90"/>
      <c r="I90"/>
      <c r="J90"/>
      <c r="K90"/>
      <c r="L90"/>
      <c r="M90"/>
      <c r="N90"/>
      <c r="O90"/>
      <c r="P90"/>
      <c r="Q90"/>
      <c r="R90"/>
      <c r="S90"/>
      <c r="T90"/>
      <c r="U90"/>
      <c r="V90"/>
      <c r="W90"/>
      <c r="X90"/>
      <c r="Y90"/>
      <c r="Z90"/>
      <c r="AA90" s="1229"/>
      <c r="AB90"/>
      <c r="AC90"/>
      <c r="AD90"/>
      <c r="AE90"/>
      <c r="AF90"/>
      <c r="AG90"/>
    </row>
    <row r="91" spans="1:33" ht="15" hidden="1" customHeight="1">
      <c r="A91"/>
      <c r="B91"/>
      <c r="C91"/>
      <c r="D91"/>
      <c r="E91"/>
      <c r="F91"/>
      <c r="G91"/>
      <c r="H91"/>
      <c r="I91"/>
      <c r="J91"/>
      <c r="K91"/>
      <c r="L91"/>
      <c r="M91"/>
      <c r="N91"/>
      <c r="O91"/>
      <c r="P91"/>
      <c r="Q91"/>
      <c r="R91"/>
      <c r="S91"/>
      <c r="T91"/>
      <c r="U91"/>
      <c r="V91"/>
      <c r="W91"/>
      <c r="X91"/>
      <c r="Y91"/>
      <c r="Z91"/>
      <c r="AA91" s="1229"/>
      <c r="AB91"/>
      <c r="AC91"/>
      <c r="AD91"/>
      <c r="AE91"/>
      <c r="AF91"/>
      <c r="AG91"/>
    </row>
    <row r="92" spans="1:33" ht="15" hidden="1" customHeight="1">
      <c r="A92"/>
      <c r="B92"/>
      <c r="C92"/>
      <c r="D92"/>
      <c r="E92"/>
      <c r="F92"/>
      <c r="G92"/>
      <c r="H92"/>
      <c r="I92"/>
      <c r="J92"/>
      <c r="K92"/>
      <c r="L92"/>
      <c r="M92"/>
      <c r="N92"/>
      <c r="O92"/>
      <c r="P92"/>
      <c r="Q92"/>
      <c r="R92"/>
      <c r="S92"/>
      <c r="T92"/>
      <c r="U92"/>
      <c r="V92"/>
      <c r="W92"/>
      <c r="X92"/>
      <c r="Y92"/>
      <c r="Z92"/>
      <c r="AA92" s="1229"/>
      <c r="AB92"/>
      <c r="AC92"/>
      <c r="AD92"/>
      <c r="AE92"/>
      <c r="AF92"/>
      <c r="AG92"/>
    </row>
    <row r="93" spans="1:33" ht="15" hidden="1" customHeight="1">
      <c r="A93"/>
      <c r="B93"/>
      <c r="C93"/>
      <c r="D93"/>
      <c r="E93"/>
      <c r="F93"/>
      <c r="G93"/>
      <c r="H93"/>
      <c r="I93"/>
      <c r="J93"/>
      <c r="K93"/>
      <c r="L93"/>
      <c r="M93"/>
      <c r="N93"/>
      <c r="O93"/>
      <c r="P93"/>
      <c r="Q93"/>
      <c r="R93"/>
      <c r="S93"/>
      <c r="T93"/>
      <c r="U93"/>
      <c r="V93"/>
      <c r="W93"/>
      <c r="X93"/>
      <c r="Y93"/>
      <c r="Z93"/>
      <c r="AA93" s="1229"/>
      <c r="AB93"/>
      <c r="AC93"/>
      <c r="AD93"/>
      <c r="AE93"/>
      <c r="AF93"/>
      <c r="AG93"/>
    </row>
    <row r="94" spans="1:33" ht="15" hidden="1" customHeight="1">
      <c r="A94"/>
      <c r="B94"/>
      <c r="C94"/>
      <c r="D94"/>
      <c r="E94"/>
      <c r="F94"/>
      <c r="G94"/>
      <c r="H94"/>
      <c r="I94"/>
      <c r="J94"/>
      <c r="K94"/>
      <c r="L94"/>
      <c r="M94"/>
      <c r="N94"/>
      <c r="O94"/>
      <c r="P94"/>
      <c r="Q94"/>
      <c r="R94"/>
      <c r="S94"/>
      <c r="T94"/>
      <c r="U94"/>
      <c r="V94"/>
      <c r="W94"/>
      <c r="X94"/>
      <c r="Y94"/>
      <c r="Z94"/>
      <c r="AA94" s="1229"/>
      <c r="AB94"/>
      <c r="AC94"/>
      <c r="AD94"/>
      <c r="AE94"/>
      <c r="AF94"/>
      <c r="AG94"/>
    </row>
    <row r="95" spans="1:33" ht="15" hidden="1" customHeight="1">
      <c r="A95"/>
      <c r="B95"/>
      <c r="C95"/>
      <c r="D95"/>
      <c r="E95"/>
      <c r="F95"/>
      <c r="G95"/>
      <c r="H95"/>
      <c r="I95"/>
      <c r="J95"/>
      <c r="K95"/>
      <c r="L95"/>
      <c r="M95"/>
      <c r="N95"/>
      <c r="O95"/>
      <c r="P95"/>
      <c r="Q95"/>
      <c r="R95"/>
      <c r="S95"/>
      <c r="T95"/>
      <c r="U95"/>
      <c r="V95"/>
      <c r="W95"/>
      <c r="X95"/>
      <c r="Y95"/>
      <c r="Z95"/>
      <c r="AA95" s="1229"/>
      <c r="AB95"/>
      <c r="AC95"/>
      <c r="AD95"/>
      <c r="AE95"/>
      <c r="AF95"/>
      <c r="AG95"/>
    </row>
    <row r="96" spans="1:33" ht="15" hidden="1" customHeight="1">
      <c r="A96"/>
      <c r="B96"/>
      <c r="C96"/>
      <c r="D96"/>
      <c r="E96"/>
      <c r="F96"/>
      <c r="G96"/>
      <c r="H96"/>
      <c r="I96"/>
      <c r="J96"/>
      <c r="K96"/>
      <c r="L96"/>
      <c r="M96"/>
      <c r="N96"/>
      <c r="O96"/>
      <c r="P96"/>
      <c r="Q96"/>
      <c r="R96"/>
      <c r="S96"/>
      <c r="T96"/>
      <c r="U96"/>
      <c r="V96"/>
      <c r="W96"/>
      <c r="X96"/>
      <c r="Y96"/>
      <c r="Z96"/>
      <c r="AA96" s="1229"/>
      <c r="AB96"/>
      <c r="AC96"/>
      <c r="AD96"/>
      <c r="AE96"/>
      <c r="AF96"/>
      <c r="AG96"/>
    </row>
    <row r="97" spans="1:33" ht="15" hidden="1" customHeight="1">
      <c r="A97"/>
      <c r="B97"/>
      <c r="C97"/>
      <c r="D97"/>
      <c r="E97"/>
      <c r="F97"/>
      <c r="G97"/>
      <c r="H97"/>
      <c r="I97"/>
      <c r="J97"/>
      <c r="K97"/>
      <c r="L97"/>
      <c r="M97"/>
      <c r="N97"/>
      <c r="O97"/>
      <c r="P97"/>
      <c r="Q97"/>
      <c r="R97"/>
      <c r="S97"/>
      <c r="T97"/>
      <c r="U97"/>
      <c r="V97"/>
      <c r="W97"/>
      <c r="X97"/>
      <c r="Y97"/>
      <c r="Z97"/>
      <c r="AA97" s="1229"/>
      <c r="AB97"/>
      <c r="AC97"/>
      <c r="AD97"/>
      <c r="AE97"/>
      <c r="AF97"/>
      <c r="AG97"/>
    </row>
    <row r="98" spans="1:33" ht="15" hidden="1" customHeight="1">
      <c r="A98"/>
      <c r="B98"/>
      <c r="C98"/>
      <c r="D98"/>
      <c r="E98"/>
      <c r="F98"/>
      <c r="G98"/>
      <c r="H98"/>
      <c r="I98"/>
      <c r="J98"/>
      <c r="K98"/>
      <c r="L98"/>
      <c r="M98"/>
      <c r="N98"/>
      <c r="O98"/>
      <c r="P98"/>
      <c r="Q98"/>
      <c r="R98"/>
      <c r="S98"/>
      <c r="T98"/>
      <c r="U98"/>
      <c r="V98"/>
      <c r="W98"/>
      <c r="X98"/>
      <c r="Y98"/>
      <c r="Z98"/>
      <c r="AA98" s="1229"/>
      <c r="AB98"/>
      <c r="AC98"/>
      <c r="AD98"/>
      <c r="AE98"/>
      <c r="AF98"/>
      <c r="AG98"/>
    </row>
    <row r="99" spans="1:33" ht="15" hidden="1" customHeight="1">
      <c r="A99"/>
      <c r="B99"/>
      <c r="C99"/>
      <c r="D99"/>
      <c r="E99"/>
      <c r="F99"/>
      <c r="G99"/>
      <c r="H99"/>
      <c r="I99"/>
      <c r="J99"/>
      <c r="K99"/>
      <c r="L99"/>
      <c r="M99"/>
      <c r="N99"/>
      <c r="O99"/>
      <c r="P99"/>
      <c r="Q99"/>
      <c r="R99"/>
      <c r="S99"/>
      <c r="T99"/>
      <c r="U99"/>
      <c r="V99"/>
      <c r="W99"/>
      <c r="X99"/>
      <c r="Y99"/>
      <c r="Z99"/>
      <c r="AA99" s="1229"/>
      <c r="AB99"/>
      <c r="AC99"/>
      <c r="AD99"/>
      <c r="AE99"/>
      <c r="AF99"/>
      <c r="AG99"/>
    </row>
    <row r="100" spans="1:33" ht="15" hidden="1" customHeight="1">
      <c r="A100"/>
      <c r="B100"/>
      <c r="C100"/>
      <c r="D100"/>
      <c r="E100"/>
      <c r="F100"/>
      <c r="G100"/>
      <c r="H100"/>
      <c r="I100"/>
      <c r="J100"/>
      <c r="K100"/>
      <c r="L100"/>
      <c r="M100"/>
      <c r="N100"/>
      <c r="O100"/>
      <c r="P100"/>
      <c r="Q100"/>
      <c r="R100"/>
      <c r="S100"/>
      <c r="T100"/>
      <c r="U100"/>
      <c r="V100"/>
      <c r="W100"/>
      <c r="X100"/>
      <c r="Y100"/>
      <c r="Z100"/>
      <c r="AA100" s="1229"/>
      <c r="AB100"/>
      <c r="AC100"/>
      <c r="AD100"/>
      <c r="AE100"/>
      <c r="AF100"/>
      <c r="AG100"/>
    </row>
    <row r="101" spans="1:33" ht="15" hidden="1" customHeight="1">
      <c r="A101"/>
      <c r="B101"/>
      <c r="C101"/>
      <c r="D101"/>
      <c r="E101"/>
      <c r="F101"/>
      <c r="G101"/>
      <c r="H101"/>
      <c r="I101"/>
      <c r="J101"/>
      <c r="K101"/>
      <c r="L101"/>
      <c r="M101"/>
      <c r="N101"/>
      <c r="O101"/>
      <c r="P101"/>
      <c r="Q101"/>
      <c r="R101"/>
      <c r="S101"/>
      <c r="T101"/>
      <c r="U101"/>
      <c r="V101"/>
      <c r="W101"/>
      <c r="X101"/>
      <c r="Y101"/>
      <c r="Z101"/>
      <c r="AA101" s="1229"/>
      <c r="AB101"/>
      <c r="AC101"/>
      <c r="AD101"/>
      <c r="AE101"/>
      <c r="AF101"/>
      <c r="AG101"/>
    </row>
    <row r="102" spans="1:33" ht="15" hidden="1" customHeight="1">
      <c r="A102"/>
      <c r="B102"/>
      <c r="C102"/>
      <c r="D102"/>
      <c r="E102"/>
      <c r="F102"/>
      <c r="G102"/>
      <c r="H102"/>
      <c r="I102"/>
      <c r="J102"/>
      <c r="K102"/>
      <c r="L102"/>
      <c r="M102"/>
      <c r="N102"/>
      <c r="O102"/>
      <c r="P102"/>
      <c r="Q102"/>
      <c r="R102"/>
      <c r="S102"/>
      <c r="T102"/>
      <c r="U102"/>
      <c r="V102"/>
      <c r="W102"/>
      <c r="X102"/>
      <c r="Y102"/>
      <c r="Z102"/>
      <c r="AA102" s="1229"/>
      <c r="AB102"/>
      <c r="AC102"/>
      <c r="AD102"/>
      <c r="AE102"/>
      <c r="AF102"/>
      <c r="AG102"/>
    </row>
    <row r="103" spans="1:33" ht="15" hidden="1" customHeight="1">
      <c r="A103"/>
      <c r="B103"/>
      <c r="C103"/>
      <c r="D103"/>
      <c r="E103"/>
      <c r="F103"/>
      <c r="G103"/>
      <c r="H103"/>
      <c r="I103"/>
      <c r="J103"/>
      <c r="K103"/>
      <c r="L103"/>
      <c r="M103"/>
      <c r="N103"/>
      <c r="O103"/>
      <c r="P103"/>
      <c r="Q103"/>
      <c r="R103"/>
      <c r="S103"/>
      <c r="T103"/>
      <c r="U103"/>
      <c r="V103"/>
      <c r="W103"/>
      <c r="X103"/>
      <c r="Y103"/>
      <c r="Z103"/>
      <c r="AA103" s="1229"/>
      <c r="AB103"/>
      <c r="AC103"/>
      <c r="AD103"/>
      <c r="AE103"/>
      <c r="AF103"/>
      <c r="AG103"/>
    </row>
  </sheetData>
  <mergeCells count="18">
    <mergeCell ref="Z10:Z12"/>
    <mergeCell ref="AC10:AC12"/>
    <mergeCell ref="AE10:AE12"/>
    <mergeCell ref="AG10:AG12"/>
    <mergeCell ref="X10:X12"/>
    <mergeCell ref="Y10:Y12"/>
    <mergeCell ref="AA10:AA12"/>
    <mergeCell ref="C66:F70"/>
    <mergeCell ref="T10:T12"/>
    <mergeCell ref="U10:U12"/>
    <mergeCell ref="V10:V12"/>
    <mergeCell ref="W10:W12"/>
    <mergeCell ref="H10:H12"/>
    <mergeCell ref="I10:J11"/>
    <mergeCell ref="L10:M11"/>
    <mergeCell ref="O10:P11"/>
    <mergeCell ref="R10:R12"/>
    <mergeCell ref="S10:S12"/>
  </mergeCells>
  <phoneticPr fontId="17" type="noConversion"/>
  <conditionalFormatting sqref="H3 H16:H22">
    <cfRule type="cellIs" dxfId="303" priority="59" stopIfTrue="1" operator="greaterThan">
      <formula>0</formula>
    </cfRule>
    <cfRule type="cellIs" dxfId="302" priority="60" stopIfTrue="1" operator="lessThan">
      <formula>1</formula>
    </cfRule>
  </conditionalFormatting>
  <conditionalFormatting sqref="H25:H33">
    <cfRule type="cellIs" dxfId="301" priority="15" stopIfTrue="1" operator="greaterThan">
      <formula>0</formula>
    </cfRule>
    <cfRule type="cellIs" dxfId="300" priority="16" stopIfTrue="1" operator="lessThan">
      <formula>1</formula>
    </cfRule>
  </conditionalFormatting>
  <conditionalFormatting sqref="H35">
    <cfRule type="cellIs" dxfId="299" priority="13" stopIfTrue="1" operator="greaterThan">
      <formula>0</formula>
    </cfRule>
    <cfRule type="cellIs" dxfId="298" priority="14" stopIfTrue="1" operator="lessThan">
      <formula>1</formula>
    </cfRule>
  </conditionalFormatting>
  <conditionalFormatting sqref="H38:H43">
    <cfRule type="cellIs" dxfId="297" priority="11" stopIfTrue="1" operator="greaterThan">
      <formula>0</formula>
    </cfRule>
    <cfRule type="cellIs" dxfId="296" priority="12" stopIfTrue="1" operator="lessThan">
      <formula>1</formula>
    </cfRule>
  </conditionalFormatting>
  <conditionalFormatting sqref="H46:H49">
    <cfRule type="cellIs" dxfId="295" priority="9" stopIfTrue="1" operator="greaterThan">
      <formula>0</formula>
    </cfRule>
    <cfRule type="cellIs" dxfId="294" priority="10" stopIfTrue="1" operator="lessThan">
      <formula>1</formula>
    </cfRule>
  </conditionalFormatting>
  <conditionalFormatting sqref="H51">
    <cfRule type="cellIs" dxfId="293" priority="7" stopIfTrue="1" operator="greaterThan">
      <formula>0</formula>
    </cfRule>
    <cfRule type="cellIs" dxfId="292" priority="8" stopIfTrue="1" operator="lessThan">
      <formula>1</formula>
    </cfRule>
  </conditionalFormatting>
  <conditionalFormatting sqref="H53">
    <cfRule type="cellIs" dxfId="291" priority="5" stopIfTrue="1" operator="greaterThan">
      <formula>0</formula>
    </cfRule>
    <cfRule type="cellIs" dxfId="290" priority="6" stopIfTrue="1" operator="lessThan">
      <formula>1</formula>
    </cfRule>
  </conditionalFormatting>
  <conditionalFormatting sqref="H56:H61">
    <cfRule type="cellIs" dxfId="289" priority="1" stopIfTrue="1" operator="greaterThan">
      <formula>0</formula>
    </cfRule>
    <cfRule type="cellIs" dxfId="288" priority="2" stopIfTrue="1" operator="lessThan">
      <formula>1</formula>
    </cfRule>
  </conditionalFormatting>
  <dataValidations count="1">
    <dataValidation type="list" allowBlank="1" showInputMessage="1" showErrorMessage="1" sqref="M38:M43 M56:M61 P38:P43 J38:J43 J56:J61 P56:P61 J51:J53 AC38:AC43 AC56:AC61 J35 M35 P35 AC35 M16:M22 P16:P22 J16:J22 AC16:AC22 M25:M33 P25:P33 J25:J33 AC25:AC33 M51:M53 P51:P53 P46:P49 M46:M49 AC46:AC49 J46:J49 AC51:AC53" xr:uid="{4752DEEA-F69C-4535-9C9A-87A7083382F8}">
      <formula1>Confidence_grade</formula1>
    </dataValidation>
  </dataValidations>
  <pageMargins left="0.23622047244094491" right="0.23622047244094491" top="0.74803149606299213" bottom="0.74803149606299213" header="0.31496062992125984" footer="0.31496062992125984"/>
  <pageSetup paperSize="9" scale="54" fitToWidth="0" orientation="landscape" r:id="rId1"/>
  <headerFooter>
    <oddHeader>&amp;LDepartment of Internal Affairs - Three Waters Reform Programme - Request for Information Template Workbook I</oddHeader>
    <oddFooter>&amp;LPage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1C967-A2DE-49C6-ADC1-5E768F01B0CF}">
  <sheetPr>
    <tabColor rgb="FF55EBF7"/>
    <pageSetUpPr fitToPage="1"/>
  </sheetPr>
  <dimension ref="A1:T47"/>
  <sheetViews>
    <sheetView showGridLines="0" zoomScale="80" zoomScaleNormal="80" workbookViewId="0">
      <pane xSplit="7" ySplit="12" topLeftCell="H13" activePane="bottomRight" state="frozen"/>
      <selection pane="topRight"/>
      <selection pane="bottomLeft"/>
      <selection pane="bottomRight"/>
    </sheetView>
  </sheetViews>
  <sheetFormatPr defaultColWidth="0" defaultRowHeight="14.4" zeroHeight="1"/>
  <cols>
    <col min="1" max="1" width="2.5546875" style="986" customWidth="1"/>
    <col min="2" max="2" width="6.44140625" style="986" customWidth="1"/>
    <col min="3" max="3" width="16.5546875" style="986" customWidth="1"/>
    <col min="4" max="4" width="63" style="986" bestFit="1" customWidth="1"/>
    <col min="5" max="5" width="9.44140625" style="1035" customWidth="1"/>
    <col min="6" max="6" width="8.5546875" style="1035" customWidth="1"/>
    <col min="7" max="7" width="8.5546875" style="986" customWidth="1"/>
    <col min="8" max="8" width="19" style="986" bestFit="1" customWidth="1"/>
    <col min="9" max="9" width="16" style="986" customWidth="1"/>
    <col min="10" max="11" width="5.5546875" style="986" customWidth="1"/>
    <col min="12" max="12" width="14.5546875" style="986" customWidth="1"/>
    <col min="13" max="14" width="5.5546875" style="986" customWidth="1"/>
    <col min="15" max="15" width="13.5546875" style="986" customWidth="1"/>
    <col min="16" max="17" width="5.5546875" style="986" customWidth="1"/>
    <col min="18" max="18" width="15.44140625" style="986" customWidth="1"/>
    <col min="19" max="19" width="4.5546875" style="986" customWidth="1"/>
    <col min="20" max="20" width="49.44140625" style="986" customWidth="1"/>
    <col min="21" max="16384" width="9.109375" hidden="1"/>
  </cols>
  <sheetData>
    <row r="1" spans="2:20" ht="29.4" customHeight="1">
      <c r="B1" s="929" t="str">
        <f>'Key information'!$B$6</f>
        <v>Three Waters Reform Programme: Request for Information Workbook I</v>
      </c>
      <c r="C1" s="988"/>
      <c r="D1" s="988"/>
      <c r="E1" s="211"/>
      <c r="F1" s="211"/>
      <c r="G1" s="988"/>
      <c r="H1" s="939"/>
      <c r="I1" s="988"/>
      <c r="J1" s="988"/>
      <c r="K1" s="988"/>
      <c r="L1" s="988"/>
      <c r="M1" s="988"/>
      <c r="N1" s="988"/>
      <c r="O1" s="988"/>
      <c r="P1" s="988"/>
      <c r="Q1" s="988"/>
      <c r="R1" s="988"/>
      <c r="S1" s="988"/>
      <c r="T1" s="988"/>
    </row>
    <row r="2" spans="2:20" ht="20.399999999999999">
      <c r="B2" s="39"/>
      <c r="C2" s="40"/>
      <c r="D2" s="987"/>
      <c r="E2" s="167"/>
      <c r="F2" s="167"/>
      <c r="G2" s="987"/>
      <c r="H2" s="987"/>
      <c r="I2" s="987"/>
      <c r="J2" s="987"/>
      <c r="K2" s="987"/>
      <c r="L2" s="987"/>
      <c r="M2" s="987"/>
      <c r="N2" s="987"/>
      <c r="O2" s="987"/>
      <c r="P2" s="987"/>
      <c r="Q2" s="987"/>
      <c r="R2" s="987"/>
      <c r="S2" s="985"/>
      <c r="T2" s="190"/>
    </row>
    <row r="3" spans="2:20">
      <c r="B3" s="691" t="s">
        <v>1971</v>
      </c>
      <c r="C3" s="924"/>
      <c r="D3" s="948">
        <f>'Key information'!$E$8</f>
        <v>0</v>
      </c>
      <c r="E3" s="65"/>
      <c r="F3" s="205"/>
      <c r="G3" s="664" t="s">
        <v>100</v>
      </c>
      <c r="H3" s="1012">
        <f>SUM(H18:H36)</f>
        <v>9</v>
      </c>
      <c r="I3" s="989"/>
      <c r="J3" s="989"/>
      <c r="K3" s="989"/>
      <c r="L3" s="989"/>
      <c r="M3" s="989"/>
      <c r="N3" s="989"/>
      <c r="O3" s="985"/>
      <c r="P3" s="344"/>
      <c r="R3" s="344"/>
      <c r="S3" s="985"/>
      <c r="T3" s="365"/>
    </row>
    <row r="4" spans="2:20">
      <c r="B4" s="45"/>
      <c r="C4" s="327"/>
      <c r="D4" s="328"/>
      <c r="E4" s="692"/>
      <c r="F4" s="692"/>
      <c r="G4" s="684"/>
      <c r="H4" s="1008"/>
      <c r="I4" s="693"/>
      <c r="J4" s="1008"/>
      <c r="K4" s="1008"/>
      <c r="L4" s="1008"/>
      <c r="M4" s="1008"/>
      <c r="N4" s="1008"/>
      <c r="O4" s="47"/>
      <c r="P4" s="47"/>
      <c r="Q4" s="47"/>
      <c r="R4" s="47"/>
      <c r="S4" s="47"/>
      <c r="T4" s="366"/>
    </row>
    <row r="5" spans="2:20">
      <c r="B5" s="985"/>
      <c r="C5" s="33"/>
      <c r="D5" s="985"/>
      <c r="E5" s="168"/>
      <c r="F5" s="168"/>
      <c r="I5" s="985"/>
      <c r="J5" s="985"/>
      <c r="K5" s="985"/>
      <c r="L5" s="985"/>
      <c r="M5" s="985"/>
      <c r="N5" s="985"/>
      <c r="O5" s="985"/>
      <c r="P5" s="985"/>
      <c r="R5" s="985"/>
      <c r="S5" s="985"/>
      <c r="T5" s="985"/>
    </row>
    <row r="6" spans="2:20" ht="15" thickBot="1">
      <c r="B6" s="48"/>
      <c r="C6" s="49"/>
      <c r="D6" s="991"/>
      <c r="E6" s="169"/>
      <c r="F6" s="169"/>
      <c r="G6" s="991"/>
      <c r="H6" s="991"/>
      <c r="I6" s="991"/>
      <c r="J6" s="991"/>
      <c r="K6" s="991"/>
      <c r="L6" s="991"/>
      <c r="M6" s="991"/>
      <c r="N6" s="991"/>
      <c r="O6" s="991"/>
      <c r="P6" s="991"/>
      <c r="Q6" s="51"/>
      <c r="R6" s="991"/>
      <c r="S6" s="991"/>
      <c r="T6" s="85"/>
    </row>
    <row r="7" spans="2:20">
      <c r="B7" s="52"/>
      <c r="C7" s="122" t="s">
        <v>2678</v>
      </c>
      <c r="D7" s="123"/>
      <c r="E7" s="168"/>
      <c r="F7" s="168"/>
      <c r="H7" s="985"/>
      <c r="I7" s="985"/>
      <c r="J7" s="985"/>
      <c r="K7" s="985"/>
      <c r="L7" s="985"/>
      <c r="M7" s="985"/>
      <c r="N7" s="985"/>
      <c r="O7" s="985"/>
      <c r="P7" s="985"/>
      <c r="R7" s="985"/>
      <c r="S7" s="985"/>
      <c r="T7" s="999"/>
    </row>
    <row r="8" spans="2:20" ht="15" thickBot="1">
      <c r="B8" s="52"/>
      <c r="C8" s="124" t="s">
        <v>2233</v>
      </c>
      <c r="D8" s="125"/>
      <c r="E8" s="168"/>
      <c r="F8" s="168"/>
      <c r="H8" s="985"/>
      <c r="I8" s="985"/>
      <c r="J8" s="985"/>
      <c r="K8" s="985"/>
      <c r="L8" s="985"/>
      <c r="M8" s="985"/>
      <c r="N8" s="985"/>
      <c r="O8" s="985"/>
      <c r="P8" s="985"/>
      <c r="R8" s="985"/>
      <c r="S8" s="985"/>
      <c r="T8" s="999"/>
    </row>
    <row r="9" spans="2:20" ht="15" thickBot="1">
      <c r="B9" s="52"/>
      <c r="C9" s="985"/>
      <c r="D9" s="985"/>
      <c r="E9" s="168"/>
      <c r="F9" s="168"/>
      <c r="H9" s="985"/>
      <c r="I9" s="985"/>
      <c r="J9" s="985"/>
      <c r="K9" s="985"/>
      <c r="L9" s="985"/>
      <c r="M9" s="985"/>
      <c r="N9" s="985"/>
      <c r="O9" s="985"/>
      <c r="P9" s="985"/>
      <c r="R9" s="985"/>
      <c r="S9" s="985"/>
      <c r="T9" s="999"/>
    </row>
    <row r="10" spans="2:20" ht="15" customHeight="1">
      <c r="B10" s="52"/>
      <c r="C10" s="467" t="s">
        <v>103</v>
      </c>
      <c r="D10" s="468" t="s">
        <v>32</v>
      </c>
      <c r="E10" s="601" t="s">
        <v>104</v>
      </c>
      <c r="F10" s="602" t="s">
        <v>105</v>
      </c>
      <c r="H10" s="1386" t="s">
        <v>106</v>
      </c>
      <c r="I10" s="1389">
        <f>'Key information'!$E$22</f>
        <v>43646</v>
      </c>
      <c r="J10" s="1390"/>
      <c r="K10" s="985"/>
      <c r="L10" s="1393">
        <f>'Key information'!$E$23</f>
        <v>44012</v>
      </c>
      <c r="M10" s="1390"/>
      <c r="N10" s="985"/>
      <c r="O10" s="1395" t="str">
        <f>'Key information'!$E$24</f>
        <v>30/06/2021 (Forecast)</v>
      </c>
      <c r="P10" s="1396"/>
      <c r="R10" s="1372" t="s">
        <v>108</v>
      </c>
      <c r="S10" s="992"/>
      <c r="T10" s="1375" t="s">
        <v>109</v>
      </c>
    </row>
    <row r="11" spans="2:20">
      <c r="B11" s="52"/>
      <c r="C11" s="469" t="s">
        <v>110</v>
      </c>
      <c r="D11" s="470"/>
      <c r="E11" s="603"/>
      <c r="F11" s="604" t="s">
        <v>111</v>
      </c>
      <c r="H11" s="1387"/>
      <c r="I11" s="1391"/>
      <c r="J11" s="1392"/>
      <c r="K11" s="985"/>
      <c r="L11" s="1394"/>
      <c r="M11" s="1392"/>
      <c r="N11" s="985"/>
      <c r="O11" s="1397"/>
      <c r="P11" s="1398"/>
      <c r="R11" s="1373"/>
      <c r="S11" s="992"/>
      <c r="T11" s="1376"/>
    </row>
    <row r="12" spans="2:20" ht="15" thickBot="1">
      <c r="B12" s="52"/>
      <c r="C12" s="471"/>
      <c r="D12" s="472"/>
      <c r="E12" s="605"/>
      <c r="F12" s="606"/>
      <c r="H12" s="1388"/>
      <c r="I12" s="268"/>
      <c r="J12" s="1034" t="s">
        <v>147</v>
      </c>
      <c r="K12" s="985"/>
      <c r="L12" s="267"/>
      <c r="M12" s="1034" t="s">
        <v>147</v>
      </c>
      <c r="N12" s="985"/>
      <c r="O12" s="267"/>
      <c r="P12" s="1034" t="s">
        <v>147</v>
      </c>
      <c r="R12" s="1374"/>
      <c r="S12" s="993"/>
      <c r="T12" s="1377"/>
    </row>
    <row r="13" spans="2:20">
      <c r="B13" s="52"/>
      <c r="C13" s="985"/>
      <c r="D13" s="985"/>
      <c r="E13" s="168"/>
      <c r="F13" s="168"/>
      <c r="H13" s="985"/>
      <c r="I13" s="985"/>
      <c r="J13" s="985"/>
      <c r="K13" s="985"/>
      <c r="L13" s="985"/>
      <c r="M13" s="985"/>
      <c r="N13" s="985"/>
      <c r="O13" s="985"/>
      <c r="P13" s="985"/>
      <c r="R13" s="985"/>
      <c r="S13" s="985"/>
      <c r="T13" s="999"/>
    </row>
    <row r="14" spans="2:20">
      <c r="B14" s="52"/>
      <c r="C14" s="985"/>
      <c r="D14" s="985"/>
      <c r="E14" s="168"/>
      <c r="F14" s="168"/>
      <c r="G14" s="985"/>
      <c r="H14" s="985"/>
      <c r="I14" s="985"/>
      <c r="J14" s="985"/>
      <c r="K14" s="985"/>
      <c r="L14" s="985"/>
      <c r="M14" s="985"/>
      <c r="N14" s="985"/>
      <c r="O14" s="985"/>
      <c r="P14" s="985"/>
      <c r="Q14" s="985"/>
      <c r="R14" s="985"/>
      <c r="S14" s="985"/>
      <c r="T14" s="999"/>
    </row>
    <row r="15" spans="2:20">
      <c r="B15" s="1004" t="str">
        <f>IF(C15="","",COUNTIF($C$15:C15,"&lt;&gt;""")-COUNTBLANK($C$15:C15))</f>
        <v/>
      </c>
      <c r="C15" s="836"/>
      <c r="D15" s="837" t="s">
        <v>1659</v>
      </c>
      <c r="E15" s="612"/>
      <c r="F15" s="612"/>
      <c r="G15" s="613"/>
      <c r="H15" s="613"/>
      <c r="I15" s="613"/>
      <c r="J15" s="613"/>
      <c r="K15" s="613"/>
      <c r="L15" s="613"/>
      <c r="M15" s="613"/>
      <c r="N15" s="613"/>
      <c r="O15" s="613"/>
      <c r="P15" s="613"/>
      <c r="Q15" s="614"/>
      <c r="R15" s="613"/>
      <c r="S15" s="614"/>
      <c r="T15" s="615"/>
    </row>
    <row r="16" spans="2:20">
      <c r="B16" s="1004" t="str">
        <f>IF(C16="","",COUNTIF($C$15:C16,"&lt;&gt;""")-COUNTBLANK($C$15:C16))</f>
        <v/>
      </c>
      <c r="D16" s="686"/>
      <c r="E16" s="616"/>
      <c r="F16" s="617"/>
      <c r="G16" s="618"/>
      <c r="H16" s="222"/>
      <c r="I16" s="222"/>
      <c r="J16" s="222"/>
      <c r="K16" s="222"/>
      <c r="L16" s="222"/>
      <c r="M16" s="222"/>
      <c r="N16" s="222"/>
      <c r="O16" s="222"/>
      <c r="P16" s="222"/>
      <c r="Q16" s="476"/>
      <c r="R16" s="222"/>
      <c r="S16" s="476"/>
      <c r="T16" s="88"/>
    </row>
    <row r="17" spans="2:20">
      <c r="B17" s="1004" t="str">
        <f>IF(C17="","",COUNTIF($C$15:C17,"&lt;&gt;""")-COUNTBLANK($C$15:C17))</f>
        <v/>
      </c>
      <c r="C17" s="995"/>
      <c r="D17" s="685" t="s">
        <v>1839</v>
      </c>
      <c r="E17" s="616"/>
      <c r="F17" s="619"/>
      <c r="G17" s="222"/>
      <c r="H17" s="222"/>
      <c r="I17" s="838"/>
      <c r="J17" s="222"/>
      <c r="L17" s="838"/>
      <c r="M17" s="222"/>
      <c r="O17" s="838"/>
      <c r="P17" s="222"/>
      <c r="R17" s="222"/>
      <c r="T17" s="88"/>
    </row>
    <row r="18" spans="2:20">
      <c r="B18" s="1004">
        <f>IF(C18="","",COUNTIF($C$15:C18,"&lt;&gt;""")-COUNTBLANK($C$15:C18))</f>
        <v>1</v>
      </c>
      <c r="C18" s="159" t="s">
        <v>2224</v>
      </c>
      <c r="D18" s="995" t="s">
        <v>1840</v>
      </c>
      <c r="E18" s="996" t="s">
        <v>750</v>
      </c>
      <c r="F18" s="620" t="s">
        <v>117</v>
      </c>
      <c r="G18" s="222"/>
      <c r="H18" s="1012">
        <f>IF(AND(I18&lt;&gt;"",J18&lt;&gt;"",L18&lt;&gt;"",M18&lt;&gt;"",O18&lt;&gt;"",P18&lt;&gt;"",T18&lt;&gt;""),0,1)</f>
        <v>1</v>
      </c>
      <c r="I18" s="438"/>
      <c r="J18" s="419"/>
      <c r="K18" s="420"/>
      <c r="L18" s="438"/>
      <c r="M18" s="419"/>
      <c r="N18" s="420"/>
      <c r="O18" s="438"/>
      <c r="P18" s="419"/>
      <c r="Q18" s="420"/>
      <c r="R18" s="695"/>
      <c r="S18" s="420"/>
      <c r="T18" s="696"/>
    </row>
    <row r="19" spans="2:20">
      <c r="B19" s="1004">
        <f>IF(C19="","",COUNTIF($C$15:C19,"&lt;&gt;""")-COUNTBLANK($C$15:C19))</f>
        <v>2</v>
      </c>
      <c r="C19" s="159" t="s">
        <v>2225</v>
      </c>
      <c r="D19" s="995" t="s">
        <v>1841</v>
      </c>
      <c r="E19" s="996" t="s">
        <v>750</v>
      </c>
      <c r="F19" s="620" t="s">
        <v>117</v>
      </c>
      <c r="G19" s="222"/>
      <c r="H19" s="1012">
        <f>IF(AND(I19&lt;&gt;"",J19&lt;&gt;"",L19&lt;&gt;"",M19&lt;&gt;"",O19&lt;&gt;"",P19&lt;&gt;"",T19&lt;&gt;""),0,1)</f>
        <v>1</v>
      </c>
      <c r="I19" s="438"/>
      <c r="J19" s="419"/>
      <c r="K19" s="420"/>
      <c r="L19" s="438"/>
      <c r="M19" s="419"/>
      <c r="N19" s="420"/>
      <c r="O19" s="438"/>
      <c r="P19" s="419"/>
      <c r="Q19" s="420"/>
      <c r="R19" s="695"/>
      <c r="S19" s="420"/>
      <c r="T19" s="696"/>
    </row>
    <row r="20" spans="2:20">
      <c r="B20" s="1004">
        <f>IF(C20="","",COUNTIF($C$15:C20,"&lt;&gt;""")-COUNTBLANK($C$15:C20))</f>
        <v>3</v>
      </c>
      <c r="C20" s="159" t="s">
        <v>2226</v>
      </c>
      <c r="D20" s="995" t="s">
        <v>1842</v>
      </c>
      <c r="E20" s="996" t="s">
        <v>750</v>
      </c>
      <c r="F20" s="620" t="s">
        <v>164</v>
      </c>
      <c r="G20" s="222"/>
      <c r="H20" s="1012">
        <f>IF(AND(I20&lt;&gt;"",J20&lt;&gt;"",L20&lt;&gt;"",M20&lt;&gt;"",O20&lt;&gt;"",P20&lt;&gt;"",T20&lt;&gt;""),0,1)</f>
        <v>1</v>
      </c>
      <c r="I20" s="1195">
        <f>I18-I19</f>
        <v>0</v>
      </c>
      <c r="J20" s="419"/>
      <c r="K20" s="420"/>
      <c r="L20" s="1195">
        <f>L18-L19</f>
        <v>0</v>
      </c>
      <c r="M20" s="419"/>
      <c r="N20" s="420"/>
      <c r="O20" s="1195">
        <f>O18-O19</f>
        <v>0</v>
      </c>
      <c r="P20" s="419"/>
      <c r="Q20" s="420"/>
      <c r="R20" s="695"/>
      <c r="S20" s="420"/>
      <c r="T20" s="696"/>
    </row>
    <row r="21" spans="2:20">
      <c r="B21" s="1004" t="str">
        <f>IF(C21="","",COUNTIF($C$15:C21,"&lt;&gt;""")-COUNTBLANK($C$15:C21))</f>
        <v/>
      </c>
      <c r="D21" s="942"/>
      <c r="E21" s="483"/>
      <c r="F21" s="483"/>
      <c r="H21" s="420"/>
      <c r="I21" s="1196"/>
      <c r="J21" s="1196"/>
      <c r="K21" s="1196"/>
      <c r="L21" s="1196"/>
      <c r="M21" s="1196"/>
      <c r="N21" s="420"/>
      <c r="O21" s="1196"/>
      <c r="P21" s="1196"/>
      <c r="Q21" s="420"/>
      <c r="R21" s="1196"/>
      <c r="S21" s="420"/>
      <c r="T21" s="1177"/>
    </row>
    <row r="22" spans="2:20">
      <c r="B22" s="1004" t="str">
        <f>IF(C22="","",COUNTIF($C$15:C22,"&lt;&gt;""")-COUNTBLANK($C$15:C22))</f>
        <v/>
      </c>
      <c r="C22" s="222"/>
      <c r="D22" s="942"/>
      <c r="E22" s="483"/>
      <c r="F22" s="483"/>
      <c r="H22" s="420"/>
      <c r="I22" s="1196"/>
      <c r="J22" s="1196"/>
      <c r="K22" s="1196"/>
      <c r="L22" s="1196"/>
      <c r="M22" s="1196"/>
      <c r="N22" s="1196"/>
      <c r="O22" s="1196"/>
      <c r="P22" s="1196"/>
      <c r="Q22" s="1196"/>
      <c r="R22" s="1196"/>
      <c r="S22" s="1196"/>
      <c r="T22" s="1177"/>
    </row>
    <row r="23" spans="2:20">
      <c r="B23" s="1004" t="str">
        <f>IF(C23="","",COUNTIF($C$15:C23,"&lt;&gt;""")-COUNTBLANK($C$15:C23))</f>
        <v/>
      </c>
      <c r="C23" s="836"/>
      <c r="D23" s="837" t="s">
        <v>1706</v>
      </c>
      <c r="E23" s="612"/>
      <c r="F23" s="612"/>
      <c r="G23" s="613"/>
      <c r="H23" s="1197"/>
      <c r="I23" s="1197"/>
      <c r="J23" s="1197"/>
      <c r="K23" s="1197"/>
      <c r="L23" s="1197"/>
      <c r="M23" s="1197"/>
      <c r="N23" s="1197"/>
      <c r="O23" s="1197"/>
      <c r="P23" s="1197"/>
      <c r="Q23" s="1197"/>
      <c r="R23" s="1197"/>
      <c r="S23" s="1197"/>
      <c r="T23" s="1198"/>
    </row>
    <row r="24" spans="2:20">
      <c r="B24" s="1004" t="str">
        <f>IF(C24="","",COUNTIF($C$15:C24,"&lt;&gt;""")-COUNTBLANK($C$15:C24))</f>
        <v/>
      </c>
      <c r="C24" s="222"/>
      <c r="D24" s="942"/>
      <c r="E24" s="483"/>
      <c r="F24" s="483"/>
      <c r="H24" s="420"/>
      <c r="I24" s="1196"/>
      <c r="J24" s="1196"/>
      <c r="K24" s="1196"/>
      <c r="L24" s="1196"/>
      <c r="M24" s="1196"/>
      <c r="N24" s="1196"/>
      <c r="O24" s="1196"/>
      <c r="P24" s="1196"/>
      <c r="Q24" s="1196"/>
      <c r="R24" s="1196"/>
      <c r="S24" s="1196"/>
      <c r="T24" s="1177"/>
    </row>
    <row r="25" spans="2:20">
      <c r="B25" s="1004" t="str">
        <f>IF(C25="","",COUNTIF($C$15:C25,"&lt;&gt;""")-COUNTBLANK($C$15:C25))</f>
        <v/>
      </c>
      <c r="C25" s="482"/>
      <c r="D25" s="685" t="s">
        <v>1839</v>
      </c>
      <c r="E25" s="617"/>
      <c r="F25" s="619"/>
      <c r="G25" s="222"/>
      <c r="H25" s="1196"/>
      <c r="I25" s="1199"/>
      <c r="J25" s="1196"/>
      <c r="K25" s="1196"/>
      <c r="L25" s="1199"/>
      <c r="M25" s="1196"/>
      <c r="N25" s="1196"/>
      <c r="O25" s="1199"/>
      <c r="P25" s="1196"/>
      <c r="Q25" s="1196"/>
      <c r="R25" s="1196"/>
      <c r="S25" s="420"/>
      <c r="T25" s="1177"/>
    </row>
    <row r="26" spans="2:20">
      <c r="B26" s="1004">
        <f>IF(C26="","",COUNTIF($C$15:C26,"&lt;&gt;""")-COUNTBLANK($C$15:C26))</f>
        <v>4</v>
      </c>
      <c r="C26" s="482" t="s">
        <v>2227</v>
      </c>
      <c r="D26" s="995" t="s">
        <v>1840</v>
      </c>
      <c r="E26" s="996" t="s">
        <v>750</v>
      </c>
      <c r="F26" s="620" t="s">
        <v>117</v>
      </c>
      <c r="G26" s="222"/>
      <c r="H26" s="1012">
        <f>IF(AND(I26&lt;&gt;"",J26&lt;&gt;"",L26&lt;&gt;"",M26&lt;&gt;"",O26&lt;&gt;"",P26&lt;&gt;"",T26&lt;&gt;""),0,1)</f>
        <v>1</v>
      </c>
      <c r="I26" s="438"/>
      <c r="J26" s="419"/>
      <c r="K26" s="420"/>
      <c r="L26" s="438"/>
      <c r="M26" s="419"/>
      <c r="N26" s="420"/>
      <c r="O26" s="438"/>
      <c r="P26" s="419"/>
      <c r="Q26" s="420"/>
      <c r="R26" s="695"/>
      <c r="S26" s="420"/>
      <c r="T26" s="696"/>
    </row>
    <row r="27" spans="2:20">
      <c r="B27" s="1004">
        <f>IF(C27="","",COUNTIF($C$15:C27,"&lt;&gt;""")-COUNTBLANK($C$15:C27))</f>
        <v>5</v>
      </c>
      <c r="C27" s="482" t="s">
        <v>2228</v>
      </c>
      <c r="D27" s="995" t="s">
        <v>1841</v>
      </c>
      <c r="E27" s="996" t="s">
        <v>750</v>
      </c>
      <c r="F27" s="620" t="s">
        <v>117</v>
      </c>
      <c r="G27" s="222"/>
      <c r="H27" s="1012">
        <f>IF(AND(I27&lt;&gt;"",J27&lt;&gt;"",L27&lt;&gt;"",M27&lt;&gt;"",O27&lt;&gt;"",P27&lt;&gt;"",T27&lt;&gt;""),0,1)</f>
        <v>1</v>
      </c>
      <c r="I27" s="438"/>
      <c r="J27" s="419"/>
      <c r="K27" s="420"/>
      <c r="L27" s="438"/>
      <c r="M27" s="419"/>
      <c r="N27" s="420"/>
      <c r="O27" s="438"/>
      <c r="P27" s="419"/>
      <c r="Q27" s="420"/>
      <c r="R27" s="695"/>
      <c r="S27" s="420"/>
      <c r="T27" s="696"/>
    </row>
    <row r="28" spans="2:20">
      <c r="B28" s="1004">
        <f>IF(C28="","",COUNTIF($C$15:C28,"&lt;&gt;""")-COUNTBLANK($C$15:C28))</f>
        <v>6</v>
      </c>
      <c r="C28" s="482" t="s">
        <v>2229</v>
      </c>
      <c r="D28" s="995" t="s">
        <v>1842</v>
      </c>
      <c r="E28" s="996" t="s">
        <v>750</v>
      </c>
      <c r="F28" s="620" t="s">
        <v>164</v>
      </c>
      <c r="G28" s="222"/>
      <c r="H28" s="1012">
        <f>IF(AND(I28&lt;&gt;"",J28&lt;&gt;"",L28&lt;&gt;"",M28&lt;&gt;"",O28&lt;&gt;"",P28&lt;&gt;"",T28&lt;&gt;""),0,1)</f>
        <v>1</v>
      </c>
      <c r="I28" s="1195">
        <f>I26-I27</f>
        <v>0</v>
      </c>
      <c r="J28" s="419"/>
      <c r="K28" s="420"/>
      <c r="L28" s="1195">
        <f>L26-L27</f>
        <v>0</v>
      </c>
      <c r="M28" s="419"/>
      <c r="N28" s="420"/>
      <c r="O28" s="1195">
        <f>O26-O27</f>
        <v>0</v>
      </c>
      <c r="P28" s="419"/>
      <c r="Q28" s="420"/>
      <c r="R28" s="695"/>
      <c r="S28" s="420"/>
      <c r="T28" s="696"/>
    </row>
    <row r="29" spans="2:20">
      <c r="B29" s="1004" t="str">
        <f>IF(C29="","",COUNTIF($C$15:C29,"&lt;&gt;""")-COUNTBLANK($C$15:C29))</f>
        <v/>
      </c>
      <c r="C29" s="222"/>
      <c r="D29" s="942"/>
      <c r="E29" s="483"/>
      <c r="F29" s="483"/>
      <c r="H29" s="420"/>
      <c r="I29" s="1196"/>
      <c r="J29" s="1196"/>
      <c r="K29" s="1196"/>
      <c r="L29" s="1196"/>
      <c r="M29" s="1196"/>
      <c r="N29" s="1196"/>
      <c r="O29" s="1196"/>
      <c r="P29" s="1196"/>
      <c r="Q29" s="1196"/>
      <c r="R29" s="1196"/>
      <c r="S29" s="420"/>
      <c r="T29" s="1177"/>
    </row>
    <row r="30" spans="2:20">
      <c r="B30" s="1004" t="str">
        <f>IF(C30="","",COUNTIF($C$15:C30,"&lt;&gt;""")-COUNTBLANK($C$15:C30))</f>
        <v/>
      </c>
      <c r="C30" s="222"/>
      <c r="D30" s="942"/>
      <c r="E30" s="483"/>
      <c r="F30" s="483"/>
      <c r="H30" s="420"/>
      <c r="I30" s="1196"/>
      <c r="J30" s="1196"/>
      <c r="K30" s="1196"/>
      <c r="L30" s="1196"/>
      <c r="M30" s="1196"/>
      <c r="N30" s="1196"/>
      <c r="O30" s="1196"/>
      <c r="P30" s="1196"/>
      <c r="Q30" s="1196"/>
      <c r="R30" s="1196"/>
      <c r="S30" s="1196"/>
      <c r="T30" s="1177"/>
    </row>
    <row r="31" spans="2:20">
      <c r="B31" s="1004" t="str">
        <f>IF(C31="","",COUNTIF($C$15:C31,"&lt;&gt;""")-COUNTBLANK($C$15:C31))</f>
        <v/>
      </c>
      <c r="C31" s="839"/>
      <c r="D31" s="840" t="s">
        <v>1708</v>
      </c>
      <c r="E31" s="621"/>
      <c r="F31" s="621"/>
      <c r="G31" s="479"/>
      <c r="H31" s="1200"/>
      <c r="I31" s="1200"/>
      <c r="J31" s="1200"/>
      <c r="K31" s="1200"/>
      <c r="L31" s="1200"/>
      <c r="M31" s="1200"/>
      <c r="N31" s="1200"/>
      <c r="O31" s="1200"/>
      <c r="P31" s="1200"/>
      <c r="Q31" s="1200"/>
      <c r="R31" s="1200"/>
      <c r="S31" s="1200"/>
      <c r="T31" s="1201"/>
    </row>
    <row r="32" spans="2:20">
      <c r="B32" s="1004" t="str">
        <f>IF(C32="","",COUNTIF($C$15:C32,"&lt;&gt;""")-COUNTBLANK($C$15:C32))</f>
        <v/>
      </c>
      <c r="C32" s="222"/>
      <c r="D32" s="942"/>
      <c r="E32" s="483"/>
      <c r="F32" s="483"/>
      <c r="H32" s="420"/>
      <c r="I32" s="1196"/>
      <c r="J32" s="1196"/>
      <c r="K32" s="1196"/>
      <c r="L32" s="1196"/>
      <c r="M32" s="1196"/>
      <c r="N32" s="1196"/>
      <c r="O32" s="1196"/>
      <c r="P32" s="1196"/>
      <c r="Q32" s="1196"/>
      <c r="R32" s="1196"/>
      <c r="S32" s="1196"/>
      <c r="T32" s="1177"/>
    </row>
    <row r="33" spans="2:20">
      <c r="B33" s="1004" t="str">
        <f>IF(C33="","",COUNTIF($C$15:C33,"&lt;&gt;""")-COUNTBLANK($C$15:C33))</f>
        <v/>
      </c>
      <c r="C33" s="482"/>
      <c r="D33" s="685" t="s">
        <v>1839</v>
      </c>
      <c r="E33" s="617"/>
      <c r="F33" s="619"/>
      <c r="G33" s="222"/>
      <c r="H33" s="1196"/>
      <c r="I33" s="1199"/>
      <c r="J33" s="1196"/>
      <c r="K33" s="1196"/>
      <c r="L33" s="1199"/>
      <c r="M33" s="1196"/>
      <c r="N33" s="420"/>
      <c r="O33" s="1199"/>
      <c r="P33" s="1196"/>
      <c r="Q33" s="420"/>
      <c r="R33" s="1196"/>
      <c r="S33" s="1196"/>
      <c r="T33" s="1177"/>
    </row>
    <row r="34" spans="2:20">
      <c r="B34" s="1004">
        <f>IF(C34="","",COUNTIF($C$15:C34,"&lt;&gt;""")-COUNTBLANK($C$15:C34))</f>
        <v>7</v>
      </c>
      <c r="C34" s="482" t="s">
        <v>2230</v>
      </c>
      <c r="D34" s="995" t="s">
        <v>1840</v>
      </c>
      <c r="E34" s="996" t="s">
        <v>750</v>
      </c>
      <c r="F34" s="620" t="s">
        <v>117</v>
      </c>
      <c r="G34" s="222"/>
      <c r="H34" s="1012">
        <f>IF(AND(I34&lt;&gt;"",J34&lt;&gt;"",L34&lt;&gt;"",M34&lt;&gt;"",O34&lt;&gt;"",P34&lt;&gt;"",T34&lt;&gt;""),0,1)</f>
        <v>1</v>
      </c>
      <c r="I34" s="438"/>
      <c r="J34" s="419"/>
      <c r="K34" s="420"/>
      <c r="L34" s="438"/>
      <c r="M34" s="419"/>
      <c r="N34" s="420"/>
      <c r="O34" s="438"/>
      <c r="P34" s="419"/>
      <c r="Q34" s="420"/>
      <c r="R34" s="695"/>
      <c r="S34" s="420"/>
      <c r="T34" s="696"/>
    </row>
    <row r="35" spans="2:20">
      <c r="B35" s="1004">
        <f>IF(C35="","",COUNTIF($C$15:C35,"&lt;&gt;""")-COUNTBLANK($C$15:C35))</f>
        <v>8</v>
      </c>
      <c r="C35" s="482" t="s">
        <v>2231</v>
      </c>
      <c r="D35" s="995" t="s">
        <v>1841</v>
      </c>
      <c r="E35" s="996" t="s">
        <v>750</v>
      </c>
      <c r="F35" s="620" t="s">
        <v>117</v>
      </c>
      <c r="G35" s="222"/>
      <c r="H35" s="1012">
        <f>IF(AND(I35&lt;&gt;"",J35&lt;&gt;"",L35&lt;&gt;"",M35&lt;&gt;"",O35&lt;&gt;"",P35&lt;&gt;"",T35&lt;&gt;""),0,1)</f>
        <v>1</v>
      </c>
      <c r="I35" s="438"/>
      <c r="J35" s="419"/>
      <c r="K35" s="420"/>
      <c r="L35" s="438"/>
      <c r="M35" s="419"/>
      <c r="N35" s="420"/>
      <c r="O35" s="438"/>
      <c r="P35" s="419"/>
      <c r="Q35" s="420"/>
      <c r="R35" s="695"/>
      <c r="S35" s="420"/>
      <c r="T35" s="696"/>
    </row>
    <row r="36" spans="2:20">
      <c r="B36" s="1004">
        <f>IF(C36="","",COUNTIF($C$15:C36,"&lt;&gt;""")-COUNTBLANK($C$15:C36))</f>
        <v>9</v>
      </c>
      <c r="C36" s="482" t="s">
        <v>2232</v>
      </c>
      <c r="D36" s="995" t="s">
        <v>1842</v>
      </c>
      <c r="E36" s="996" t="s">
        <v>750</v>
      </c>
      <c r="F36" s="620" t="s">
        <v>164</v>
      </c>
      <c r="G36" s="222"/>
      <c r="H36" s="1012">
        <f>IF(AND(I36&lt;&gt;"",J36&lt;&gt;"",L36&lt;&gt;"",M36&lt;&gt;"",O36&lt;&gt;"",P36&lt;&gt;"",T36&lt;&gt;""),0,1)</f>
        <v>1</v>
      </c>
      <c r="I36" s="1195">
        <f>I34-I35</f>
        <v>0</v>
      </c>
      <c r="J36" s="419"/>
      <c r="K36" s="420"/>
      <c r="L36" s="1195">
        <f>L34-L35</f>
        <v>0</v>
      </c>
      <c r="M36" s="419"/>
      <c r="N36" s="420"/>
      <c r="O36" s="1195">
        <f>O34-O35</f>
        <v>0</v>
      </c>
      <c r="P36" s="419"/>
      <c r="Q36" s="420"/>
      <c r="R36" s="695"/>
      <c r="S36" s="420"/>
      <c r="T36" s="696"/>
    </row>
    <row r="37" spans="2:20">
      <c r="B37" s="52"/>
      <c r="H37" s="985"/>
      <c r="I37" s="985"/>
      <c r="J37" s="985"/>
      <c r="M37" s="985"/>
      <c r="O37" s="985"/>
      <c r="P37" s="985"/>
      <c r="T37" s="88"/>
    </row>
    <row r="38" spans="2:20">
      <c r="B38" s="52"/>
      <c r="H38" s="985"/>
      <c r="I38" s="985"/>
      <c r="J38" s="985"/>
      <c r="M38" s="985"/>
      <c r="O38" s="985"/>
      <c r="P38" s="985"/>
      <c r="T38" s="88"/>
    </row>
    <row r="39" spans="2:20">
      <c r="B39" s="52"/>
      <c r="C39" s="985" t="s">
        <v>129</v>
      </c>
      <c r="D39" s="985"/>
      <c r="E39" s="168"/>
      <c r="F39" s="168"/>
      <c r="H39" s="985"/>
      <c r="I39" s="985"/>
      <c r="J39" s="985"/>
      <c r="K39" s="985"/>
      <c r="L39" s="985"/>
      <c r="M39" s="985"/>
      <c r="O39" s="985"/>
      <c r="P39" s="985"/>
      <c r="T39" s="88"/>
    </row>
    <row r="40" spans="2:20">
      <c r="B40" s="52"/>
      <c r="C40" s="1378"/>
      <c r="D40" s="1379"/>
      <c r="E40" s="1379"/>
      <c r="F40" s="1380"/>
      <c r="H40" s="985"/>
      <c r="I40" s="985"/>
      <c r="J40" s="985"/>
      <c r="K40" s="985"/>
      <c r="L40" s="985"/>
      <c r="M40" s="985"/>
      <c r="O40" s="985"/>
      <c r="P40" s="985"/>
      <c r="T40" s="88"/>
    </row>
    <row r="41" spans="2:20">
      <c r="B41" s="52"/>
      <c r="C41" s="1381"/>
      <c r="D41" s="1345"/>
      <c r="E41" s="1345"/>
      <c r="F41" s="1382"/>
      <c r="H41" s="985"/>
      <c r="I41" s="985"/>
      <c r="J41" s="985"/>
      <c r="K41" s="985"/>
      <c r="L41" s="985"/>
      <c r="M41" s="985"/>
      <c r="O41" s="985"/>
      <c r="P41" s="985"/>
      <c r="T41" s="88"/>
    </row>
    <row r="42" spans="2:20">
      <c r="B42" s="52"/>
      <c r="C42" s="1381"/>
      <c r="D42" s="1345"/>
      <c r="E42" s="1345"/>
      <c r="F42" s="1382"/>
      <c r="H42" s="985"/>
      <c r="I42" s="985"/>
      <c r="J42" s="985"/>
      <c r="K42" s="985"/>
      <c r="L42" s="985"/>
      <c r="M42" s="985"/>
      <c r="O42" s="985"/>
      <c r="P42" s="985"/>
      <c r="T42" s="88"/>
    </row>
    <row r="43" spans="2:20">
      <c r="B43" s="52"/>
      <c r="C43" s="1381"/>
      <c r="D43" s="1345"/>
      <c r="E43" s="1345"/>
      <c r="F43" s="1382"/>
      <c r="H43" s="985"/>
      <c r="I43" s="985"/>
      <c r="J43" s="985"/>
      <c r="K43" s="985"/>
      <c r="L43" s="985"/>
      <c r="M43" s="985"/>
      <c r="O43" s="985"/>
      <c r="P43" s="985"/>
      <c r="T43" s="88"/>
    </row>
    <row r="44" spans="2:20">
      <c r="B44" s="52"/>
      <c r="C44" s="1383"/>
      <c r="D44" s="1384"/>
      <c r="E44" s="1384"/>
      <c r="F44" s="1385"/>
      <c r="H44" s="985"/>
      <c r="I44" s="985"/>
      <c r="J44" s="985"/>
      <c r="K44" s="985"/>
      <c r="L44" s="985"/>
      <c r="M44" s="985"/>
      <c r="O44" s="985"/>
      <c r="P44" s="985"/>
      <c r="T44" s="88"/>
    </row>
    <row r="45" spans="2:20">
      <c r="B45" s="52"/>
      <c r="C45" s="985"/>
      <c r="D45" s="985"/>
      <c r="E45" s="168"/>
      <c r="F45" s="168"/>
      <c r="H45" s="985"/>
      <c r="I45" s="985"/>
      <c r="J45" s="985"/>
      <c r="K45" s="985"/>
      <c r="L45" s="985"/>
      <c r="M45" s="985"/>
      <c r="O45" s="985"/>
      <c r="P45" s="985"/>
      <c r="T45" s="88"/>
    </row>
    <row r="46" spans="2:20">
      <c r="B46" s="52"/>
      <c r="C46" s="985"/>
      <c r="D46" s="33"/>
      <c r="E46" s="174"/>
      <c r="F46" s="174"/>
      <c r="H46" s="985"/>
      <c r="I46" s="985"/>
      <c r="J46" s="985"/>
      <c r="K46" s="985"/>
      <c r="L46" s="985"/>
      <c r="M46" s="985"/>
      <c r="N46" s="985"/>
      <c r="O46" s="985"/>
      <c r="P46" s="985"/>
      <c r="R46" s="985"/>
      <c r="S46" s="985"/>
      <c r="T46" s="999"/>
    </row>
    <row r="47" spans="2:20">
      <c r="B47" s="335" t="s">
        <v>130</v>
      </c>
      <c r="C47" s="994"/>
      <c r="D47" s="994"/>
      <c r="E47" s="175"/>
      <c r="F47" s="175"/>
      <c r="G47" s="994"/>
      <c r="H47" s="994"/>
      <c r="I47" s="994"/>
      <c r="J47" s="994"/>
      <c r="K47" s="994"/>
      <c r="L47" s="994"/>
      <c r="M47" s="994"/>
      <c r="N47" s="994"/>
      <c r="O47" s="994"/>
      <c r="P47" s="994"/>
      <c r="Q47" s="994"/>
      <c r="R47" s="994"/>
      <c r="S47" s="994"/>
      <c r="T47" s="87"/>
    </row>
  </sheetData>
  <mergeCells count="7">
    <mergeCell ref="R10:R12"/>
    <mergeCell ref="T10:T12"/>
    <mergeCell ref="C40:F44"/>
    <mergeCell ref="H10:H12"/>
    <mergeCell ref="I10:J11"/>
    <mergeCell ref="L10:M11"/>
    <mergeCell ref="O10:P11"/>
  </mergeCells>
  <conditionalFormatting sqref="H3">
    <cfRule type="cellIs" dxfId="287" priority="13" stopIfTrue="1" operator="greaterThan">
      <formula>0</formula>
    </cfRule>
    <cfRule type="cellIs" dxfId="286" priority="14" stopIfTrue="1" operator="lessThan">
      <formula>1</formula>
    </cfRule>
  </conditionalFormatting>
  <conditionalFormatting sqref="H18:H20">
    <cfRule type="cellIs" dxfId="285" priority="7" stopIfTrue="1" operator="greaterThan">
      <formula>0</formula>
    </cfRule>
    <cfRule type="cellIs" dxfId="284" priority="8" stopIfTrue="1" operator="lessThan">
      <formula>1</formula>
    </cfRule>
  </conditionalFormatting>
  <conditionalFormatting sqref="H26:H28">
    <cfRule type="cellIs" dxfId="283" priority="5" stopIfTrue="1" operator="greaterThan">
      <formula>0</formula>
    </cfRule>
    <cfRule type="cellIs" dxfId="282" priority="6" stopIfTrue="1" operator="lessThan">
      <formula>1</formula>
    </cfRule>
  </conditionalFormatting>
  <conditionalFormatting sqref="H34:H36">
    <cfRule type="cellIs" dxfId="281" priority="3" stopIfTrue="1" operator="greaterThan">
      <formula>0</formula>
    </cfRule>
    <cfRule type="cellIs" dxfId="280" priority="4" stopIfTrue="1" operator="lessThan">
      <formula>1</formula>
    </cfRule>
  </conditionalFormatting>
  <dataValidations count="1">
    <dataValidation type="list" allowBlank="1" showInputMessage="1" showErrorMessage="1" sqref="M34:M36 P18:P20 P26:P28 P34:P36 J18:J20 J26:J28 J34:J36 M18:M20 M26:M28" xr:uid="{54258944-6873-4E7E-BF50-19F643DB3BDB}">
      <formula1>Confidence_grade</formula1>
    </dataValidation>
  </dataValidations>
  <pageMargins left="0.70866141732283472" right="0.70866141732283472" top="0.74803149606299213" bottom="0.74803149606299213" header="0.31496062992125984" footer="0.31496062992125984"/>
  <pageSetup paperSize="9" scale="44" orientation="landscape" horizontalDpi="300" r:id="rId1"/>
  <headerFooter>
    <oddHeader>&amp;LDepartment of Internal Affairs - Three Waters Reform Programme - Request for Information Template Workbook I</oddHeader>
    <oddFooter>&amp;LPage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94B6-E371-45A6-A56D-5065C68120B4}">
  <sheetPr>
    <tabColor rgb="FF55EBF7"/>
    <pageSetUpPr fitToPage="1"/>
  </sheetPr>
  <dimension ref="A1:XEV269"/>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109375" style="32" customWidth="1"/>
    <col min="4" max="4" width="55" style="32" bestFit="1" customWidth="1"/>
    <col min="5" max="5" width="9.44140625" style="32" customWidth="1"/>
    <col min="6" max="6" width="8.5546875" style="32" customWidth="1"/>
    <col min="7" max="7" width="8.5546875" style="34" customWidth="1"/>
    <col min="8" max="8" width="19"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6.5546875" style="34" customWidth="1"/>
    <col min="19" max="19" width="5.5546875" style="34" customWidth="1"/>
    <col min="20" max="21" width="16.5546875" style="34" customWidth="1"/>
    <col min="22" max="27" width="16.5546875" style="32" customWidth="1"/>
    <col min="28" max="28" width="16.5546875" style="985" customWidth="1"/>
    <col min="29" max="31" width="5.5546875" style="32" customWidth="1"/>
    <col min="32" max="32" width="15.44140625" style="32" customWidth="1"/>
    <col min="33" max="33" width="4.5546875" style="32" customWidth="1"/>
    <col min="34" max="34" width="49.44140625" style="32" customWidth="1"/>
    <col min="35" max="35" width="3.5546875" hidden="1"/>
    <col min="36" max="36" width="4.44140625" hidden="1"/>
    <col min="37" max="16365" width="9.44140625" hidden="1"/>
    <col min="16377" max="16384" width="9.44140625" hidden="1"/>
  </cols>
  <sheetData>
    <row r="1" spans="1:34" ht="28.35" customHeight="1">
      <c r="A1" s="975"/>
      <c r="B1" s="36" t="str">
        <f>'Key information'!$B$6</f>
        <v>Three Waters Reform Programme: Request for Information Workbook I</v>
      </c>
      <c r="C1" s="37"/>
      <c r="D1" s="37"/>
      <c r="E1" s="323"/>
      <c r="F1" s="323"/>
      <c r="G1" s="323"/>
      <c r="H1" s="90"/>
      <c r="I1" s="323"/>
      <c r="J1" s="323"/>
      <c r="K1" s="323"/>
      <c r="L1" s="323"/>
      <c r="M1" s="323"/>
      <c r="N1" s="323"/>
      <c r="O1" s="323"/>
      <c r="P1" s="323"/>
      <c r="Q1" s="323"/>
      <c r="R1" s="323"/>
      <c r="S1" s="323"/>
      <c r="T1" s="323"/>
      <c r="U1" s="323"/>
      <c r="V1" s="323"/>
      <c r="W1" s="323"/>
      <c r="X1" s="323"/>
      <c r="Y1" s="323"/>
      <c r="Z1" s="323"/>
      <c r="AA1" s="323"/>
      <c r="AB1" s="1226"/>
      <c r="AC1" s="323"/>
      <c r="AD1" s="323"/>
      <c r="AE1" s="323"/>
      <c r="AF1" s="323"/>
      <c r="AG1" s="323"/>
      <c r="AH1" s="324"/>
    </row>
    <row r="2" spans="1:34" ht="20.399999999999999">
      <c r="B2" s="39"/>
      <c r="C2" s="298"/>
      <c r="D2" s="189"/>
      <c r="E2" s="84"/>
      <c r="F2" s="84"/>
      <c r="G2" s="84"/>
      <c r="H2" s="84"/>
      <c r="I2" s="84"/>
      <c r="J2" s="84"/>
      <c r="K2" s="84"/>
      <c r="L2" s="84"/>
      <c r="M2" s="84"/>
      <c r="N2" s="84"/>
      <c r="O2" s="84"/>
      <c r="P2" s="84"/>
      <c r="Q2" s="84"/>
      <c r="R2" s="84"/>
      <c r="S2" s="84"/>
      <c r="T2" s="84"/>
      <c r="U2" s="84"/>
      <c r="V2" s="84"/>
      <c r="W2" s="84"/>
      <c r="X2" s="84"/>
      <c r="Y2" s="84"/>
      <c r="Z2" s="84"/>
      <c r="AA2" s="84"/>
      <c r="AC2" s="84"/>
      <c r="AD2" s="84"/>
      <c r="AE2" s="84"/>
      <c r="AF2" s="84"/>
      <c r="AG2" s="84"/>
      <c r="AH2" s="190"/>
    </row>
    <row r="3" spans="1:34" ht="14.4">
      <c r="A3" s="41"/>
      <c r="B3" s="691" t="s">
        <v>1971</v>
      </c>
      <c r="C3" s="809"/>
      <c r="D3" s="663">
        <f>'Key information'!$E$8</f>
        <v>0</v>
      </c>
      <c r="E3" s="302"/>
      <c r="F3" s="192"/>
      <c r="G3" s="807" t="s">
        <v>100</v>
      </c>
      <c r="H3" s="665">
        <f>SUM(H16:H41)</f>
        <v>20</v>
      </c>
      <c r="I3" s="192"/>
      <c r="J3" s="192"/>
      <c r="K3" s="192"/>
      <c r="L3" s="192"/>
      <c r="M3" s="192"/>
      <c r="N3" s="192"/>
      <c r="O3" s="192"/>
      <c r="P3" s="326"/>
      <c r="Q3" s="83"/>
      <c r="R3" s="302"/>
      <c r="S3" s="302"/>
      <c r="T3" s="302"/>
      <c r="U3" s="302"/>
      <c r="V3" s="302"/>
      <c r="W3" s="302"/>
      <c r="X3" s="302"/>
      <c r="Y3" s="302"/>
      <c r="Z3" s="302"/>
      <c r="AA3" s="302"/>
      <c r="AB3" s="924"/>
      <c r="AC3" s="302"/>
      <c r="AD3" s="302"/>
      <c r="AE3" s="302"/>
      <c r="AF3" s="326"/>
      <c r="AG3" s="84"/>
      <c r="AH3" s="365"/>
    </row>
    <row r="4" spans="1:34" ht="14.4">
      <c r="B4" s="1022" t="s">
        <v>2153</v>
      </c>
      <c r="C4" s="327"/>
      <c r="D4" s="328"/>
      <c r="E4" s="329"/>
      <c r="F4" s="329"/>
      <c r="G4" s="329"/>
      <c r="H4" s="329"/>
      <c r="I4" s="329"/>
      <c r="J4" s="329"/>
      <c r="K4" s="329"/>
      <c r="L4" s="329"/>
      <c r="M4" s="329"/>
      <c r="N4" s="329"/>
      <c r="O4" s="329"/>
      <c r="P4" s="47"/>
      <c r="Q4" s="46"/>
      <c r="R4" s="46"/>
      <c r="S4" s="46"/>
      <c r="T4" s="46"/>
      <c r="U4" s="46"/>
      <c r="V4" s="46"/>
      <c r="W4" s="46"/>
      <c r="X4" s="46"/>
      <c r="Y4" s="46"/>
      <c r="Z4" s="46"/>
      <c r="AA4" s="46"/>
      <c r="AB4" s="46"/>
      <c r="AC4" s="46"/>
      <c r="AD4" s="46"/>
      <c r="AE4" s="46"/>
      <c r="AF4" s="47"/>
      <c r="AG4" s="47"/>
      <c r="AH4" s="366"/>
    </row>
    <row r="5" spans="1:34" ht="14.4">
      <c r="C5" s="33"/>
      <c r="H5" s="34"/>
      <c r="V5" s="34"/>
      <c r="W5" s="34"/>
      <c r="X5" s="34"/>
      <c r="Y5" s="34"/>
      <c r="Z5" s="34"/>
      <c r="AA5" s="34"/>
      <c r="AB5" s="986"/>
      <c r="AC5" s="34"/>
      <c r="AD5" s="34"/>
      <c r="AE5" s="34"/>
    </row>
    <row r="6" spans="1:34" ht="15" thickBot="1">
      <c r="B6" s="48"/>
      <c r="C6" s="49"/>
      <c r="D6" s="50"/>
      <c r="E6" s="50"/>
      <c r="F6" s="50"/>
      <c r="G6" s="50"/>
      <c r="H6" s="50"/>
      <c r="I6" s="50"/>
      <c r="J6" s="50"/>
      <c r="K6" s="50"/>
      <c r="L6" s="50"/>
      <c r="M6" s="50"/>
      <c r="N6" s="50"/>
      <c r="O6" s="50"/>
      <c r="P6" s="50"/>
      <c r="Q6" s="51"/>
      <c r="R6" s="51"/>
      <c r="S6" s="51"/>
      <c r="T6" s="51"/>
      <c r="U6" s="51"/>
      <c r="V6" s="51"/>
      <c r="W6" s="51"/>
      <c r="X6" s="51"/>
      <c r="Y6" s="51"/>
      <c r="Z6" s="51"/>
      <c r="AA6" s="51"/>
      <c r="AB6" s="51"/>
      <c r="AC6" s="51"/>
      <c r="AD6" s="51"/>
      <c r="AE6" s="51"/>
      <c r="AF6" s="50"/>
      <c r="AG6" s="50"/>
      <c r="AH6" s="231"/>
    </row>
    <row r="7" spans="1:34" ht="14.4">
      <c r="B7" s="52"/>
      <c r="C7" s="122" t="s">
        <v>2678</v>
      </c>
      <c r="D7" s="123"/>
      <c r="E7" s="84"/>
      <c r="F7" s="84"/>
      <c r="G7" s="83"/>
      <c r="H7" s="84"/>
      <c r="I7" s="84"/>
      <c r="J7" s="84"/>
      <c r="K7" s="84"/>
      <c r="L7" s="84"/>
      <c r="M7" s="84"/>
      <c r="N7" s="84"/>
      <c r="O7" s="84"/>
      <c r="P7" s="84"/>
      <c r="Q7" s="83"/>
      <c r="R7" s="83"/>
      <c r="S7" s="83"/>
      <c r="T7" s="83"/>
      <c r="U7" s="83"/>
      <c r="V7" s="83"/>
      <c r="W7" s="83"/>
      <c r="X7" s="83"/>
      <c r="Y7" s="83"/>
      <c r="Z7" s="83"/>
      <c r="AA7" s="83"/>
      <c r="AB7" s="986"/>
      <c r="AC7" s="34"/>
      <c r="AD7" s="83"/>
      <c r="AE7" s="83"/>
      <c r="AF7" s="84"/>
      <c r="AG7" s="84"/>
      <c r="AH7" s="190"/>
    </row>
    <row r="8" spans="1:34" ht="15" thickBot="1">
      <c r="B8" s="52"/>
      <c r="C8" s="124" t="s">
        <v>1436</v>
      </c>
      <c r="D8" s="125"/>
      <c r="E8" s="84"/>
      <c r="F8" s="84"/>
      <c r="G8" s="83"/>
      <c r="H8" s="84"/>
      <c r="I8" s="84"/>
      <c r="J8" s="84"/>
      <c r="K8" s="84"/>
      <c r="L8" s="84"/>
      <c r="M8" s="84"/>
      <c r="N8" s="84"/>
      <c r="O8" s="84"/>
      <c r="P8" s="84"/>
      <c r="Q8" s="83"/>
      <c r="R8" s="83"/>
      <c r="S8" s="83"/>
      <c r="T8" s="83"/>
      <c r="U8" s="83"/>
      <c r="V8" s="83"/>
      <c r="W8" s="83"/>
      <c r="X8" s="83"/>
      <c r="Y8" s="83"/>
      <c r="Z8" s="83"/>
      <c r="AA8" s="83"/>
      <c r="AB8" s="986"/>
      <c r="AC8" s="34"/>
      <c r="AD8" s="83"/>
      <c r="AE8" s="83"/>
      <c r="AF8" s="84"/>
      <c r="AG8" s="84"/>
      <c r="AH8" s="190"/>
    </row>
    <row r="9" spans="1:34" ht="17.399999999999999" thickBot="1">
      <c r="B9" s="52"/>
      <c r="C9" s="84"/>
      <c r="D9" s="84"/>
      <c r="E9" s="84"/>
      <c r="F9" s="84"/>
      <c r="G9" s="83"/>
      <c r="H9" s="84"/>
      <c r="I9" s="84"/>
      <c r="J9" s="84"/>
      <c r="K9" s="84"/>
      <c r="L9" s="84"/>
      <c r="M9" s="84"/>
      <c r="N9" s="84"/>
      <c r="O9" s="84"/>
      <c r="P9" s="84"/>
      <c r="Q9" s="83"/>
      <c r="R9" s="83"/>
      <c r="S9" s="83"/>
      <c r="T9" s="83"/>
      <c r="U9" s="83"/>
      <c r="V9" s="83"/>
      <c r="W9" s="83"/>
      <c r="X9" s="83"/>
      <c r="Y9" s="83"/>
      <c r="Z9" s="83"/>
      <c r="AA9" s="83"/>
      <c r="AB9" s="986"/>
      <c r="AC9" s="34"/>
      <c r="AD9" s="708" t="s">
        <v>2894</v>
      </c>
      <c r="AE9" s="83"/>
      <c r="AF9" s="84"/>
      <c r="AG9" s="84"/>
      <c r="AH9" s="190"/>
    </row>
    <row r="10" spans="1:34" ht="14.4" customHeight="1">
      <c r="B10" s="52"/>
      <c r="C10" s="122" t="s">
        <v>103</v>
      </c>
      <c r="D10" s="137" t="s">
        <v>32</v>
      </c>
      <c r="E10" s="137" t="s">
        <v>104</v>
      </c>
      <c r="F10" s="133" t="s">
        <v>105</v>
      </c>
      <c r="H10" s="1353" t="s">
        <v>106</v>
      </c>
      <c r="I10" s="1608">
        <v>43646</v>
      </c>
      <c r="J10" s="1606"/>
      <c r="L10" s="1608">
        <v>44012</v>
      </c>
      <c r="M10" s="1606"/>
      <c r="O10" s="1610" t="s">
        <v>8</v>
      </c>
      <c r="P10" s="1611"/>
      <c r="Q10" s="32"/>
      <c r="R10" s="1599" t="s">
        <v>1387</v>
      </c>
      <c r="T10" s="1599" t="s">
        <v>726</v>
      </c>
      <c r="U10" s="1599" t="s">
        <v>727</v>
      </c>
      <c r="V10" s="1599" t="s">
        <v>728</v>
      </c>
      <c r="W10" s="1599" t="s">
        <v>729</v>
      </c>
      <c r="X10" s="1599" t="s">
        <v>730</v>
      </c>
      <c r="Y10" s="1599" t="s">
        <v>731</v>
      </c>
      <c r="Z10" s="1599" t="s">
        <v>732</v>
      </c>
      <c r="AA10" s="1599" t="s">
        <v>733</v>
      </c>
      <c r="AB10" s="1599" t="s">
        <v>2878</v>
      </c>
      <c r="AC10" s="34"/>
      <c r="AD10" s="1602" t="s">
        <v>147</v>
      </c>
      <c r="AE10" s="34"/>
      <c r="AF10" s="1338" t="s">
        <v>108</v>
      </c>
      <c r="AG10" s="53"/>
      <c r="AH10" s="1332" t="s">
        <v>109</v>
      </c>
    </row>
    <row r="11" spans="1:34" ht="14.4">
      <c r="B11" s="52"/>
      <c r="C11" s="223" t="s">
        <v>110</v>
      </c>
      <c r="D11" s="136"/>
      <c r="E11" s="136"/>
      <c r="F11" s="134" t="s">
        <v>111</v>
      </c>
      <c r="H11" s="1354"/>
      <c r="I11" s="1609"/>
      <c r="J11" s="1461"/>
      <c r="L11" s="1609"/>
      <c r="M11" s="1461"/>
      <c r="O11" s="1612"/>
      <c r="P11" s="1613"/>
      <c r="Q11" s="32"/>
      <c r="R11" s="1600"/>
      <c r="T11" s="1600"/>
      <c r="U11" s="1600"/>
      <c r="V11" s="1600"/>
      <c r="W11" s="1600"/>
      <c r="X11" s="1600"/>
      <c r="Y11" s="1600"/>
      <c r="Z11" s="1600"/>
      <c r="AA11" s="1600"/>
      <c r="AB11" s="1600"/>
      <c r="AC11" s="34"/>
      <c r="AD11" s="1603"/>
      <c r="AE11" s="34"/>
      <c r="AF11" s="1339"/>
      <c r="AG11" s="53"/>
      <c r="AH11" s="1333"/>
    </row>
    <row r="12" spans="1:34" ht="15" thickBot="1">
      <c r="B12" s="52"/>
      <c r="C12" s="124"/>
      <c r="D12" s="138"/>
      <c r="E12" s="138"/>
      <c r="F12" s="135"/>
      <c r="H12" s="1355"/>
      <c r="I12" s="153"/>
      <c r="J12" s="902" t="s">
        <v>147</v>
      </c>
      <c r="L12" s="153"/>
      <c r="M12" s="902" t="s">
        <v>147</v>
      </c>
      <c r="O12" s="153"/>
      <c r="P12" s="902" t="s">
        <v>147</v>
      </c>
      <c r="Q12" s="32"/>
      <c r="R12" s="1601"/>
      <c r="T12" s="1601"/>
      <c r="U12" s="1601"/>
      <c r="V12" s="1601"/>
      <c r="W12" s="1601"/>
      <c r="X12" s="1601"/>
      <c r="Y12" s="1601"/>
      <c r="Z12" s="1601"/>
      <c r="AA12" s="1601"/>
      <c r="AB12" s="1601"/>
      <c r="AC12" s="34"/>
      <c r="AD12" s="1604"/>
      <c r="AE12" s="34"/>
      <c r="AF12" s="1340"/>
      <c r="AG12" s="54"/>
      <c r="AH12" s="1334"/>
    </row>
    <row r="13" spans="1:34" ht="14.4">
      <c r="B13" s="52"/>
      <c r="C13" s="84"/>
      <c r="D13" s="84"/>
      <c r="E13" s="84"/>
      <c r="F13" s="84"/>
      <c r="G13" s="83"/>
      <c r="H13" s="84"/>
      <c r="I13" s="84"/>
      <c r="J13" s="84"/>
      <c r="K13" s="84"/>
      <c r="L13" s="84"/>
      <c r="M13" s="84"/>
      <c r="N13" s="84"/>
      <c r="O13" s="84"/>
      <c r="P13" s="84"/>
      <c r="Q13" s="83"/>
      <c r="R13" s="84"/>
      <c r="S13" s="84"/>
      <c r="T13" s="84"/>
      <c r="U13" s="84"/>
      <c r="V13" s="84"/>
      <c r="W13" s="84"/>
      <c r="X13" s="84"/>
      <c r="Y13" s="84"/>
      <c r="Z13" s="84"/>
      <c r="AA13" s="84"/>
      <c r="AC13" s="34"/>
      <c r="AD13" s="84"/>
      <c r="AE13" s="84"/>
      <c r="AF13" s="84"/>
      <c r="AG13" s="84"/>
      <c r="AH13" s="190"/>
    </row>
    <row r="14" spans="1:34" ht="14.4">
      <c r="B14" s="52"/>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C14" s="34"/>
      <c r="AD14" s="84"/>
      <c r="AE14" s="84"/>
      <c r="AF14" s="84"/>
      <c r="AG14" s="84"/>
      <c r="AH14" s="190"/>
    </row>
    <row r="15" spans="1:34" ht="16.2">
      <c r="B15" s="52"/>
      <c r="C15" s="60"/>
      <c r="D15" s="63" t="s">
        <v>1437</v>
      </c>
      <c r="E15" s="63"/>
      <c r="F15" s="60"/>
      <c r="G15" s="84"/>
      <c r="H15" s="84"/>
      <c r="I15" s="83"/>
      <c r="J15" s="83"/>
      <c r="K15" s="83"/>
      <c r="L15" s="83"/>
      <c r="M15" s="83"/>
      <c r="N15" s="83"/>
      <c r="O15" s="83"/>
      <c r="P15" s="84"/>
      <c r="Q15" s="83"/>
      <c r="R15" s="83"/>
      <c r="S15" s="83"/>
      <c r="T15" s="83"/>
      <c r="U15" s="83"/>
      <c r="V15" s="83"/>
      <c r="W15" s="83"/>
      <c r="X15" s="83"/>
      <c r="Y15" s="83"/>
      <c r="Z15" s="83"/>
      <c r="AA15" s="128"/>
      <c r="AB15" s="128"/>
      <c r="AC15" s="34"/>
      <c r="AD15" s="84"/>
      <c r="AE15" s="84"/>
      <c r="AF15" s="83"/>
      <c r="AG15" s="83"/>
      <c r="AH15" s="306"/>
    </row>
    <row r="16" spans="1:34" ht="14.4">
      <c r="B16" s="203">
        <f>IF(C16="","",COUNTIF($C16:C$16,"&lt;&gt;""")-COUNTBLANK($C16:C$16))</f>
        <v>1</v>
      </c>
      <c r="C16" s="60" t="s">
        <v>1438</v>
      </c>
      <c r="D16" s="60" t="s">
        <v>1439</v>
      </c>
      <c r="E16" s="173" t="s">
        <v>750</v>
      </c>
      <c r="F16" s="61" t="s">
        <v>117</v>
      </c>
      <c r="G16" s="84"/>
      <c r="H16" s="671">
        <f>IF(AND(I16&lt;&gt;"",J16&lt;&gt;"",L16&lt;&gt;"",M16&lt;&gt;"",O16&lt;&gt;"",P16&lt;&gt;"",AH16&lt;&gt;"",R16&lt;&gt;"",T16&lt;&gt;"",U16&lt;&gt;"",V16&lt;&gt;"",W16&lt;&gt;"",X16&lt;&gt;"",Y16&lt;&gt;"",Z16&lt;&gt;"",AA16&lt;&gt;"",AB16&lt;&gt;"",AD16&lt;&gt;""),0,1)</f>
        <v>1</v>
      </c>
      <c r="I16" s="76"/>
      <c r="J16" s="184"/>
      <c r="K16" s="83"/>
      <c r="L16" s="76"/>
      <c r="M16" s="184"/>
      <c r="N16" s="83"/>
      <c r="O16" s="76"/>
      <c r="P16" s="184"/>
      <c r="Q16" s="83"/>
      <c r="R16" s="76"/>
      <c r="S16" s="83"/>
      <c r="T16" s="76"/>
      <c r="U16" s="76"/>
      <c r="V16" s="76"/>
      <c r="W16" s="76"/>
      <c r="X16" s="76"/>
      <c r="Y16" s="76"/>
      <c r="Z16" s="76"/>
      <c r="AA16" s="76"/>
      <c r="AB16" s="76"/>
      <c r="AC16" s="34"/>
      <c r="AD16" s="184"/>
      <c r="AE16" s="84"/>
      <c r="AF16" s="912"/>
      <c r="AG16" s="83"/>
      <c r="AH16" s="188"/>
    </row>
    <row r="17" spans="2:34" ht="14.4">
      <c r="B17" s="203">
        <f>IF(C17="","",COUNTIF($C$16:C17,"&lt;&gt;""")-COUNTBLANK($C$16:C17))</f>
        <v>2</v>
      </c>
      <c r="C17" s="60" t="s">
        <v>1440</v>
      </c>
      <c r="D17" s="60" t="s">
        <v>1441</v>
      </c>
      <c r="E17" s="173" t="s">
        <v>750</v>
      </c>
      <c r="F17" s="61" t="s">
        <v>117</v>
      </c>
      <c r="G17" s="83"/>
      <c r="H17" s="1012">
        <f t="shared" ref="H17:H21" si="0">IF(AND(I17&lt;&gt;"",J17&lt;&gt;"",L17&lt;&gt;"",M17&lt;&gt;"",O17&lt;&gt;"",P17&lt;&gt;"",AH17&lt;&gt;"",R17&lt;&gt;"",T17&lt;&gt;"",U17&lt;&gt;"",V17&lt;&gt;"",W17&lt;&gt;"",X17&lt;&gt;"",Y17&lt;&gt;"",Z17&lt;&gt;"",AA17&lt;&gt;"",AB17&lt;&gt;"",AD17&lt;&gt;""),0,1)</f>
        <v>1</v>
      </c>
      <c r="I17" s="102"/>
      <c r="J17" s="184"/>
      <c r="K17" s="83"/>
      <c r="L17" s="102"/>
      <c r="M17" s="184"/>
      <c r="N17" s="83"/>
      <c r="O17" s="102"/>
      <c r="P17" s="184"/>
      <c r="Q17" s="83"/>
      <c r="R17" s="102"/>
      <c r="S17" s="83"/>
      <c r="T17" s="102"/>
      <c r="U17" s="102"/>
      <c r="V17" s="102"/>
      <c r="W17" s="102"/>
      <c r="X17" s="102"/>
      <c r="Y17" s="102"/>
      <c r="Z17" s="102"/>
      <c r="AA17" s="102"/>
      <c r="AB17" s="102"/>
      <c r="AC17" s="34"/>
      <c r="AD17" s="184"/>
      <c r="AE17" s="84"/>
      <c r="AF17" s="912"/>
      <c r="AG17" s="83"/>
      <c r="AH17" s="188"/>
    </row>
    <row r="18" spans="2:34" ht="14.4">
      <c r="B18" s="203">
        <f>IF(C18="","",COUNTIF($C$16:C18,"&lt;&gt;""")-COUNTBLANK($C$16:C18))</f>
        <v>3</v>
      </c>
      <c r="C18" s="60" t="s">
        <v>1442</v>
      </c>
      <c r="D18" s="60" t="s">
        <v>1443</v>
      </c>
      <c r="E18" s="173" t="s">
        <v>750</v>
      </c>
      <c r="F18" s="61" t="s">
        <v>117</v>
      </c>
      <c r="G18" s="83"/>
      <c r="H18" s="1012">
        <f t="shared" si="0"/>
        <v>1</v>
      </c>
      <c r="I18" s="102"/>
      <c r="J18" s="184"/>
      <c r="K18" s="83"/>
      <c r="L18" s="102"/>
      <c r="M18" s="184"/>
      <c r="N18" s="83"/>
      <c r="O18" s="102"/>
      <c r="P18" s="184"/>
      <c r="Q18" s="83"/>
      <c r="R18" s="102"/>
      <c r="S18" s="83"/>
      <c r="T18" s="102"/>
      <c r="U18" s="102"/>
      <c r="V18" s="102"/>
      <c r="W18" s="102"/>
      <c r="X18" s="102"/>
      <c r="Y18" s="102"/>
      <c r="Z18" s="102"/>
      <c r="AA18" s="102"/>
      <c r="AB18" s="102"/>
      <c r="AC18" s="34"/>
      <c r="AD18" s="184"/>
      <c r="AE18" s="84"/>
      <c r="AF18" s="912"/>
      <c r="AG18" s="83"/>
      <c r="AH18" s="188"/>
    </row>
    <row r="19" spans="2:34" ht="14.4">
      <c r="B19" s="203">
        <f>IF(C19="","",COUNTIF($C$16:C19,"&lt;&gt;""")-COUNTBLANK($C$16:C19))</f>
        <v>4</v>
      </c>
      <c r="C19" s="60" t="s">
        <v>1444</v>
      </c>
      <c r="D19" s="60" t="s">
        <v>2675</v>
      </c>
      <c r="E19" s="164" t="s">
        <v>750</v>
      </c>
      <c r="F19" s="61" t="s">
        <v>117</v>
      </c>
      <c r="G19" s="83"/>
      <c r="H19" s="1012">
        <f t="shared" si="0"/>
        <v>1</v>
      </c>
      <c r="I19" s="102"/>
      <c r="J19" s="184"/>
      <c r="K19" s="83"/>
      <c r="L19" s="102"/>
      <c r="M19" s="184"/>
      <c r="N19" s="83"/>
      <c r="O19" s="102"/>
      <c r="P19" s="184"/>
      <c r="Q19" s="83"/>
      <c r="R19" s="102"/>
      <c r="S19" s="83"/>
      <c r="T19" s="102"/>
      <c r="U19" s="102"/>
      <c r="V19" s="102"/>
      <c r="W19" s="102"/>
      <c r="X19" s="102"/>
      <c r="Y19" s="102"/>
      <c r="Z19" s="102"/>
      <c r="AA19" s="102"/>
      <c r="AB19" s="102"/>
      <c r="AC19" s="34"/>
      <c r="AD19" s="184"/>
      <c r="AE19" s="84"/>
      <c r="AF19" s="912"/>
      <c r="AG19" s="83"/>
      <c r="AH19" s="188"/>
    </row>
    <row r="20" spans="2:34" ht="14.4">
      <c r="B20" s="203">
        <f>IF(C20="","",COUNTIF($C$16:C20,"&lt;&gt;""")-COUNTBLANK($C$16:C20))</f>
        <v>5</v>
      </c>
      <c r="C20" s="60" t="s">
        <v>1445</v>
      </c>
      <c r="D20" s="976" t="s">
        <v>1446</v>
      </c>
      <c r="E20" s="164" t="s">
        <v>750</v>
      </c>
      <c r="F20" s="61" t="s">
        <v>117</v>
      </c>
      <c r="G20" s="83"/>
      <c r="H20" s="1012">
        <f t="shared" si="0"/>
        <v>1</v>
      </c>
      <c r="I20" s="102"/>
      <c r="J20" s="184"/>
      <c r="K20" s="83"/>
      <c r="L20" s="102"/>
      <c r="M20" s="184"/>
      <c r="N20" s="83"/>
      <c r="O20" s="102"/>
      <c r="P20" s="184"/>
      <c r="Q20" s="83"/>
      <c r="R20" s="102"/>
      <c r="S20" s="83"/>
      <c r="T20" s="102"/>
      <c r="U20" s="102"/>
      <c r="V20" s="102"/>
      <c r="W20" s="102"/>
      <c r="X20" s="102"/>
      <c r="Y20" s="102"/>
      <c r="Z20" s="102"/>
      <c r="AA20" s="102"/>
      <c r="AB20" s="102"/>
      <c r="AC20" s="34"/>
      <c r="AD20" s="184"/>
      <c r="AE20" s="84"/>
      <c r="AF20" s="912"/>
      <c r="AG20" s="83"/>
      <c r="AH20" s="188"/>
    </row>
    <row r="21" spans="2:34" ht="14.4">
      <c r="B21" s="203">
        <f>IF(C21="","",COUNTIF($C$16:C21,"&lt;&gt;""")-COUNTBLANK($C$16:C21))</f>
        <v>6</v>
      </c>
      <c r="C21" s="956" t="s">
        <v>1447</v>
      </c>
      <c r="D21" s="956" t="s">
        <v>163</v>
      </c>
      <c r="E21" s="957" t="s">
        <v>750</v>
      </c>
      <c r="F21" s="957" t="s">
        <v>164</v>
      </c>
      <c r="G21" s="83"/>
      <c r="H21" s="1012">
        <f t="shared" si="0"/>
        <v>1</v>
      </c>
      <c r="I21" s="105">
        <f>SUM(I16:I20)</f>
        <v>0</v>
      </c>
      <c r="J21" s="184"/>
      <c r="K21" s="83"/>
      <c r="L21" s="105">
        <f>SUM(L16:L20)</f>
        <v>0</v>
      </c>
      <c r="M21" s="184"/>
      <c r="N21" s="83"/>
      <c r="O21" s="105">
        <f>SUM(O16:O20)</f>
        <v>0</v>
      </c>
      <c r="P21" s="184"/>
      <c r="Q21" s="83"/>
      <c r="R21" s="105">
        <f>SUM(R16:R20)</f>
        <v>0</v>
      </c>
      <c r="S21" s="83"/>
      <c r="T21" s="105">
        <f t="shared" ref="T21:Z21" si="1">SUM(T16:T20)</f>
        <v>0</v>
      </c>
      <c r="U21" s="105">
        <f t="shared" si="1"/>
        <v>0</v>
      </c>
      <c r="V21" s="105">
        <f t="shared" si="1"/>
        <v>0</v>
      </c>
      <c r="W21" s="105">
        <f t="shared" si="1"/>
        <v>0</v>
      </c>
      <c r="X21" s="105">
        <f t="shared" si="1"/>
        <v>0</v>
      </c>
      <c r="Y21" s="105">
        <f t="shared" si="1"/>
        <v>0</v>
      </c>
      <c r="Z21" s="105">
        <f t="shared" si="1"/>
        <v>0</v>
      </c>
      <c r="AA21" s="1209">
        <f>SUM(AA16:AA20)</f>
        <v>0</v>
      </c>
      <c r="AB21" s="105">
        <f>SUM(AB16:AB20)</f>
        <v>0</v>
      </c>
      <c r="AC21" s="34"/>
      <c r="AD21" s="184"/>
      <c r="AE21" s="84"/>
      <c r="AF21" s="912"/>
      <c r="AG21" s="83"/>
      <c r="AH21" s="188"/>
    </row>
    <row r="22" spans="2:34" ht="17.850000000000001" customHeight="1">
      <c r="B22" s="203" t="str">
        <f>IF(C22="","",COUNTIF($C$16:C22,"&lt;&gt;""")-COUNTBLANK($C$16:C22))</f>
        <v/>
      </c>
      <c r="C22" s="960"/>
      <c r="D22" s="960"/>
      <c r="E22" s="960"/>
      <c r="F22" s="960"/>
      <c r="G22" s="84"/>
      <c r="H22" s="84"/>
      <c r="I22" s="348"/>
      <c r="J22" s="84"/>
      <c r="K22" s="83"/>
      <c r="L22" s="348"/>
      <c r="M22" s="84"/>
      <c r="N22" s="83"/>
      <c r="O22" s="348"/>
      <c r="P22" s="84"/>
      <c r="Q22" s="83"/>
      <c r="R22" s="348"/>
      <c r="S22" s="83"/>
      <c r="T22" s="348"/>
      <c r="U22" s="348"/>
      <c r="V22" s="348"/>
      <c r="W22" s="348"/>
      <c r="X22" s="348"/>
      <c r="Y22" s="348"/>
      <c r="Z22" s="348"/>
      <c r="AA22" s="348"/>
      <c r="AB22" s="104"/>
      <c r="AC22" s="34"/>
      <c r="AD22" s="84"/>
      <c r="AE22" s="84"/>
      <c r="AF22" s="84"/>
      <c r="AG22" s="84"/>
      <c r="AH22" s="190"/>
    </row>
    <row r="23" spans="2:34" ht="14.4">
      <c r="B23" s="203" t="str">
        <f>IF(C23="","",COUNTIF($C$16:C23,"&lt;&gt;""")-COUNTBLANK($C$16:C23))</f>
        <v/>
      </c>
      <c r="C23" s="956"/>
      <c r="D23" s="958" t="s">
        <v>1448</v>
      </c>
      <c r="E23" s="958"/>
      <c r="F23" s="956"/>
      <c r="G23" s="83"/>
      <c r="H23" s="84"/>
      <c r="I23" s="349"/>
      <c r="J23" s="83"/>
      <c r="K23" s="83"/>
      <c r="L23" s="349"/>
      <c r="M23" s="83"/>
      <c r="N23" s="83"/>
      <c r="O23" s="349"/>
      <c r="P23" s="84"/>
      <c r="Q23" s="83"/>
      <c r="R23" s="349"/>
      <c r="S23" s="83"/>
      <c r="T23" s="349"/>
      <c r="U23" s="349"/>
      <c r="V23" s="349"/>
      <c r="W23" s="349"/>
      <c r="X23" s="349"/>
      <c r="Y23" s="349"/>
      <c r="Z23" s="349"/>
      <c r="AA23" s="349"/>
      <c r="AB23" s="103"/>
      <c r="AC23" s="34"/>
      <c r="AD23" s="84"/>
      <c r="AE23" s="84"/>
      <c r="AF23" s="83"/>
      <c r="AG23" s="83"/>
      <c r="AH23" s="306"/>
    </row>
    <row r="24" spans="2:34" ht="14.4">
      <c r="B24" s="203">
        <f>IF(C24="","",COUNTIF($C$16:C24,"&lt;&gt;""")-COUNTBLANK($C$16:C24))</f>
        <v>7</v>
      </c>
      <c r="C24" s="956" t="s">
        <v>1449</v>
      </c>
      <c r="D24" s="163" t="s">
        <v>2676</v>
      </c>
      <c r="E24" s="957" t="s">
        <v>750</v>
      </c>
      <c r="F24" s="957" t="s">
        <v>117</v>
      </c>
      <c r="G24" s="83"/>
      <c r="H24" s="1012">
        <f t="shared" ref="H24:H31" si="2">IF(AND(I24&lt;&gt;"",J24&lt;&gt;"",L24&lt;&gt;"",M24&lt;&gt;"",O24&lt;&gt;"",P24&lt;&gt;"",AH24&lt;&gt;"",R24&lt;&gt;"",T24&lt;&gt;"",U24&lt;&gt;"",V24&lt;&gt;"",W24&lt;&gt;"",X24&lt;&gt;"",Y24&lt;&gt;"",Z24&lt;&gt;"",AA24&lt;&gt;"",AB24&lt;&gt;"",AD24&lt;&gt;""),0,1)</f>
        <v>1</v>
      </c>
      <c r="I24" s="102"/>
      <c r="J24" s="184"/>
      <c r="K24" s="83"/>
      <c r="L24" s="102"/>
      <c r="M24" s="184"/>
      <c r="N24" s="83"/>
      <c r="O24" s="102"/>
      <c r="P24" s="184"/>
      <c r="Q24" s="83"/>
      <c r="R24" s="102"/>
      <c r="S24" s="83"/>
      <c r="T24" s="102"/>
      <c r="U24" s="102"/>
      <c r="V24" s="102"/>
      <c r="W24" s="102"/>
      <c r="X24" s="102"/>
      <c r="Y24" s="102"/>
      <c r="Z24" s="102"/>
      <c r="AA24" s="102"/>
      <c r="AB24" s="102"/>
      <c r="AC24" s="34"/>
      <c r="AD24" s="184"/>
      <c r="AE24" s="84"/>
      <c r="AF24" s="912"/>
      <c r="AG24" s="83"/>
      <c r="AH24" s="188"/>
    </row>
    <row r="25" spans="2:34" ht="14.4">
      <c r="B25" s="203">
        <f>IF(C25="","",COUNTIF($C$16:C25,"&lt;&gt;""")-COUNTBLANK($C$16:C25))</f>
        <v>8</v>
      </c>
      <c r="C25" s="956" t="s">
        <v>1450</v>
      </c>
      <c r="D25" s="956" t="s">
        <v>1451</v>
      </c>
      <c r="E25" s="957" t="s">
        <v>750</v>
      </c>
      <c r="F25" s="957" t="s">
        <v>117</v>
      </c>
      <c r="G25" s="83"/>
      <c r="H25" s="1012">
        <f t="shared" si="2"/>
        <v>1</v>
      </c>
      <c r="I25" s="102"/>
      <c r="J25" s="184"/>
      <c r="K25" s="83"/>
      <c r="L25" s="102"/>
      <c r="M25" s="184"/>
      <c r="N25" s="83"/>
      <c r="O25" s="102"/>
      <c r="P25" s="184"/>
      <c r="Q25" s="83"/>
      <c r="R25" s="102"/>
      <c r="S25" s="83"/>
      <c r="T25" s="102"/>
      <c r="U25" s="102"/>
      <c r="V25" s="102"/>
      <c r="W25" s="102"/>
      <c r="X25" s="102"/>
      <c r="Y25" s="102"/>
      <c r="Z25" s="102"/>
      <c r="AA25" s="102"/>
      <c r="AB25" s="102"/>
      <c r="AC25" s="34"/>
      <c r="AD25" s="184"/>
      <c r="AE25" s="84"/>
      <c r="AF25" s="912"/>
      <c r="AG25" s="83"/>
      <c r="AH25" s="188"/>
    </row>
    <row r="26" spans="2:34" ht="14.4">
      <c r="B26" s="203">
        <f>IF(C26="","",COUNTIF($C$16:C26,"&lt;&gt;""")-COUNTBLANK($C$16:C26))</f>
        <v>9</v>
      </c>
      <c r="C26" s="956" t="s">
        <v>1452</v>
      </c>
      <c r="D26" s="956" t="s">
        <v>1441</v>
      </c>
      <c r="E26" s="957" t="s">
        <v>750</v>
      </c>
      <c r="F26" s="957" t="s">
        <v>117</v>
      </c>
      <c r="G26" s="83"/>
      <c r="H26" s="1012">
        <f t="shared" si="2"/>
        <v>1</v>
      </c>
      <c r="I26" s="102"/>
      <c r="J26" s="184"/>
      <c r="K26" s="83"/>
      <c r="L26" s="102"/>
      <c r="M26" s="184"/>
      <c r="N26" s="83"/>
      <c r="O26" s="102"/>
      <c r="P26" s="184"/>
      <c r="Q26" s="83"/>
      <c r="R26" s="102"/>
      <c r="S26" s="83"/>
      <c r="T26" s="102"/>
      <c r="U26" s="102"/>
      <c r="V26" s="102"/>
      <c r="W26" s="102"/>
      <c r="X26" s="102"/>
      <c r="Y26" s="102"/>
      <c r="Z26" s="102"/>
      <c r="AA26" s="102"/>
      <c r="AB26" s="102"/>
      <c r="AC26" s="34"/>
      <c r="AD26" s="184"/>
      <c r="AE26" s="84"/>
      <c r="AF26" s="912"/>
      <c r="AG26" s="83"/>
      <c r="AH26" s="188"/>
    </row>
    <row r="27" spans="2:34" ht="14.4">
      <c r="B27" s="203">
        <f>IF(C27="","",COUNTIF($C$16:C27,"&lt;&gt;""")-COUNTBLANK($C$16:C27))</f>
        <v>10</v>
      </c>
      <c r="C27" s="956" t="s">
        <v>1453</v>
      </c>
      <c r="D27" s="956" t="s">
        <v>1443</v>
      </c>
      <c r="E27" s="957" t="s">
        <v>750</v>
      </c>
      <c r="F27" s="957" t="s">
        <v>117</v>
      </c>
      <c r="G27" s="83"/>
      <c r="H27" s="1012">
        <f t="shared" si="2"/>
        <v>1</v>
      </c>
      <c r="I27" s="102"/>
      <c r="J27" s="184"/>
      <c r="K27" s="83"/>
      <c r="L27" s="102"/>
      <c r="M27" s="184"/>
      <c r="N27" s="83"/>
      <c r="O27" s="102"/>
      <c r="P27" s="184"/>
      <c r="Q27" s="83"/>
      <c r="R27" s="102"/>
      <c r="S27" s="83"/>
      <c r="T27" s="102"/>
      <c r="U27" s="102"/>
      <c r="V27" s="102"/>
      <c r="W27" s="102"/>
      <c r="X27" s="102"/>
      <c r="Y27" s="102"/>
      <c r="Z27" s="102"/>
      <c r="AA27" s="102"/>
      <c r="AB27" s="102"/>
      <c r="AC27" s="34"/>
      <c r="AD27" s="184"/>
      <c r="AE27" s="84"/>
      <c r="AF27" s="912"/>
      <c r="AG27" s="83"/>
      <c r="AH27" s="188"/>
    </row>
    <row r="28" spans="2:34" ht="14.4">
      <c r="B28" s="203">
        <f>IF(C28="","",COUNTIF($C$16:C28,"&lt;&gt;""")-COUNTBLANK($C$16:C28))</f>
        <v>11</v>
      </c>
      <c r="C28" s="956" t="s">
        <v>1454</v>
      </c>
      <c r="D28" s="956" t="s">
        <v>1455</v>
      </c>
      <c r="E28" s="957" t="s">
        <v>750</v>
      </c>
      <c r="F28" s="957" t="s">
        <v>117</v>
      </c>
      <c r="G28" s="83"/>
      <c r="H28" s="1012">
        <f t="shared" si="2"/>
        <v>1</v>
      </c>
      <c r="I28" s="102"/>
      <c r="J28" s="184"/>
      <c r="K28" s="83"/>
      <c r="L28" s="102"/>
      <c r="M28" s="184"/>
      <c r="N28" s="83"/>
      <c r="O28" s="102"/>
      <c r="P28" s="184"/>
      <c r="Q28" s="83"/>
      <c r="R28" s="102"/>
      <c r="S28" s="83"/>
      <c r="T28" s="102"/>
      <c r="U28" s="102"/>
      <c r="V28" s="102"/>
      <c r="W28" s="102"/>
      <c r="X28" s="102"/>
      <c r="Y28" s="102"/>
      <c r="Z28" s="102"/>
      <c r="AA28" s="102"/>
      <c r="AB28" s="102"/>
      <c r="AC28" s="34"/>
      <c r="AD28" s="184"/>
      <c r="AE28" s="84"/>
      <c r="AF28" s="912"/>
      <c r="AG28" s="83"/>
      <c r="AH28" s="188"/>
    </row>
    <row r="29" spans="2:34" ht="14.4">
      <c r="B29" s="203">
        <f>IF(C29="","",COUNTIF($C$16:C29,"&lt;&gt;""")-COUNTBLANK($C$16:C29))</f>
        <v>12</v>
      </c>
      <c r="C29" s="956" t="s">
        <v>1456</v>
      </c>
      <c r="D29" s="956" t="s">
        <v>1446</v>
      </c>
      <c r="E29" s="957" t="s">
        <v>750</v>
      </c>
      <c r="F29" s="957" t="s">
        <v>117</v>
      </c>
      <c r="G29" s="83"/>
      <c r="H29" s="1012">
        <f t="shared" si="2"/>
        <v>1</v>
      </c>
      <c r="I29" s="102"/>
      <c r="J29" s="184"/>
      <c r="K29" s="83"/>
      <c r="L29" s="102"/>
      <c r="M29" s="184"/>
      <c r="N29" s="83"/>
      <c r="O29" s="102"/>
      <c r="P29" s="184"/>
      <c r="Q29" s="83"/>
      <c r="R29" s="102"/>
      <c r="S29" s="83"/>
      <c r="T29" s="102"/>
      <c r="U29" s="102"/>
      <c r="V29" s="102"/>
      <c r="W29" s="102"/>
      <c r="X29" s="102"/>
      <c r="Y29" s="102"/>
      <c r="Z29" s="102"/>
      <c r="AA29" s="102"/>
      <c r="AB29" s="102"/>
      <c r="AC29" s="34"/>
      <c r="AD29" s="184"/>
      <c r="AE29" s="84"/>
      <c r="AF29" s="912"/>
      <c r="AG29" s="83"/>
      <c r="AH29" s="188"/>
    </row>
    <row r="30" spans="2:34" ht="14.4">
      <c r="B30" s="203">
        <f>IF(C30="","",COUNTIF($C$16:C30,"&lt;&gt;""")-COUNTBLANK($C$16:C30))</f>
        <v>13</v>
      </c>
      <c r="C30" s="956" t="s">
        <v>1457</v>
      </c>
      <c r="D30" s="956" t="s">
        <v>163</v>
      </c>
      <c r="E30" s="957" t="s">
        <v>750</v>
      </c>
      <c r="F30" s="957" t="s">
        <v>164</v>
      </c>
      <c r="G30" s="83"/>
      <c r="H30" s="1012">
        <f t="shared" si="2"/>
        <v>1</v>
      </c>
      <c r="I30" s="105">
        <f>SUM(I24:I29)</f>
        <v>0</v>
      </c>
      <c r="J30" s="184"/>
      <c r="K30" s="83"/>
      <c r="L30" s="105">
        <f>SUM(L24:L29)</f>
        <v>0</v>
      </c>
      <c r="M30" s="184"/>
      <c r="N30" s="83"/>
      <c r="O30" s="105">
        <f>SUM(O24:O29)</f>
        <v>0</v>
      </c>
      <c r="P30" s="184"/>
      <c r="Q30" s="83"/>
      <c r="R30" s="105">
        <f>SUM(R24:R29)</f>
        <v>0</v>
      </c>
      <c r="S30" s="83"/>
      <c r="T30" s="105">
        <f t="shared" ref="T30:AA30" si="3">SUM(T24:T29)</f>
        <v>0</v>
      </c>
      <c r="U30" s="105">
        <f t="shared" si="3"/>
        <v>0</v>
      </c>
      <c r="V30" s="105">
        <f t="shared" si="3"/>
        <v>0</v>
      </c>
      <c r="W30" s="105">
        <f t="shared" si="3"/>
        <v>0</v>
      </c>
      <c r="X30" s="105">
        <f t="shared" si="3"/>
        <v>0</v>
      </c>
      <c r="Y30" s="105">
        <f t="shared" si="3"/>
        <v>0</v>
      </c>
      <c r="Z30" s="105">
        <f t="shared" si="3"/>
        <v>0</v>
      </c>
      <c r="AA30" s="105">
        <f t="shared" si="3"/>
        <v>0</v>
      </c>
      <c r="AB30" s="105">
        <f>SUM(AB24:AB29)</f>
        <v>0</v>
      </c>
      <c r="AC30" s="34"/>
      <c r="AD30" s="184"/>
      <c r="AE30" s="84"/>
      <c r="AF30" s="912"/>
      <c r="AG30" s="83"/>
      <c r="AH30" s="188"/>
    </row>
    <row r="31" spans="2:34" ht="14.4">
      <c r="B31" s="203">
        <f>IF(C31="","",COUNTIF($C$16:C31,"&lt;&gt;""")-COUNTBLANK($C$16:C31))</f>
        <v>14</v>
      </c>
      <c r="C31" s="956" t="s">
        <v>1458</v>
      </c>
      <c r="D31" s="956" t="s">
        <v>1459</v>
      </c>
      <c r="E31" s="957" t="s">
        <v>750</v>
      </c>
      <c r="F31" s="957" t="s">
        <v>164</v>
      </c>
      <c r="G31" s="83"/>
      <c r="H31" s="1012">
        <f t="shared" si="2"/>
        <v>1</v>
      </c>
      <c r="I31" s="105">
        <f>+I21+I30</f>
        <v>0</v>
      </c>
      <c r="J31" s="184"/>
      <c r="K31" s="83"/>
      <c r="L31" s="105">
        <f>+L21+L30</f>
        <v>0</v>
      </c>
      <c r="M31" s="184"/>
      <c r="N31" s="83"/>
      <c r="O31" s="105">
        <f>+O21+O30</f>
        <v>0</v>
      </c>
      <c r="P31" s="184"/>
      <c r="Q31" s="83"/>
      <c r="R31" s="105">
        <f>+R21+R30</f>
        <v>0</v>
      </c>
      <c r="S31" s="83"/>
      <c r="T31" s="105">
        <f t="shared" ref="T31:AA31" si="4">+T21+T30</f>
        <v>0</v>
      </c>
      <c r="U31" s="105">
        <f t="shared" si="4"/>
        <v>0</v>
      </c>
      <c r="V31" s="105">
        <f t="shared" si="4"/>
        <v>0</v>
      </c>
      <c r="W31" s="105">
        <f t="shared" si="4"/>
        <v>0</v>
      </c>
      <c r="X31" s="105">
        <f t="shared" si="4"/>
        <v>0</v>
      </c>
      <c r="Y31" s="105">
        <f t="shared" si="4"/>
        <v>0</v>
      </c>
      <c r="Z31" s="105">
        <f>+Z21+Z30</f>
        <v>0</v>
      </c>
      <c r="AA31" s="105">
        <f t="shared" si="4"/>
        <v>0</v>
      </c>
      <c r="AB31" s="105">
        <f>+AB21+AB30</f>
        <v>0</v>
      </c>
      <c r="AC31" s="34"/>
      <c r="AD31" s="184"/>
      <c r="AE31" s="84"/>
      <c r="AF31" s="912"/>
      <c r="AG31" s="83"/>
      <c r="AH31" s="188"/>
    </row>
    <row r="32" spans="2:34" ht="14.4">
      <c r="B32" s="203" t="str">
        <f>IF(C32="","",COUNTIF($C$16:C32,"&lt;&gt;""")-COUNTBLANK($C$16:C32))</f>
        <v/>
      </c>
      <c r="C32" s="959"/>
      <c r="D32" s="959"/>
      <c r="E32" s="959"/>
      <c r="F32" s="959"/>
      <c r="G32" s="83"/>
      <c r="H32" s="84"/>
      <c r="I32" s="349"/>
      <c r="J32" s="84"/>
      <c r="K32" s="83"/>
      <c r="L32" s="349"/>
      <c r="M32" s="84"/>
      <c r="N32" s="83"/>
      <c r="O32" s="349"/>
      <c r="P32" s="84"/>
      <c r="Q32" s="83"/>
      <c r="R32" s="349"/>
      <c r="S32" s="83"/>
      <c r="T32" s="349"/>
      <c r="U32" s="349"/>
      <c r="V32" s="349"/>
      <c r="W32" s="349"/>
      <c r="X32" s="349"/>
      <c r="Y32" s="349"/>
      <c r="Z32" s="349"/>
      <c r="AA32" s="349"/>
      <c r="AB32" s="103"/>
      <c r="AC32" s="34"/>
      <c r="AD32" s="84"/>
      <c r="AE32" s="84"/>
      <c r="AF32" s="83"/>
      <c r="AG32" s="83"/>
      <c r="AH32" s="306"/>
    </row>
    <row r="33" spans="1:34" ht="14.4">
      <c r="B33" s="203" t="str">
        <f>IF(C33="","",COUNTIF($C$16:C33,"&lt;&gt;""")-COUNTBLANK($C$16:C33))</f>
        <v/>
      </c>
      <c r="C33" s="956"/>
      <c r="D33" s="958" t="s">
        <v>1460</v>
      </c>
      <c r="E33" s="958"/>
      <c r="F33" s="956"/>
      <c r="G33" s="83"/>
      <c r="H33" s="84"/>
      <c r="I33" s="349"/>
      <c r="J33" s="83"/>
      <c r="K33" s="83"/>
      <c r="L33" s="349"/>
      <c r="M33" s="83"/>
      <c r="N33" s="83"/>
      <c r="O33" s="349"/>
      <c r="P33" s="84"/>
      <c r="Q33" s="83"/>
      <c r="R33" s="349"/>
      <c r="S33" s="83"/>
      <c r="T33" s="349"/>
      <c r="U33" s="349"/>
      <c r="V33" s="349"/>
      <c r="W33" s="349"/>
      <c r="X33" s="349"/>
      <c r="Y33" s="349"/>
      <c r="Z33" s="349"/>
      <c r="AA33" s="349"/>
      <c r="AB33" s="103"/>
      <c r="AC33" s="34"/>
      <c r="AD33" s="84"/>
      <c r="AE33" s="84"/>
      <c r="AF33" s="83"/>
      <c r="AG33" s="83"/>
      <c r="AH33" s="306"/>
    </row>
    <row r="34" spans="1:34" ht="14.4">
      <c r="B34" s="203">
        <f>IF(C34="","",COUNTIF($C$16:C34,"&lt;&gt;""")-COUNTBLANK($C$16:C34))</f>
        <v>15</v>
      </c>
      <c r="C34" s="956" t="s">
        <v>1461</v>
      </c>
      <c r="D34" s="956" t="s">
        <v>1423</v>
      </c>
      <c r="E34" s="957" t="s">
        <v>750</v>
      </c>
      <c r="F34" s="957" t="s">
        <v>117</v>
      </c>
      <c r="G34" s="83"/>
      <c r="H34" s="1012">
        <f t="shared" ref="H34:H36" si="5">IF(AND(I34&lt;&gt;"",J34&lt;&gt;"",L34&lt;&gt;"",M34&lt;&gt;"",O34&lt;&gt;"",P34&lt;&gt;"",AH34&lt;&gt;"",R34&lt;&gt;"",T34&lt;&gt;"",U34&lt;&gt;"",V34&lt;&gt;"",W34&lt;&gt;"",X34&lt;&gt;"",Y34&lt;&gt;"",Z34&lt;&gt;"",AA34&lt;&gt;"",AB34&lt;&gt;"",AD34&lt;&gt;""),0,1)</f>
        <v>1</v>
      </c>
      <c r="I34" s="102"/>
      <c r="J34" s="184"/>
      <c r="K34" s="83"/>
      <c r="L34" s="102"/>
      <c r="M34" s="184"/>
      <c r="N34" s="83"/>
      <c r="O34" s="102"/>
      <c r="P34" s="184"/>
      <c r="Q34" s="83"/>
      <c r="R34" s="102"/>
      <c r="S34" s="83"/>
      <c r="T34" s="102"/>
      <c r="U34" s="102"/>
      <c r="V34" s="102"/>
      <c r="W34" s="102"/>
      <c r="X34" s="102"/>
      <c r="Y34" s="102"/>
      <c r="Z34" s="102"/>
      <c r="AA34" s="102"/>
      <c r="AB34" s="102"/>
      <c r="AC34" s="34"/>
      <c r="AD34" s="184"/>
      <c r="AE34" s="84"/>
      <c r="AF34" s="912"/>
      <c r="AG34" s="83"/>
      <c r="AH34" s="188"/>
    </row>
    <row r="35" spans="1:34" ht="14.4">
      <c r="B35" s="203">
        <f>IF(C35="","",COUNTIF($C$16:C35,"&lt;&gt;""")-COUNTBLANK($C$16:C35))</f>
        <v>16</v>
      </c>
      <c r="C35" s="956" t="s">
        <v>1462</v>
      </c>
      <c r="D35" s="956" t="s">
        <v>1463</v>
      </c>
      <c r="E35" s="957" t="s">
        <v>750</v>
      </c>
      <c r="F35" s="957" t="s">
        <v>117</v>
      </c>
      <c r="G35" s="83"/>
      <c r="H35" s="1012">
        <f t="shared" si="5"/>
        <v>1</v>
      </c>
      <c r="I35" s="102"/>
      <c r="J35" s="184"/>
      <c r="K35" s="83"/>
      <c r="L35" s="102"/>
      <c r="M35" s="184"/>
      <c r="N35" s="83"/>
      <c r="O35" s="102"/>
      <c r="P35" s="184"/>
      <c r="Q35" s="83"/>
      <c r="R35" s="102"/>
      <c r="S35" s="83"/>
      <c r="T35" s="102"/>
      <c r="U35" s="102"/>
      <c r="V35" s="102"/>
      <c r="W35" s="102"/>
      <c r="X35" s="102"/>
      <c r="Y35" s="102"/>
      <c r="Z35" s="102"/>
      <c r="AA35" s="102"/>
      <c r="AB35" s="102"/>
      <c r="AC35" s="34"/>
      <c r="AD35" s="184"/>
      <c r="AE35" s="84"/>
      <c r="AF35" s="912"/>
      <c r="AG35" s="83"/>
      <c r="AH35" s="188"/>
    </row>
    <row r="36" spans="1:34" ht="14.4">
      <c r="B36" s="203">
        <f>IF(C36="","",COUNTIF($C$16:C36,"&lt;&gt;""")-COUNTBLANK($C$16:C36))</f>
        <v>17</v>
      </c>
      <c r="C36" s="956" t="s">
        <v>1464</v>
      </c>
      <c r="D36" s="956" t="s">
        <v>163</v>
      </c>
      <c r="E36" s="957" t="s">
        <v>750</v>
      </c>
      <c r="F36" s="957" t="s">
        <v>164</v>
      </c>
      <c r="G36" s="83"/>
      <c r="H36" s="1012">
        <f t="shared" si="5"/>
        <v>1</v>
      </c>
      <c r="I36" s="105">
        <f>I34+I35</f>
        <v>0</v>
      </c>
      <c r="J36" s="184"/>
      <c r="K36" s="83"/>
      <c r="L36" s="105">
        <f>L34+L35</f>
        <v>0</v>
      </c>
      <c r="M36" s="184"/>
      <c r="N36" s="83"/>
      <c r="O36" s="105">
        <f>O34+O35</f>
        <v>0</v>
      </c>
      <c r="P36" s="184"/>
      <c r="Q36" s="83"/>
      <c r="R36" s="105">
        <f>R34+R35</f>
        <v>0</v>
      </c>
      <c r="S36" s="83"/>
      <c r="T36" s="105">
        <f t="shared" ref="T36:AA36" si="6">T34+T35</f>
        <v>0</v>
      </c>
      <c r="U36" s="105">
        <f t="shared" si="6"/>
        <v>0</v>
      </c>
      <c r="V36" s="105">
        <f t="shared" si="6"/>
        <v>0</v>
      </c>
      <c r="W36" s="105">
        <f t="shared" si="6"/>
        <v>0</v>
      </c>
      <c r="X36" s="105">
        <f t="shared" si="6"/>
        <v>0</v>
      </c>
      <c r="Y36" s="105">
        <f t="shared" si="6"/>
        <v>0</v>
      </c>
      <c r="Z36" s="105">
        <f>Z34+Z35</f>
        <v>0</v>
      </c>
      <c r="AA36" s="105">
        <f t="shared" si="6"/>
        <v>0</v>
      </c>
      <c r="AB36" s="105">
        <f>AB34+AB35</f>
        <v>0</v>
      </c>
      <c r="AC36" s="34"/>
      <c r="AD36" s="184"/>
      <c r="AE36" s="84"/>
      <c r="AF36" s="912"/>
      <c r="AG36" s="83"/>
      <c r="AH36" s="188"/>
    </row>
    <row r="37" spans="1:34" ht="14.4">
      <c r="B37" s="203" t="str">
        <f>IF(C37="","",COUNTIF($C$16:C37,"&lt;&gt;""")-COUNTBLANK($C$16:C37))</f>
        <v/>
      </c>
      <c r="C37" s="959"/>
      <c r="D37" s="959"/>
      <c r="E37" s="959"/>
      <c r="F37" s="959"/>
      <c r="G37" s="83"/>
      <c r="H37" s="84"/>
      <c r="I37" s="349"/>
      <c r="J37" s="84"/>
      <c r="K37" s="83"/>
      <c r="L37" s="349"/>
      <c r="M37" s="84"/>
      <c r="N37" s="83"/>
      <c r="O37" s="349"/>
      <c r="P37" s="84"/>
      <c r="Q37" s="83"/>
      <c r="R37" s="349"/>
      <c r="S37" s="83"/>
      <c r="T37" s="349"/>
      <c r="U37" s="349"/>
      <c r="V37" s="349"/>
      <c r="W37" s="349"/>
      <c r="X37" s="349"/>
      <c r="Y37" s="349"/>
      <c r="Z37" s="349"/>
      <c r="AA37" s="349"/>
      <c r="AB37" s="103"/>
      <c r="AC37" s="34"/>
      <c r="AD37" s="84"/>
      <c r="AE37" s="84"/>
      <c r="AF37" s="83"/>
      <c r="AG37" s="83"/>
      <c r="AH37" s="306"/>
    </row>
    <row r="38" spans="1:34" ht="14.4">
      <c r="B38" s="203" t="str">
        <f>IF(C38="","",COUNTIF($C$16:C38,"&lt;&gt;""")-COUNTBLANK($C$16:C38))</f>
        <v/>
      </c>
      <c r="C38" s="956"/>
      <c r="D38" s="958" t="s">
        <v>1465</v>
      </c>
      <c r="E38" s="958"/>
      <c r="F38" s="956"/>
      <c r="G38" s="83"/>
      <c r="H38" s="84"/>
      <c r="I38" s="349"/>
      <c r="J38" s="83"/>
      <c r="K38" s="83"/>
      <c r="L38" s="349"/>
      <c r="M38" s="83"/>
      <c r="N38" s="83"/>
      <c r="O38" s="349"/>
      <c r="P38" s="84"/>
      <c r="Q38" s="83"/>
      <c r="R38" s="349"/>
      <c r="S38" s="83"/>
      <c r="T38" s="349"/>
      <c r="U38" s="349"/>
      <c r="V38" s="349"/>
      <c r="W38" s="349"/>
      <c r="X38" s="349"/>
      <c r="Y38" s="349"/>
      <c r="Z38" s="349"/>
      <c r="AA38" s="349"/>
      <c r="AB38" s="103"/>
      <c r="AC38" s="34"/>
      <c r="AD38" s="84"/>
      <c r="AE38" s="84"/>
      <c r="AF38" s="83"/>
      <c r="AG38" s="83"/>
      <c r="AH38" s="306"/>
    </row>
    <row r="39" spans="1:34" ht="14.4">
      <c r="B39" s="203">
        <f>IF(C39="","",COUNTIF($C$16:C39,"&lt;&gt;""")-COUNTBLANK($C$16:C39))</f>
        <v>18</v>
      </c>
      <c r="C39" s="956" t="s">
        <v>1466</v>
      </c>
      <c r="D39" s="956" t="s">
        <v>2133</v>
      </c>
      <c r="E39" s="957" t="s">
        <v>750</v>
      </c>
      <c r="F39" s="957" t="s">
        <v>117</v>
      </c>
      <c r="G39" s="83"/>
      <c r="H39" s="1012">
        <f t="shared" ref="H39:H41" si="7">IF(AND(I39&lt;&gt;"",J39&lt;&gt;"",L39&lt;&gt;"",M39&lt;&gt;"",O39&lt;&gt;"",P39&lt;&gt;"",AH39&lt;&gt;"",R39&lt;&gt;"",T39&lt;&gt;"",U39&lt;&gt;"",V39&lt;&gt;"",W39&lt;&gt;"",X39&lt;&gt;"",Y39&lt;&gt;"",Z39&lt;&gt;"",AA39&lt;&gt;"",AB39&lt;&gt;"",AD39&lt;&gt;""),0,1)</f>
        <v>1</v>
      </c>
      <c r="I39" s="102"/>
      <c r="J39" s="184"/>
      <c r="K39" s="83"/>
      <c r="L39" s="102"/>
      <c r="M39" s="184"/>
      <c r="N39" s="83"/>
      <c r="O39" s="102"/>
      <c r="P39" s="184"/>
      <c r="Q39" s="83"/>
      <c r="R39" s="102"/>
      <c r="S39" s="83"/>
      <c r="T39" s="102"/>
      <c r="U39" s="102"/>
      <c r="V39" s="102"/>
      <c r="W39" s="102"/>
      <c r="X39" s="102"/>
      <c r="Y39" s="102"/>
      <c r="Z39" s="102"/>
      <c r="AA39" s="102"/>
      <c r="AB39" s="102"/>
      <c r="AC39" s="34"/>
      <c r="AD39" s="184"/>
      <c r="AE39" s="84"/>
      <c r="AF39" s="912"/>
      <c r="AG39" s="83"/>
      <c r="AH39" s="188"/>
    </row>
    <row r="40" spans="1:34" ht="14.4">
      <c r="B40" s="203">
        <f>IF(C40="","",COUNTIF($C$16:C40,"&lt;&gt;""")-COUNTBLANK($C$16:C40))</f>
        <v>19</v>
      </c>
      <c r="C40" s="956" t="s">
        <v>1467</v>
      </c>
      <c r="D40" s="956" t="s">
        <v>1468</v>
      </c>
      <c r="E40" s="957" t="s">
        <v>750</v>
      </c>
      <c r="F40" s="957" t="s">
        <v>117</v>
      </c>
      <c r="G40" s="83"/>
      <c r="H40" s="1012">
        <f t="shared" si="7"/>
        <v>1</v>
      </c>
      <c r="I40" s="102"/>
      <c r="J40" s="184"/>
      <c r="K40" s="83"/>
      <c r="L40" s="102"/>
      <c r="M40" s="184"/>
      <c r="N40" s="83"/>
      <c r="O40" s="102"/>
      <c r="P40" s="184"/>
      <c r="Q40" s="83"/>
      <c r="R40" s="102"/>
      <c r="S40" s="83"/>
      <c r="T40" s="102"/>
      <c r="U40" s="102"/>
      <c r="V40" s="102"/>
      <c r="W40" s="102"/>
      <c r="X40" s="102"/>
      <c r="Y40" s="102"/>
      <c r="Z40" s="102"/>
      <c r="AA40" s="102"/>
      <c r="AB40" s="102"/>
      <c r="AC40" s="34"/>
      <c r="AD40" s="184"/>
      <c r="AE40" s="84"/>
      <c r="AF40" s="912"/>
      <c r="AG40" s="83"/>
      <c r="AH40" s="188"/>
    </row>
    <row r="41" spans="1:34" ht="14.4">
      <c r="B41" s="203">
        <f>IF(C41="","",COUNTIF($C$16:C41,"&lt;&gt;""")-COUNTBLANK($C$16:C41))</f>
        <v>20</v>
      </c>
      <c r="C41" s="956" t="s">
        <v>1469</v>
      </c>
      <c r="D41" s="956" t="s">
        <v>1470</v>
      </c>
      <c r="E41" s="957" t="s">
        <v>750</v>
      </c>
      <c r="F41" s="957" t="s">
        <v>164</v>
      </c>
      <c r="G41" s="83"/>
      <c r="H41" s="1012">
        <f t="shared" si="7"/>
        <v>1</v>
      </c>
      <c r="I41" s="810">
        <f>+I39+I40</f>
        <v>0</v>
      </c>
      <c r="J41" s="184"/>
      <c r="K41" s="83"/>
      <c r="L41" s="810">
        <f>+L39+L40</f>
        <v>0</v>
      </c>
      <c r="M41" s="184"/>
      <c r="N41" s="83"/>
      <c r="O41" s="810">
        <f>+O39+O40</f>
        <v>0</v>
      </c>
      <c r="P41" s="184"/>
      <c r="Q41" s="83"/>
      <c r="R41" s="810">
        <f>+R39+R40</f>
        <v>0</v>
      </c>
      <c r="S41" s="83"/>
      <c r="T41" s="810">
        <f t="shared" ref="T41:AA41" si="8">+T39+T40</f>
        <v>0</v>
      </c>
      <c r="U41" s="810">
        <f t="shared" si="8"/>
        <v>0</v>
      </c>
      <c r="V41" s="810">
        <f t="shared" si="8"/>
        <v>0</v>
      </c>
      <c r="W41" s="810">
        <f t="shared" si="8"/>
        <v>0</v>
      </c>
      <c r="X41" s="810">
        <f t="shared" si="8"/>
        <v>0</v>
      </c>
      <c r="Y41" s="810">
        <f t="shared" si="8"/>
        <v>0</v>
      </c>
      <c r="Z41" s="810">
        <f>+Z39+Z40</f>
        <v>0</v>
      </c>
      <c r="AA41" s="810">
        <f t="shared" si="8"/>
        <v>0</v>
      </c>
      <c r="AB41" s="1228">
        <f>+AB39+AB40</f>
        <v>0</v>
      </c>
      <c r="AC41" s="34"/>
      <c r="AD41" s="184"/>
      <c r="AE41" s="84"/>
      <c r="AF41" s="912"/>
      <c r="AG41" s="83"/>
      <c r="AH41" s="188"/>
    </row>
    <row r="42" spans="1:34" ht="14.4">
      <c r="A42" s="34"/>
      <c r="B42" s="52"/>
      <c r="C42" s="959"/>
      <c r="D42" s="959"/>
      <c r="E42" s="959"/>
      <c r="F42" s="959"/>
      <c r="G42" s="83"/>
      <c r="H42" s="83"/>
      <c r="I42" s="83"/>
      <c r="J42" s="83"/>
      <c r="K42" s="83"/>
      <c r="L42" s="83"/>
      <c r="M42" s="83"/>
      <c r="N42" s="83"/>
      <c r="O42" s="83"/>
      <c r="P42" s="83"/>
      <c r="Q42" s="83"/>
      <c r="R42" s="83"/>
      <c r="S42" s="83"/>
      <c r="T42" s="83"/>
      <c r="U42" s="83"/>
      <c r="V42" s="83"/>
      <c r="W42" s="83"/>
      <c r="X42" s="83"/>
      <c r="Y42" s="83"/>
      <c r="Z42" s="83"/>
      <c r="AA42" s="83"/>
      <c r="AB42" s="986"/>
      <c r="AC42" s="34"/>
      <c r="AD42" s="83"/>
      <c r="AE42" s="83"/>
      <c r="AF42" s="83"/>
      <c r="AG42" s="83"/>
      <c r="AH42" s="190"/>
    </row>
    <row r="43" spans="1:34" ht="14.4">
      <c r="B43" s="52"/>
      <c r="C43" s="960"/>
      <c r="D43" s="960"/>
      <c r="E43" s="960"/>
      <c r="F43" s="960"/>
      <c r="G43" s="84"/>
      <c r="H43" s="84"/>
      <c r="I43" s="84"/>
      <c r="J43" s="84"/>
      <c r="K43" s="84"/>
      <c r="L43" s="84"/>
      <c r="M43" s="84"/>
      <c r="N43" s="84"/>
      <c r="O43" s="84"/>
      <c r="P43" s="84"/>
      <c r="Q43" s="84"/>
      <c r="R43" s="84"/>
      <c r="S43" s="84"/>
      <c r="T43" s="84"/>
      <c r="U43" s="84"/>
      <c r="V43" s="84"/>
      <c r="W43" s="84"/>
      <c r="X43" s="84"/>
      <c r="Y43" s="84"/>
      <c r="Z43" s="84"/>
      <c r="AA43" s="84"/>
      <c r="AC43" s="34"/>
      <c r="AD43" s="84"/>
      <c r="AE43" s="84"/>
      <c r="AF43" s="84"/>
      <c r="AG43" s="84"/>
      <c r="AH43" s="190"/>
    </row>
    <row r="44" spans="1:34" ht="14.4">
      <c r="B44" s="52"/>
      <c r="C44" s="960"/>
      <c r="D44" s="960"/>
      <c r="E44" s="960"/>
      <c r="F44" s="960"/>
      <c r="G44" s="83"/>
      <c r="H44" s="84"/>
      <c r="I44" s="84"/>
      <c r="J44" s="84"/>
      <c r="K44" s="84"/>
      <c r="L44" s="84"/>
      <c r="M44" s="84"/>
      <c r="N44" s="84"/>
      <c r="O44" s="84"/>
      <c r="P44" s="84"/>
      <c r="Q44" s="83"/>
      <c r="R44" s="84"/>
      <c r="S44" s="84"/>
      <c r="T44" s="84"/>
      <c r="U44" s="84"/>
      <c r="V44" s="84"/>
      <c r="W44" s="84"/>
      <c r="X44" s="84"/>
      <c r="Y44" s="84"/>
      <c r="Z44" s="84"/>
      <c r="AA44" s="84"/>
      <c r="AC44" s="34"/>
      <c r="AD44" s="84"/>
      <c r="AE44" s="84"/>
      <c r="AF44" s="83"/>
      <c r="AG44" s="83"/>
      <c r="AH44" s="306"/>
    </row>
    <row r="45" spans="1:34" ht="14.4">
      <c r="B45" s="52"/>
      <c r="C45" s="960" t="s">
        <v>129</v>
      </c>
      <c r="D45" s="960"/>
      <c r="E45" s="960"/>
      <c r="F45" s="960"/>
      <c r="G45" s="83"/>
      <c r="H45" s="84"/>
      <c r="I45" s="84"/>
      <c r="J45" s="84"/>
      <c r="K45" s="84"/>
      <c r="L45" s="84"/>
      <c r="M45" s="84"/>
      <c r="N45" s="84"/>
      <c r="O45" s="84"/>
      <c r="P45" s="84"/>
      <c r="Q45" s="83"/>
      <c r="R45" s="84"/>
      <c r="S45" s="84"/>
      <c r="T45" s="84"/>
      <c r="U45" s="84"/>
      <c r="V45" s="84"/>
      <c r="W45" s="84"/>
      <c r="X45" s="84"/>
      <c r="Y45" s="84"/>
      <c r="Z45" s="84"/>
      <c r="AA45" s="84"/>
      <c r="AC45" s="34"/>
      <c r="AD45" s="84"/>
      <c r="AE45" s="84"/>
      <c r="AF45" s="83"/>
      <c r="AG45" s="83"/>
      <c r="AH45" s="306"/>
    </row>
    <row r="46" spans="1:34" ht="14.4">
      <c r="B46" s="52"/>
      <c r="C46" s="1586"/>
      <c r="D46" s="1586"/>
      <c r="E46" s="1586"/>
      <c r="F46" s="1586"/>
      <c r="G46" s="83"/>
      <c r="H46" s="84"/>
      <c r="I46" s="84"/>
      <c r="J46" s="84"/>
      <c r="K46" s="84"/>
      <c r="L46" s="84"/>
      <c r="M46" s="84"/>
      <c r="N46" s="84"/>
      <c r="O46" s="84"/>
      <c r="P46" s="84"/>
      <c r="Q46" s="83"/>
      <c r="R46" s="84"/>
      <c r="S46" s="84"/>
      <c r="T46" s="84"/>
      <c r="U46" s="84"/>
      <c r="V46" s="84"/>
      <c r="W46" s="84"/>
      <c r="X46" s="84"/>
      <c r="Y46" s="84"/>
      <c r="Z46" s="84"/>
      <c r="AA46" s="84"/>
      <c r="AC46" s="84"/>
      <c r="AD46" s="84"/>
      <c r="AE46" s="84"/>
      <c r="AF46" s="83"/>
      <c r="AG46" s="83"/>
      <c r="AH46" s="306"/>
    </row>
    <row r="47" spans="1:34" ht="14.4">
      <c r="B47" s="52"/>
      <c r="C47" s="1586"/>
      <c r="D47" s="1586"/>
      <c r="E47" s="1586"/>
      <c r="F47" s="1586"/>
      <c r="G47" s="83"/>
      <c r="H47" s="84"/>
      <c r="I47" s="84"/>
      <c r="J47" s="84"/>
      <c r="K47" s="84"/>
      <c r="L47" s="84"/>
      <c r="M47" s="84"/>
      <c r="N47" s="84"/>
      <c r="O47" s="84"/>
      <c r="P47" s="84"/>
      <c r="Q47" s="83"/>
      <c r="R47" s="84"/>
      <c r="S47" s="84"/>
      <c r="T47" s="84"/>
      <c r="U47" s="84"/>
      <c r="V47" s="84"/>
      <c r="W47" s="84"/>
      <c r="X47" s="84"/>
      <c r="Y47" s="84"/>
      <c r="Z47" s="84"/>
      <c r="AA47" s="84"/>
      <c r="AC47" s="84"/>
      <c r="AD47" s="84"/>
      <c r="AE47" s="84"/>
      <c r="AF47" s="83"/>
      <c r="AG47" s="83"/>
      <c r="AH47" s="306"/>
    </row>
    <row r="48" spans="1:34" ht="14.4">
      <c r="B48" s="52"/>
      <c r="C48" s="1586"/>
      <c r="D48" s="1586"/>
      <c r="E48" s="1586"/>
      <c r="F48" s="1586"/>
      <c r="G48" s="83"/>
      <c r="H48" s="84"/>
      <c r="I48" s="84"/>
      <c r="J48" s="84"/>
      <c r="K48" s="84"/>
      <c r="L48" s="84"/>
      <c r="M48" s="84"/>
      <c r="N48" s="84"/>
      <c r="O48" s="84"/>
      <c r="P48" s="84"/>
      <c r="Q48" s="83"/>
      <c r="R48" s="84"/>
      <c r="S48" s="84"/>
      <c r="T48" s="84"/>
      <c r="U48" s="84"/>
      <c r="V48" s="84"/>
      <c r="W48" s="84"/>
      <c r="X48" s="84"/>
      <c r="Y48" s="84"/>
      <c r="Z48" s="84"/>
      <c r="AA48" s="84"/>
      <c r="AC48" s="84"/>
      <c r="AD48" s="84"/>
      <c r="AE48" s="84"/>
      <c r="AF48" s="83"/>
      <c r="AG48" s="83"/>
      <c r="AH48" s="306"/>
    </row>
    <row r="49" spans="1:34" ht="14.4">
      <c r="B49" s="52"/>
      <c r="C49" s="1586"/>
      <c r="D49" s="1586"/>
      <c r="E49" s="1586"/>
      <c r="F49" s="1586"/>
      <c r="G49" s="83"/>
      <c r="H49" s="84"/>
      <c r="I49" s="84"/>
      <c r="J49" s="84"/>
      <c r="K49" s="84"/>
      <c r="L49" s="84"/>
      <c r="M49" s="84"/>
      <c r="N49" s="84"/>
      <c r="O49" s="84"/>
      <c r="P49" s="84"/>
      <c r="Q49" s="83"/>
      <c r="R49" s="84"/>
      <c r="S49" s="84"/>
      <c r="T49" s="84"/>
      <c r="U49" s="84"/>
      <c r="V49" s="84"/>
      <c r="W49" s="84"/>
      <c r="X49" s="84"/>
      <c r="Y49" s="84"/>
      <c r="Z49" s="84"/>
      <c r="AA49" s="84"/>
      <c r="AC49" s="84"/>
      <c r="AD49" s="84"/>
      <c r="AE49" s="84"/>
      <c r="AF49" s="83"/>
      <c r="AG49" s="83"/>
      <c r="AH49" s="306"/>
    </row>
    <row r="50" spans="1:34" ht="14.4">
      <c r="B50" s="52"/>
      <c r="C50" s="1586"/>
      <c r="D50" s="1586"/>
      <c r="E50" s="1586"/>
      <c r="F50" s="1586"/>
      <c r="G50" s="83"/>
      <c r="H50" s="84"/>
      <c r="I50" s="84"/>
      <c r="J50" s="84"/>
      <c r="K50" s="84"/>
      <c r="L50" s="84"/>
      <c r="M50" s="84"/>
      <c r="N50" s="84"/>
      <c r="O50" s="84"/>
      <c r="P50" s="84"/>
      <c r="Q50" s="83"/>
      <c r="R50" s="84"/>
      <c r="S50" s="84"/>
      <c r="T50" s="84"/>
      <c r="U50" s="84"/>
      <c r="V50" s="84"/>
      <c r="W50" s="84"/>
      <c r="X50" s="84"/>
      <c r="Y50" s="84"/>
      <c r="Z50" s="84"/>
      <c r="AA50" s="84"/>
      <c r="AC50" s="84"/>
      <c r="AD50" s="84"/>
      <c r="AE50" s="84"/>
      <c r="AF50" s="83"/>
      <c r="AG50" s="83"/>
      <c r="AH50" s="306"/>
    </row>
    <row r="51" spans="1:34" ht="14.4">
      <c r="B51" s="52"/>
      <c r="C51" s="84"/>
      <c r="D51" s="84"/>
      <c r="E51" s="84"/>
      <c r="F51" s="84"/>
      <c r="G51" s="83"/>
      <c r="H51" s="84"/>
      <c r="I51" s="84"/>
      <c r="J51" s="84"/>
      <c r="K51" s="84"/>
      <c r="L51" s="84"/>
      <c r="M51" s="84"/>
      <c r="N51" s="84"/>
      <c r="O51" s="84"/>
      <c r="P51" s="84"/>
      <c r="Q51" s="83"/>
      <c r="R51" s="84"/>
      <c r="S51" s="84"/>
      <c r="T51" s="84"/>
      <c r="U51" s="84"/>
      <c r="V51" s="84"/>
      <c r="W51" s="84"/>
      <c r="X51" s="84"/>
      <c r="Y51" s="84"/>
      <c r="Z51" s="84"/>
      <c r="AA51" s="84"/>
      <c r="AC51" s="84"/>
      <c r="AD51" s="84"/>
      <c r="AE51" s="84"/>
      <c r="AF51" s="83"/>
      <c r="AG51" s="83"/>
      <c r="AH51" s="306"/>
    </row>
    <row r="52" spans="1:34" ht="14.4">
      <c r="B52" s="45"/>
      <c r="C52" s="47"/>
      <c r="D52" s="321"/>
      <c r="E52" s="321"/>
      <c r="F52" s="321"/>
      <c r="G52" s="46"/>
      <c r="H52" s="47"/>
      <c r="I52" s="47"/>
      <c r="J52" s="47"/>
      <c r="K52" s="47"/>
      <c r="L52" s="47"/>
      <c r="M52" s="47"/>
      <c r="N52" s="47"/>
      <c r="O52" s="47"/>
      <c r="P52" s="47"/>
      <c r="Q52" s="46"/>
      <c r="R52" s="47"/>
      <c r="S52" s="47"/>
      <c r="T52" s="47"/>
      <c r="U52" s="47"/>
      <c r="V52" s="47"/>
      <c r="W52" s="47"/>
      <c r="X52" s="47"/>
      <c r="Y52" s="47"/>
      <c r="Z52" s="47"/>
      <c r="AA52" s="47"/>
      <c r="AB52" s="47"/>
      <c r="AC52" s="47"/>
      <c r="AD52" s="47"/>
      <c r="AE52" s="47"/>
      <c r="AF52" s="47"/>
      <c r="AG52" s="47"/>
      <c r="AH52" s="322"/>
    </row>
    <row r="53" spans="1:34" ht="14.4">
      <c r="B53" s="351" t="s">
        <v>130</v>
      </c>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4"/>
    </row>
    <row r="54" spans="1:34" ht="14.4">
      <c r="A54"/>
      <c r="B54"/>
      <c r="C54"/>
      <c r="D54"/>
      <c r="E54"/>
      <c r="F54"/>
      <c r="G54"/>
      <c r="H54"/>
      <c r="I54"/>
      <c r="J54"/>
      <c r="K54"/>
      <c r="L54"/>
      <c r="M54"/>
      <c r="N54"/>
      <c r="O54"/>
      <c r="P54"/>
      <c r="Q54"/>
      <c r="R54"/>
      <c r="S54"/>
      <c r="T54"/>
      <c r="U54"/>
      <c r="V54"/>
      <c r="W54"/>
      <c r="X54"/>
      <c r="Y54"/>
      <c r="Z54"/>
      <c r="AA54"/>
      <c r="AB54" s="1229"/>
      <c r="AC54"/>
      <c r="AD54"/>
      <c r="AE54"/>
      <c r="AF54"/>
      <c r="AG54"/>
      <c r="AH54"/>
    </row>
    <row r="55" spans="1:34" ht="0" hidden="1" customHeight="1">
      <c r="A55"/>
      <c r="B55"/>
      <c r="C55"/>
      <c r="D55"/>
      <c r="E55"/>
      <c r="F55"/>
      <c r="G55"/>
      <c r="H55"/>
      <c r="I55"/>
      <c r="J55"/>
      <c r="K55"/>
      <c r="L55"/>
      <c r="M55"/>
      <c r="N55"/>
      <c r="O55"/>
      <c r="P55"/>
      <c r="Q55"/>
      <c r="R55"/>
      <c r="S55"/>
      <c r="T55"/>
      <c r="U55"/>
      <c r="V55"/>
      <c r="W55"/>
      <c r="X55"/>
      <c r="Y55"/>
      <c r="Z55"/>
      <c r="AA55"/>
      <c r="AB55" s="1229"/>
      <c r="AC55"/>
      <c r="AD55"/>
      <c r="AE55"/>
      <c r="AF55"/>
      <c r="AG55"/>
      <c r="AH55"/>
    </row>
    <row r="56" spans="1:34" ht="14.85" hidden="1" customHeight="1">
      <c r="A56"/>
      <c r="B56"/>
      <c r="C56"/>
      <c r="D56"/>
      <c r="E56"/>
      <c r="F56"/>
      <c r="G56"/>
      <c r="H56"/>
      <c r="I56"/>
      <c r="J56"/>
      <c r="K56"/>
      <c r="L56"/>
      <c r="M56"/>
      <c r="N56"/>
      <c r="O56"/>
      <c r="P56"/>
      <c r="Q56"/>
      <c r="R56"/>
      <c r="S56"/>
      <c r="T56"/>
      <c r="U56"/>
      <c r="V56"/>
      <c r="W56"/>
      <c r="X56"/>
      <c r="Y56"/>
      <c r="Z56"/>
      <c r="AA56"/>
      <c r="AB56" s="1229"/>
      <c r="AC56"/>
      <c r="AD56"/>
      <c r="AE56"/>
      <c r="AF56"/>
      <c r="AG56"/>
      <c r="AH56"/>
    </row>
    <row r="57" spans="1:34" ht="15" hidden="1" customHeight="1">
      <c r="A57"/>
      <c r="B57"/>
      <c r="C57"/>
      <c r="D57"/>
      <c r="E57"/>
      <c r="F57"/>
      <c r="G57"/>
      <c r="H57"/>
      <c r="I57"/>
      <c r="J57"/>
      <c r="K57"/>
      <c r="L57"/>
      <c r="M57"/>
      <c r="N57"/>
      <c r="O57"/>
      <c r="P57"/>
      <c r="Q57"/>
      <c r="R57"/>
      <c r="S57"/>
      <c r="T57"/>
      <c r="U57"/>
      <c r="V57"/>
      <c r="W57"/>
      <c r="X57"/>
      <c r="Y57"/>
      <c r="Z57"/>
      <c r="AA57"/>
      <c r="AB57" s="1229"/>
      <c r="AC57"/>
      <c r="AD57"/>
      <c r="AE57"/>
      <c r="AF57"/>
      <c r="AG57"/>
      <c r="AH57"/>
    </row>
    <row r="58" spans="1:34" ht="15" hidden="1" customHeight="1">
      <c r="A58"/>
      <c r="B58"/>
      <c r="C58"/>
      <c r="D58"/>
      <c r="E58"/>
      <c r="F58"/>
      <c r="G58"/>
      <c r="H58"/>
      <c r="I58"/>
      <c r="J58"/>
      <c r="K58"/>
      <c r="L58"/>
      <c r="M58"/>
      <c r="N58"/>
      <c r="O58"/>
      <c r="P58"/>
      <c r="Q58"/>
      <c r="R58"/>
      <c r="S58"/>
      <c r="T58"/>
      <c r="U58"/>
      <c r="V58"/>
      <c r="W58"/>
      <c r="X58"/>
      <c r="Y58"/>
      <c r="Z58"/>
      <c r="AA58"/>
      <c r="AB58" s="1229"/>
      <c r="AC58"/>
      <c r="AD58"/>
      <c r="AE58"/>
      <c r="AF58"/>
      <c r="AG58"/>
      <c r="AH58"/>
    </row>
    <row r="59" spans="1:34" ht="15" hidden="1" customHeight="1">
      <c r="A59"/>
      <c r="B59"/>
      <c r="C59"/>
      <c r="D59"/>
      <c r="E59"/>
      <c r="F59"/>
      <c r="G59"/>
      <c r="H59"/>
      <c r="I59"/>
      <c r="J59"/>
      <c r="K59"/>
      <c r="L59"/>
      <c r="M59"/>
      <c r="N59"/>
      <c r="O59"/>
      <c r="P59"/>
      <c r="Q59"/>
      <c r="R59"/>
      <c r="S59"/>
      <c r="T59"/>
      <c r="U59"/>
      <c r="V59"/>
      <c r="W59"/>
      <c r="X59"/>
      <c r="Y59"/>
      <c r="Z59"/>
      <c r="AA59"/>
      <c r="AB59" s="1229"/>
      <c r="AC59"/>
      <c r="AD59"/>
      <c r="AE59"/>
      <c r="AF59"/>
      <c r="AG59"/>
      <c r="AH59"/>
    </row>
    <row r="60" spans="1:34" ht="15" hidden="1" customHeight="1">
      <c r="A60"/>
      <c r="B60"/>
      <c r="C60"/>
      <c r="D60"/>
      <c r="E60"/>
      <c r="F60"/>
      <c r="G60"/>
      <c r="H60"/>
      <c r="I60"/>
      <c r="J60"/>
      <c r="K60"/>
      <c r="L60"/>
      <c r="M60"/>
      <c r="N60"/>
      <c r="O60"/>
      <c r="P60"/>
      <c r="Q60"/>
      <c r="R60"/>
      <c r="S60"/>
      <c r="T60"/>
      <c r="U60"/>
      <c r="V60"/>
      <c r="W60"/>
      <c r="X60"/>
      <c r="Y60"/>
      <c r="Z60"/>
      <c r="AA60"/>
      <c r="AB60" s="1229"/>
      <c r="AC60"/>
      <c r="AD60"/>
      <c r="AE60"/>
      <c r="AF60"/>
      <c r="AG60"/>
      <c r="AH60"/>
    </row>
    <row r="61" spans="1:34" ht="15" hidden="1" customHeight="1">
      <c r="A61"/>
      <c r="B61"/>
      <c r="C61"/>
      <c r="D61"/>
      <c r="E61"/>
      <c r="F61"/>
      <c r="G61"/>
      <c r="H61"/>
      <c r="I61"/>
      <c r="J61"/>
      <c r="K61"/>
      <c r="L61"/>
      <c r="M61"/>
      <c r="N61"/>
      <c r="O61"/>
      <c r="P61"/>
      <c r="Q61"/>
      <c r="R61"/>
      <c r="S61"/>
      <c r="T61"/>
      <c r="U61"/>
      <c r="V61"/>
      <c r="W61"/>
      <c r="X61"/>
      <c r="Y61"/>
      <c r="Z61"/>
      <c r="AA61"/>
      <c r="AB61" s="1229"/>
      <c r="AC61"/>
      <c r="AD61"/>
      <c r="AE61"/>
      <c r="AF61"/>
      <c r="AG61"/>
      <c r="AH61"/>
    </row>
    <row r="62" spans="1:34" ht="15" hidden="1" customHeight="1">
      <c r="A62"/>
      <c r="B62"/>
      <c r="C62"/>
      <c r="D62"/>
      <c r="E62"/>
      <c r="F62"/>
      <c r="G62"/>
      <c r="H62"/>
      <c r="I62"/>
      <c r="J62"/>
      <c r="K62"/>
      <c r="L62"/>
      <c r="M62"/>
      <c r="N62"/>
      <c r="O62"/>
      <c r="P62"/>
      <c r="Q62"/>
      <c r="R62"/>
      <c r="S62"/>
      <c r="T62"/>
      <c r="U62"/>
      <c r="V62"/>
      <c r="W62"/>
      <c r="X62"/>
      <c r="Y62"/>
      <c r="Z62"/>
      <c r="AA62"/>
      <c r="AB62" s="1229"/>
      <c r="AC62"/>
      <c r="AD62"/>
      <c r="AE62"/>
      <c r="AF62"/>
      <c r="AG62"/>
      <c r="AH62"/>
    </row>
    <row r="63" spans="1:34" ht="15" hidden="1" customHeight="1">
      <c r="A63"/>
      <c r="B63"/>
      <c r="C63"/>
      <c r="D63"/>
      <c r="E63"/>
      <c r="F63"/>
      <c r="G63"/>
      <c r="H63"/>
      <c r="I63"/>
      <c r="J63"/>
      <c r="K63"/>
      <c r="L63"/>
      <c r="M63"/>
      <c r="N63"/>
      <c r="O63"/>
      <c r="P63"/>
      <c r="Q63"/>
      <c r="R63"/>
      <c r="S63"/>
      <c r="T63"/>
      <c r="U63"/>
      <c r="V63"/>
      <c r="W63"/>
      <c r="X63"/>
      <c r="Y63"/>
      <c r="Z63"/>
      <c r="AA63"/>
      <c r="AB63" s="1229"/>
      <c r="AC63"/>
      <c r="AD63"/>
      <c r="AE63"/>
      <c r="AF63"/>
      <c r="AG63"/>
      <c r="AH63"/>
    </row>
    <row r="64" spans="1:34" ht="15" hidden="1" customHeight="1">
      <c r="A64"/>
      <c r="B64"/>
      <c r="C64"/>
      <c r="D64"/>
      <c r="E64"/>
      <c r="F64"/>
      <c r="G64"/>
      <c r="H64"/>
      <c r="I64"/>
      <c r="J64"/>
      <c r="K64"/>
      <c r="L64"/>
      <c r="M64"/>
      <c r="N64"/>
      <c r="O64"/>
      <c r="P64"/>
      <c r="Q64"/>
      <c r="R64"/>
      <c r="S64"/>
      <c r="T64"/>
      <c r="U64"/>
      <c r="V64"/>
      <c r="W64"/>
      <c r="X64"/>
      <c r="Y64"/>
      <c r="Z64"/>
      <c r="AA64"/>
      <c r="AB64" s="1229"/>
      <c r="AC64"/>
      <c r="AD64"/>
      <c r="AE64"/>
      <c r="AF64"/>
      <c r="AG64"/>
      <c r="AH64"/>
    </row>
    <row r="65" spans="1:34" ht="15" hidden="1" customHeight="1">
      <c r="A65"/>
      <c r="B65"/>
      <c r="C65"/>
      <c r="D65"/>
      <c r="E65"/>
      <c r="F65"/>
      <c r="G65"/>
      <c r="H65"/>
      <c r="I65"/>
      <c r="J65"/>
      <c r="K65"/>
      <c r="L65"/>
      <c r="M65"/>
      <c r="N65"/>
      <c r="O65"/>
      <c r="P65"/>
      <c r="Q65"/>
      <c r="R65"/>
      <c r="S65"/>
      <c r="T65"/>
      <c r="U65"/>
      <c r="V65"/>
      <c r="W65"/>
      <c r="X65"/>
      <c r="Y65"/>
      <c r="Z65"/>
      <c r="AA65"/>
      <c r="AB65" s="1229"/>
      <c r="AC65"/>
      <c r="AD65"/>
      <c r="AE65"/>
      <c r="AF65"/>
      <c r="AG65"/>
      <c r="AH65"/>
    </row>
    <row r="66" spans="1:34" ht="15" hidden="1" customHeight="1">
      <c r="A66"/>
      <c r="B66"/>
      <c r="C66"/>
      <c r="D66"/>
      <c r="E66"/>
      <c r="F66"/>
      <c r="G66"/>
      <c r="H66"/>
      <c r="I66"/>
      <c r="J66"/>
      <c r="K66"/>
      <c r="L66"/>
      <c r="M66"/>
      <c r="N66"/>
      <c r="O66"/>
      <c r="P66"/>
      <c r="Q66"/>
      <c r="R66"/>
      <c r="S66"/>
      <c r="T66"/>
      <c r="U66"/>
      <c r="V66"/>
      <c r="W66"/>
      <c r="X66"/>
      <c r="Y66"/>
      <c r="Z66"/>
      <c r="AA66"/>
      <c r="AB66" s="1229"/>
      <c r="AC66"/>
      <c r="AD66"/>
      <c r="AE66"/>
      <c r="AF66"/>
      <c r="AG66"/>
      <c r="AH66"/>
    </row>
    <row r="67" spans="1:34" ht="15" hidden="1" customHeight="1">
      <c r="A67"/>
      <c r="B67"/>
      <c r="C67"/>
      <c r="D67"/>
      <c r="E67"/>
      <c r="F67"/>
      <c r="G67"/>
      <c r="H67"/>
      <c r="I67"/>
      <c r="J67"/>
      <c r="K67"/>
      <c r="L67"/>
      <c r="M67"/>
      <c r="N67"/>
      <c r="O67"/>
      <c r="P67"/>
      <c r="Q67"/>
      <c r="R67"/>
      <c r="S67"/>
      <c r="T67"/>
      <c r="U67"/>
      <c r="V67"/>
      <c r="W67"/>
      <c r="X67"/>
      <c r="Y67"/>
      <c r="Z67"/>
      <c r="AA67"/>
      <c r="AB67" s="1229"/>
      <c r="AC67"/>
      <c r="AD67"/>
      <c r="AE67"/>
      <c r="AF67"/>
      <c r="AG67"/>
      <c r="AH67"/>
    </row>
    <row r="68" spans="1:34" ht="15" hidden="1" customHeight="1">
      <c r="A68"/>
      <c r="B68"/>
      <c r="C68"/>
      <c r="D68"/>
      <c r="E68"/>
      <c r="F68"/>
      <c r="G68"/>
      <c r="H68"/>
      <c r="I68"/>
      <c r="J68"/>
      <c r="K68"/>
      <c r="L68"/>
      <c r="M68"/>
      <c r="N68"/>
      <c r="O68"/>
      <c r="P68"/>
      <c r="Q68"/>
      <c r="R68"/>
      <c r="S68"/>
      <c r="T68"/>
      <c r="U68"/>
      <c r="V68"/>
      <c r="W68"/>
      <c r="X68"/>
      <c r="Y68"/>
      <c r="Z68"/>
      <c r="AA68"/>
      <c r="AB68" s="1229"/>
      <c r="AC68"/>
      <c r="AD68"/>
      <c r="AE68"/>
      <c r="AF68"/>
      <c r="AG68"/>
      <c r="AH68"/>
    </row>
    <row r="69" spans="1:34" ht="15" hidden="1" customHeight="1">
      <c r="A69"/>
      <c r="B69"/>
      <c r="C69"/>
      <c r="D69"/>
      <c r="E69"/>
      <c r="F69"/>
      <c r="G69"/>
      <c r="H69"/>
      <c r="I69"/>
      <c r="J69"/>
      <c r="K69"/>
      <c r="L69"/>
      <c r="M69"/>
      <c r="N69"/>
      <c r="O69"/>
      <c r="P69"/>
      <c r="Q69"/>
      <c r="R69"/>
      <c r="S69"/>
      <c r="T69"/>
      <c r="U69"/>
      <c r="V69"/>
      <c r="W69"/>
      <c r="X69"/>
      <c r="Y69"/>
      <c r="Z69"/>
      <c r="AA69"/>
      <c r="AB69" s="1229"/>
      <c r="AC69"/>
      <c r="AD69"/>
      <c r="AE69"/>
      <c r="AF69"/>
      <c r="AG69"/>
      <c r="AH69"/>
    </row>
    <row r="70" spans="1:34" ht="15" hidden="1" customHeight="1">
      <c r="A70"/>
      <c r="B70"/>
      <c r="C70"/>
      <c r="D70"/>
      <c r="E70"/>
      <c r="F70"/>
      <c r="G70"/>
      <c r="H70"/>
      <c r="I70"/>
      <c r="J70"/>
      <c r="K70"/>
      <c r="L70"/>
      <c r="M70"/>
      <c r="N70"/>
      <c r="O70"/>
      <c r="P70"/>
      <c r="Q70"/>
      <c r="R70"/>
      <c r="S70"/>
      <c r="T70"/>
      <c r="U70"/>
      <c r="V70"/>
      <c r="W70"/>
      <c r="X70"/>
      <c r="Y70"/>
      <c r="Z70"/>
      <c r="AA70"/>
      <c r="AB70" s="1229"/>
      <c r="AC70"/>
      <c r="AD70"/>
      <c r="AE70"/>
      <c r="AF70"/>
      <c r="AG70"/>
      <c r="AH70"/>
    </row>
    <row r="71" spans="1:34" ht="15" hidden="1" customHeight="1">
      <c r="A71"/>
      <c r="B71"/>
      <c r="C71"/>
      <c r="D71"/>
      <c r="E71"/>
      <c r="F71"/>
      <c r="G71"/>
      <c r="H71"/>
      <c r="I71"/>
      <c r="J71"/>
      <c r="K71"/>
      <c r="L71"/>
      <c r="M71"/>
      <c r="N71"/>
      <c r="O71"/>
      <c r="P71"/>
      <c r="Q71"/>
      <c r="R71"/>
      <c r="S71"/>
      <c r="T71"/>
      <c r="U71"/>
      <c r="V71"/>
      <c r="W71"/>
      <c r="X71"/>
      <c r="Y71"/>
      <c r="Z71"/>
      <c r="AA71"/>
      <c r="AB71" s="1229"/>
      <c r="AC71"/>
      <c r="AD71"/>
      <c r="AE71"/>
      <c r="AF71"/>
      <c r="AG71"/>
      <c r="AH71"/>
    </row>
    <row r="72" spans="1:34" ht="15" hidden="1" customHeight="1">
      <c r="A72"/>
      <c r="B72"/>
      <c r="C72"/>
      <c r="D72"/>
      <c r="E72"/>
      <c r="F72"/>
      <c r="G72"/>
      <c r="H72"/>
      <c r="I72"/>
      <c r="J72"/>
      <c r="K72"/>
      <c r="L72"/>
      <c r="M72"/>
      <c r="N72"/>
      <c r="O72"/>
      <c r="P72"/>
      <c r="Q72"/>
      <c r="R72"/>
      <c r="S72"/>
      <c r="T72"/>
      <c r="U72"/>
      <c r="V72"/>
      <c r="W72"/>
      <c r="X72"/>
      <c r="Y72"/>
      <c r="Z72"/>
      <c r="AA72"/>
      <c r="AB72" s="1229"/>
      <c r="AC72"/>
      <c r="AD72"/>
      <c r="AE72"/>
      <c r="AF72"/>
      <c r="AG72"/>
      <c r="AH72"/>
    </row>
    <row r="73" spans="1:34" ht="15" hidden="1" customHeight="1">
      <c r="A73"/>
      <c r="B73"/>
      <c r="C73"/>
      <c r="D73"/>
      <c r="E73"/>
      <c r="F73"/>
      <c r="G73"/>
      <c r="H73"/>
      <c r="I73"/>
      <c r="J73"/>
      <c r="K73"/>
      <c r="L73"/>
      <c r="M73"/>
      <c r="N73"/>
      <c r="O73"/>
      <c r="P73"/>
      <c r="Q73"/>
      <c r="R73"/>
      <c r="S73"/>
      <c r="T73"/>
      <c r="U73"/>
      <c r="V73"/>
      <c r="W73"/>
      <c r="X73"/>
      <c r="Y73"/>
      <c r="Z73"/>
      <c r="AA73"/>
      <c r="AB73" s="1229"/>
      <c r="AC73"/>
      <c r="AD73"/>
      <c r="AE73"/>
      <c r="AF73"/>
      <c r="AG73"/>
      <c r="AH73"/>
    </row>
    <row r="74" spans="1:34" ht="15" hidden="1" customHeight="1">
      <c r="A74"/>
      <c r="B74"/>
      <c r="C74"/>
      <c r="D74"/>
      <c r="E74"/>
      <c r="F74"/>
      <c r="G74"/>
      <c r="H74"/>
      <c r="I74"/>
      <c r="J74"/>
      <c r="K74"/>
      <c r="L74"/>
      <c r="M74"/>
      <c r="N74"/>
      <c r="O74"/>
      <c r="P74"/>
      <c r="Q74"/>
      <c r="R74"/>
      <c r="S74"/>
      <c r="T74"/>
      <c r="U74"/>
      <c r="V74"/>
      <c r="W74"/>
      <c r="X74"/>
      <c r="Y74"/>
      <c r="Z74"/>
      <c r="AA74"/>
      <c r="AB74" s="1229"/>
      <c r="AC74"/>
      <c r="AD74"/>
      <c r="AE74"/>
      <c r="AF74"/>
      <c r="AG74"/>
      <c r="AH74"/>
    </row>
    <row r="75" spans="1:34" ht="15" hidden="1" customHeight="1">
      <c r="A75"/>
      <c r="B75"/>
      <c r="C75"/>
      <c r="D75"/>
      <c r="E75"/>
      <c r="F75"/>
      <c r="G75"/>
      <c r="H75"/>
      <c r="I75"/>
      <c r="J75"/>
      <c r="K75"/>
      <c r="L75"/>
      <c r="M75"/>
      <c r="N75"/>
      <c r="O75"/>
      <c r="P75"/>
      <c r="Q75"/>
      <c r="R75"/>
      <c r="S75"/>
      <c r="T75"/>
      <c r="U75"/>
      <c r="V75"/>
      <c r="W75"/>
      <c r="X75"/>
      <c r="Y75"/>
      <c r="Z75"/>
      <c r="AA75"/>
      <c r="AB75" s="1229"/>
      <c r="AC75"/>
      <c r="AD75"/>
      <c r="AE75"/>
      <c r="AF75"/>
      <c r="AG75"/>
      <c r="AH75"/>
    </row>
    <row r="76" spans="1:34" ht="15" hidden="1" customHeight="1">
      <c r="A76"/>
      <c r="B76"/>
      <c r="C76"/>
      <c r="D76"/>
      <c r="E76"/>
      <c r="F76"/>
      <c r="G76"/>
      <c r="H76"/>
      <c r="I76"/>
      <c r="J76"/>
      <c r="K76"/>
      <c r="L76"/>
      <c r="M76"/>
      <c r="N76"/>
      <c r="O76"/>
      <c r="P76"/>
      <c r="Q76"/>
      <c r="R76"/>
      <c r="S76"/>
      <c r="T76"/>
      <c r="U76"/>
      <c r="V76"/>
      <c r="W76"/>
      <c r="X76"/>
      <c r="Y76"/>
      <c r="Z76"/>
      <c r="AA76"/>
      <c r="AB76" s="1229"/>
      <c r="AC76"/>
      <c r="AD76"/>
      <c r="AE76"/>
      <c r="AF76"/>
      <c r="AG76"/>
      <c r="AH76"/>
    </row>
    <row r="77" spans="1:34" ht="15" hidden="1" customHeight="1">
      <c r="A77"/>
      <c r="B77"/>
      <c r="C77"/>
      <c r="D77"/>
      <c r="E77"/>
      <c r="F77"/>
      <c r="G77"/>
      <c r="H77"/>
      <c r="I77"/>
      <c r="J77"/>
      <c r="K77"/>
      <c r="L77"/>
      <c r="M77"/>
      <c r="N77"/>
      <c r="O77"/>
      <c r="P77"/>
      <c r="Q77"/>
      <c r="R77"/>
      <c r="S77"/>
      <c r="T77"/>
      <c r="U77"/>
      <c r="V77"/>
      <c r="W77"/>
      <c r="X77"/>
      <c r="Y77"/>
      <c r="Z77"/>
      <c r="AA77"/>
      <c r="AB77" s="1229"/>
      <c r="AC77"/>
      <c r="AD77"/>
      <c r="AE77"/>
      <c r="AF77"/>
      <c r="AG77"/>
      <c r="AH77"/>
    </row>
    <row r="78" spans="1:34" ht="15" hidden="1" customHeight="1">
      <c r="A78"/>
      <c r="B78"/>
      <c r="C78"/>
      <c r="D78"/>
      <c r="E78"/>
      <c r="F78"/>
      <c r="G78"/>
      <c r="H78"/>
      <c r="I78"/>
      <c r="J78"/>
      <c r="K78"/>
      <c r="L78"/>
      <c r="M78"/>
      <c r="N78"/>
      <c r="O78"/>
      <c r="P78"/>
      <c r="Q78"/>
      <c r="R78"/>
      <c r="S78"/>
      <c r="T78"/>
      <c r="U78"/>
      <c r="V78"/>
      <c r="W78"/>
      <c r="X78"/>
      <c r="Y78"/>
      <c r="Z78"/>
      <c r="AA78"/>
      <c r="AB78" s="1229"/>
      <c r="AC78"/>
      <c r="AD78"/>
      <c r="AE78"/>
      <c r="AF78"/>
      <c r="AG78"/>
      <c r="AH78"/>
    </row>
    <row r="79" spans="1:34" ht="15" hidden="1" customHeight="1">
      <c r="A79"/>
      <c r="B79"/>
      <c r="C79"/>
      <c r="D79"/>
      <c r="E79"/>
      <c r="F79"/>
      <c r="G79"/>
      <c r="H79"/>
      <c r="I79"/>
      <c r="J79"/>
      <c r="K79"/>
      <c r="L79"/>
      <c r="M79"/>
      <c r="N79"/>
      <c r="O79"/>
      <c r="P79"/>
      <c r="Q79"/>
      <c r="R79"/>
      <c r="S79"/>
      <c r="T79"/>
      <c r="U79"/>
      <c r="V79"/>
      <c r="W79"/>
      <c r="X79"/>
      <c r="Y79"/>
      <c r="Z79"/>
      <c r="AA79"/>
      <c r="AB79" s="1229"/>
      <c r="AC79"/>
      <c r="AD79"/>
      <c r="AE79"/>
      <c r="AF79"/>
      <c r="AG79"/>
      <c r="AH79"/>
    </row>
    <row r="80" spans="1:34" ht="15" hidden="1" customHeight="1">
      <c r="A80"/>
      <c r="B80"/>
      <c r="C80"/>
      <c r="D80"/>
      <c r="E80"/>
      <c r="F80"/>
      <c r="G80"/>
      <c r="H80"/>
      <c r="I80"/>
      <c r="J80"/>
      <c r="K80"/>
      <c r="L80"/>
      <c r="M80"/>
      <c r="N80"/>
      <c r="O80"/>
      <c r="P80"/>
      <c r="Q80"/>
      <c r="R80"/>
      <c r="S80"/>
      <c r="T80"/>
      <c r="U80"/>
      <c r="V80"/>
      <c r="W80"/>
      <c r="X80"/>
      <c r="Y80"/>
      <c r="Z80"/>
      <c r="AA80"/>
      <c r="AB80" s="1229"/>
      <c r="AC80"/>
      <c r="AD80"/>
      <c r="AE80"/>
      <c r="AF80"/>
      <c r="AG80"/>
      <c r="AH80"/>
    </row>
    <row r="81" spans="1:34" ht="15" hidden="1" customHeight="1">
      <c r="A81"/>
      <c r="B81"/>
      <c r="C81"/>
      <c r="D81"/>
      <c r="E81"/>
      <c r="F81"/>
      <c r="G81"/>
      <c r="H81"/>
      <c r="I81"/>
      <c r="J81"/>
      <c r="K81"/>
      <c r="L81"/>
      <c r="M81"/>
      <c r="N81"/>
      <c r="O81"/>
      <c r="P81"/>
      <c r="Q81"/>
      <c r="R81"/>
      <c r="S81"/>
      <c r="T81"/>
      <c r="U81"/>
      <c r="V81"/>
      <c r="W81"/>
      <c r="X81"/>
      <c r="Y81"/>
      <c r="Z81"/>
      <c r="AA81"/>
      <c r="AB81" s="1229"/>
      <c r="AC81"/>
      <c r="AD81"/>
      <c r="AE81"/>
      <c r="AF81"/>
      <c r="AG81"/>
      <c r="AH81"/>
    </row>
    <row r="82" spans="1:34" ht="15" hidden="1" customHeight="1">
      <c r="A82"/>
      <c r="B82"/>
      <c r="C82"/>
      <c r="D82"/>
      <c r="E82"/>
      <c r="F82"/>
      <c r="G82"/>
      <c r="H82"/>
      <c r="I82"/>
      <c r="J82"/>
      <c r="K82"/>
      <c r="L82"/>
      <c r="M82"/>
      <c r="N82"/>
      <c r="O82"/>
      <c r="P82"/>
      <c r="Q82"/>
      <c r="R82"/>
      <c r="S82"/>
      <c r="T82"/>
      <c r="U82"/>
      <c r="V82"/>
      <c r="W82"/>
      <c r="X82"/>
      <c r="Y82"/>
      <c r="Z82"/>
      <c r="AA82"/>
      <c r="AB82" s="1229"/>
      <c r="AC82"/>
      <c r="AD82"/>
      <c r="AE82"/>
      <c r="AF82"/>
      <c r="AG82"/>
      <c r="AH82"/>
    </row>
    <row r="83" spans="1:34" ht="15" hidden="1" customHeight="1">
      <c r="A83"/>
      <c r="B83"/>
      <c r="C83"/>
      <c r="D83"/>
      <c r="E83"/>
      <c r="F83"/>
      <c r="G83"/>
      <c r="H83"/>
      <c r="I83"/>
      <c r="J83"/>
      <c r="K83"/>
      <c r="L83"/>
      <c r="M83"/>
      <c r="N83"/>
      <c r="O83"/>
      <c r="P83"/>
      <c r="Q83"/>
      <c r="R83"/>
      <c r="S83"/>
      <c r="T83"/>
      <c r="U83"/>
      <c r="V83"/>
      <c r="W83"/>
      <c r="X83"/>
      <c r="Y83"/>
      <c r="Z83"/>
      <c r="AA83"/>
      <c r="AB83" s="1229"/>
      <c r="AC83"/>
      <c r="AD83"/>
      <c r="AE83"/>
      <c r="AF83"/>
      <c r="AG83"/>
      <c r="AH83"/>
    </row>
    <row r="84" spans="1:34" ht="0" hidden="1" customHeight="1">
      <c r="R84" s="32"/>
      <c r="S84" s="32"/>
      <c r="T84" s="32"/>
      <c r="U84" s="32"/>
    </row>
    <row r="85" spans="1:34" ht="0" hidden="1" customHeight="1">
      <c r="R85" s="32"/>
      <c r="S85" s="32"/>
      <c r="T85" s="32"/>
      <c r="U85" s="32"/>
    </row>
    <row r="86" spans="1:34" ht="0" hidden="1" customHeight="1">
      <c r="R86" s="32"/>
      <c r="S86" s="32"/>
      <c r="T86" s="32"/>
      <c r="U86" s="32"/>
    </row>
    <row r="87" spans="1:34" ht="0" hidden="1" customHeight="1">
      <c r="R87" s="32"/>
      <c r="S87" s="32"/>
      <c r="T87" s="32"/>
      <c r="U87" s="32"/>
    </row>
    <row r="88" spans="1:34" ht="0" hidden="1" customHeight="1">
      <c r="R88" s="32"/>
      <c r="S88" s="32"/>
      <c r="T88" s="32"/>
      <c r="U88" s="32"/>
    </row>
    <row r="89" spans="1:34" ht="0" hidden="1" customHeight="1">
      <c r="R89" s="32"/>
      <c r="S89" s="32"/>
      <c r="T89" s="32"/>
      <c r="U89" s="32"/>
    </row>
    <row r="90" spans="1:34" ht="0" hidden="1" customHeight="1">
      <c r="R90" s="32"/>
      <c r="S90" s="32"/>
      <c r="T90" s="32"/>
      <c r="U90" s="32"/>
    </row>
    <row r="91" spans="1:34" ht="0" hidden="1" customHeight="1">
      <c r="R91" s="32"/>
      <c r="S91" s="32"/>
      <c r="T91" s="32"/>
      <c r="U91" s="32"/>
    </row>
    <row r="92" spans="1:34" ht="0" hidden="1" customHeight="1">
      <c r="R92" s="32"/>
      <c r="S92" s="32"/>
      <c r="T92" s="32"/>
      <c r="U92" s="32"/>
    </row>
    <row r="93" spans="1:34" ht="0" hidden="1" customHeight="1">
      <c r="R93" s="32"/>
      <c r="S93" s="32"/>
      <c r="T93" s="32"/>
      <c r="U93" s="32"/>
    </row>
    <row r="94" spans="1:34" ht="0" hidden="1" customHeight="1">
      <c r="R94" s="32"/>
      <c r="S94" s="32"/>
      <c r="T94" s="32"/>
      <c r="U94" s="32"/>
    </row>
    <row r="95" spans="1:34" ht="0" hidden="1" customHeight="1">
      <c r="R95" s="32"/>
      <c r="S95" s="32"/>
      <c r="T95" s="32"/>
      <c r="U95" s="32"/>
    </row>
    <row r="96" spans="1:34" ht="0" hidden="1" customHeight="1">
      <c r="R96" s="32"/>
      <c r="S96" s="32"/>
      <c r="T96" s="32"/>
      <c r="U96" s="32"/>
    </row>
    <row r="97" spans="18:21" ht="0" hidden="1" customHeight="1">
      <c r="R97" s="32"/>
      <c r="S97" s="32"/>
      <c r="T97" s="32"/>
      <c r="U97" s="32"/>
    </row>
    <row r="98" spans="18:21" ht="0" hidden="1" customHeight="1">
      <c r="R98" s="32"/>
      <c r="S98" s="32"/>
      <c r="T98" s="32"/>
      <c r="U98" s="32"/>
    </row>
    <row r="99" spans="18:21" ht="0" hidden="1" customHeight="1">
      <c r="R99" s="32"/>
      <c r="S99" s="32"/>
      <c r="T99" s="32"/>
      <c r="U99" s="32"/>
    </row>
    <row r="100" spans="18:21" ht="0" hidden="1" customHeight="1">
      <c r="R100" s="32"/>
      <c r="S100" s="32"/>
      <c r="T100" s="32"/>
      <c r="U100" s="32"/>
    </row>
    <row r="101" spans="18:21" ht="0" hidden="1" customHeight="1">
      <c r="R101" s="32"/>
      <c r="S101" s="32"/>
      <c r="T101" s="32"/>
      <c r="U101" s="32"/>
    </row>
    <row r="102" spans="18:21" ht="0" hidden="1" customHeight="1">
      <c r="R102" s="32"/>
      <c r="S102" s="32"/>
      <c r="T102" s="32"/>
      <c r="U102" s="32"/>
    </row>
    <row r="103" spans="18:21" ht="0" hidden="1" customHeight="1">
      <c r="R103" s="32"/>
      <c r="S103" s="32"/>
      <c r="T103" s="32"/>
      <c r="U103" s="32"/>
    </row>
    <row r="104" spans="18:21" ht="0" hidden="1" customHeight="1">
      <c r="R104" s="32"/>
      <c r="S104" s="32"/>
      <c r="T104" s="32"/>
      <c r="U104" s="32"/>
    </row>
    <row r="105" spans="18:21" ht="0" hidden="1" customHeight="1">
      <c r="R105" s="32"/>
      <c r="S105" s="32"/>
      <c r="T105" s="32"/>
      <c r="U105" s="32"/>
    </row>
    <row r="106" spans="18:21" ht="0" hidden="1" customHeight="1">
      <c r="R106" s="32"/>
      <c r="S106" s="32"/>
      <c r="T106" s="32"/>
      <c r="U106" s="32"/>
    </row>
    <row r="107" spans="18:21" ht="0" hidden="1" customHeight="1">
      <c r="R107" s="32"/>
      <c r="S107" s="32"/>
      <c r="T107" s="32"/>
      <c r="U107" s="32"/>
    </row>
    <row r="108" spans="18:21" ht="0" hidden="1" customHeight="1">
      <c r="R108" s="32"/>
      <c r="S108" s="32"/>
      <c r="T108" s="32"/>
      <c r="U108" s="32"/>
    </row>
    <row r="109" spans="18:21" ht="0" hidden="1" customHeight="1">
      <c r="R109" s="32"/>
      <c r="S109" s="32"/>
      <c r="T109" s="32"/>
      <c r="U109" s="32"/>
    </row>
    <row r="110" spans="18:21" ht="0" hidden="1" customHeight="1">
      <c r="R110" s="32"/>
      <c r="S110" s="32"/>
      <c r="T110" s="32"/>
      <c r="U110" s="32"/>
    </row>
    <row r="111" spans="18:21" ht="0" hidden="1" customHeight="1">
      <c r="R111" s="32"/>
      <c r="S111" s="32"/>
      <c r="T111" s="32"/>
      <c r="U111" s="32"/>
    </row>
    <row r="112" spans="18:21" ht="0" hidden="1" customHeight="1">
      <c r="R112" s="32"/>
      <c r="S112" s="32"/>
      <c r="T112" s="32"/>
      <c r="U112" s="32"/>
    </row>
    <row r="113" spans="18:21" ht="0" hidden="1" customHeight="1">
      <c r="R113" s="32"/>
      <c r="S113" s="32"/>
      <c r="T113" s="32"/>
      <c r="U113" s="32"/>
    </row>
    <row r="114" spans="18:21" ht="0" hidden="1" customHeight="1">
      <c r="R114" s="32"/>
      <c r="S114" s="32"/>
      <c r="T114" s="32"/>
      <c r="U114" s="32"/>
    </row>
    <row r="115" spans="18:21" ht="0" hidden="1" customHeight="1">
      <c r="R115" s="32"/>
      <c r="S115" s="32"/>
      <c r="T115" s="32"/>
      <c r="U115" s="32"/>
    </row>
    <row r="116" spans="18:21" ht="0" hidden="1" customHeight="1">
      <c r="R116" s="32"/>
      <c r="S116" s="32"/>
      <c r="T116" s="32"/>
      <c r="U116" s="32"/>
    </row>
    <row r="117" spans="18:21" ht="0" hidden="1" customHeight="1">
      <c r="R117" s="32"/>
      <c r="S117" s="32"/>
      <c r="T117" s="32"/>
      <c r="U117" s="32"/>
    </row>
    <row r="118" spans="18:21" ht="0" hidden="1" customHeight="1">
      <c r="R118" s="32"/>
      <c r="S118" s="32"/>
      <c r="T118" s="32"/>
      <c r="U118" s="32"/>
    </row>
    <row r="119" spans="18:21" ht="0" hidden="1" customHeight="1">
      <c r="R119" s="32"/>
      <c r="S119" s="32"/>
      <c r="T119" s="32"/>
      <c r="U119" s="32"/>
    </row>
    <row r="120" spans="18:21" ht="0" hidden="1" customHeight="1">
      <c r="R120" s="32"/>
      <c r="S120" s="32"/>
      <c r="T120" s="32"/>
      <c r="U120" s="32"/>
    </row>
    <row r="121" spans="18:21" ht="0" hidden="1" customHeight="1">
      <c r="R121" s="32"/>
      <c r="S121" s="32"/>
      <c r="T121" s="32"/>
      <c r="U121" s="32"/>
    </row>
    <row r="122" spans="18:21" ht="0" hidden="1" customHeight="1">
      <c r="R122" s="32"/>
      <c r="S122" s="32"/>
      <c r="T122" s="32"/>
      <c r="U122" s="32"/>
    </row>
    <row r="123" spans="18:21" ht="0" hidden="1" customHeight="1">
      <c r="R123" s="32"/>
      <c r="S123" s="32"/>
      <c r="T123" s="32"/>
      <c r="U123" s="32"/>
    </row>
    <row r="124" spans="18:21" ht="0" hidden="1" customHeight="1">
      <c r="R124" s="32"/>
      <c r="S124" s="32"/>
      <c r="T124" s="32"/>
      <c r="U124" s="32"/>
    </row>
    <row r="125" spans="18:21" ht="0" hidden="1" customHeight="1">
      <c r="R125" s="32"/>
      <c r="S125" s="32"/>
      <c r="T125" s="32"/>
      <c r="U125" s="32"/>
    </row>
    <row r="126" spans="18:21" ht="0" hidden="1" customHeight="1">
      <c r="R126" s="32"/>
      <c r="S126" s="32"/>
      <c r="T126" s="32"/>
      <c r="U126" s="32"/>
    </row>
    <row r="127" spans="18:21" ht="0" hidden="1" customHeight="1">
      <c r="R127" s="32"/>
      <c r="S127" s="32"/>
      <c r="T127" s="32"/>
      <c r="U127" s="32"/>
    </row>
    <row r="128" spans="18:21" ht="0" hidden="1" customHeight="1">
      <c r="R128" s="32"/>
      <c r="S128" s="32"/>
      <c r="T128" s="32"/>
      <c r="U128" s="32"/>
    </row>
    <row r="129" spans="18:21" ht="0" hidden="1" customHeight="1">
      <c r="R129" s="32"/>
      <c r="S129" s="32"/>
      <c r="T129" s="32"/>
      <c r="U129" s="32"/>
    </row>
    <row r="130" spans="18:21" ht="0" hidden="1" customHeight="1">
      <c r="R130" s="32"/>
      <c r="S130" s="32"/>
      <c r="T130" s="32"/>
      <c r="U130" s="32"/>
    </row>
    <row r="131" spans="18:21" ht="0" hidden="1" customHeight="1">
      <c r="R131" s="32"/>
      <c r="S131" s="32"/>
      <c r="T131" s="32"/>
      <c r="U131" s="32"/>
    </row>
    <row r="132" spans="18:21" ht="0" hidden="1" customHeight="1">
      <c r="R132" s="32"/>
      <c r="S132" s="32"/>
      <c r="T132" s="32"/>
      <c r="U132" s="32"/>
    </row>
    <row r="133" spans="18:21" ht="0" hidden="1" customHeight="1">
      <c r="R133" s="32"/>
      <c r="S133" s="32"/>
      <c r="T133" s="32"/>
      <c r="U133" s="32"/>
    </row>
    <row r="134" spans="18:21" ht="0" hidden="1" customHeight="1">
      <c r="R134" s="32"/>
      <c r="S134" s="32"/>
      <c r="T134" s="32"/>
      <c r="U134" s="32"/>
    </row>
    <row r="135" spans="18:21" ht="0" hidden="1" customHeight="1">
      <c r="R135" s="32"/>
      <c r="S135" s="32"/>
      <c r="T135" s="32"/>
      <c r="U135" s="32"/>
    </row>
    <row r="136" spans="18:21" ht="0" hidden="1" customHeight="1">
      <c r="R136" s="32"/>
      <c r="S136" s="32"/>
      <c r="T136" s="32"/>
      <c r="U136" s="32"/>
    </row>
    <row r="137" spans="18:21" ht="0" hidden="1" customHeight="1">
      <c r="R137" s="32"/>
      <c r="S137" s="32"/>
      <c r="T137" s="32"/>
      <c r="U137" s="32"/>
    </row>
    <row r="138" spans="18:21" ht="0" hidden="1" customHeight="1">
      <c r="R138" s="32"/>
      <c r="S138" s="32"/>
      <c r="T138" s="32"/>
      <c r="U138" s="32"/>
    </row>
    <row r="139" spans="18:21" ht="0" hidden="1" customHeight="1">
      <c r="R139" s="32"/>
      <c r="S139" s="32"/>
      <c r="T139" s="32"/>
      <c r="U139" s="32"/>
    </row>
    <row r="140" spans="18:21" ht="0" hidden="1" customHeight="1">
      <c r="R140" s="32"/>
      <c r="S140" s="32"/>
      <c r="T140" s="32"/>
      <c r="U140" s="32"/>
    </row>
    <row r="141" spans="18:21" ht="0" hidden="1" customHeight="1">
      <c r="R141" s="32"/>
      <c r="S141" s="32"/>
      <c r="T141" s="32"/>
      <c r="U141" s="32"/>
    </row>
    <row r="142" spans="18:21" ht="0" hidden="1" customHeight="1">
      <c r="R142" s="32"/>
      <c r="S142" s="32"/>
      <c r="T142" s="32"/>
      <c r="U142" s="32"/>
    </row>
    <row r="143" spans="18:21" ht="0" hidden="1" customHeight="1">
      <c r="R143" s="32"/>
      <c r="S143" s="32"/>
      <c r="T143" s="32"/>
      <c r="U143" s="32"/>
    </row>
    <row r="144" spans="18:21" ht="0" hidden="1" customHeight="1">
      <c r="R144" s="32"/>
      <c r="S144" s="32"/>
      <c r="T144" s="32"/>
      <c r="U144" s="32"/>
    </row>
    <row r="145" spans="18:21" ht="0" hidden="1" customHeight="1">
      <c r="R145" s="32"/>
      <c r="S145" s="32"/>
      <c r="T145" s="32"/>
      <c r="U145" s="32"/>
    </row>
    <row r="146" spans="18:21" ht="0" hidden="1" customHeight="1">
      <c r="R146" s="32"/>
      <c r="S146" s="32"/>
      <c r="T146" s="32"/>
      <c r="U146" s="32"/>
    </row>
    <row r="147" spans="18:21" ht="0" hidden="1" customHeight="1">
      <c r="R147" s="32"/>
      <c r="S147" s="32"/>
      <c r="T147" s="32"/>
      <c r="U147" s="32"/>
    </row>
    <row r="148" spans="18:21" ht="0" hidden="1" customHeight="1">
      <c r="R148" s="32"/>
      <c r="S148" s="32"/>
      <c r="T148" s="32"/>
      <c r="U148" s="32"/>
    </row>
    <row r="149" spans="18:21" ht="0" hidden="1" customHeight="1">
      <c r="R149" s="32"/>
      <c r="S149" s="32"/>
      <c r="T149" s="32"/>
      <c r="U149" s="32"/>
    </row>
    <row r="150" spans="18:21" ht="0" hidden="1" customHeight="1">
      <c r="R150" s="32"/>
      <c r="S150" s="32"/>
      <c r="T150" s="32"/>
      <c r="U150" s="32"/>
    </row>
    <row r="151" spans="18:21" ht="0" hidden="1" customHeight="1">
      <c r="R151" s="32"/>
      <c r="S151" s="32"/>
      <c r="T151" s="32"/>
      <c r="U151" s="32"/>
    </row>
    <row r="152" spans="18:21" ht="0" hidden="1" customHeight="1">
      <c r="R152" s="32"/>
      <c r="S152" s="32"/>
      <c r="T152" s="32"/>
      <c r="U152" s="32"/>
    </row>
    <row r="153" spans="18:21" ht="0" hidden="1" customHeight="1">
      <c r="R153" s="32"/>
      <c r="S153" s="32"/>
      <c r="T153" s="32"/>
      <c r="U153" s="32"/>
    </row>
    <row r="154" spans="18:21" ht="0" hidden="1" customHeight="1">
      <c r="R154" s="32"/>
      <c r="S154" s="32"/>
      <c r="T154" s="32"/>
      <c r="U154" s="32"/>
    </row>
    <row r="155" spans="18:21" ht="0" hidden="1" customHeight="1">
      <c r="R155" s="32"/>
      <c r="S155" s="32"/>
      <c r="T155" s="32"/>
      <c r="U155" s="32"/>
    </row>
    <row r="156" spans="18:21" ht="0" hidden="1" customHeight="1">
      <c r="R156" s="32"/>
      <c r="S156" s="32"/>
      <c r="T156" s="32"/>
      <c r="U156" s="32"/>
    </row>
    <row r="157" spans="18:21" ht="0" hidden="1" customHeight="1">
      <c r="R157" s="32"/>
      <c r="S157" s="32"/>
      <c r="T157" s="32"/>
      <c r="U157" s="32"/>
    </row>
    <row r="158" spans="18:21" ht="0" hidden="1" customHeight="1">
      <c r="R158" s="32"/>
      <c r="S158" s="32"/>
      <c r="T158" s="32"/>
      <c r="U158" s="32"/>
    </row>
    <row r="159" spans="18:21" ht="0" hidden="1" customHeight="1">
      <c r="R159" s="32"/>
      <c r="S159" s="32"/>
      <c r="T159" s="32"/>
      <c r="U159" s="32"/>
    </row>
    <row r="160" spans="18:21" ht="0" hidden="1" customHeight="1">
      <c r="R160" s="32"/>
      <c r="S160" s="32"/>
      <c r="T160" s="32"/>
      <c r="U160" s="32"/>
    </row>
    <row r="161" spans="18:21" ht="0" hidden="1" customHeight="1">
      <c r="R161" s="32"/>
      <c r="S161" s="32"/>
      <c r="T161" s="32"/>
      <c r="U161" s="32"/>
    </row>
    <row r="162" spans="18:21" ht="0" hidden="1" customHeight="1">
      <c r="R162" s="32"/>
      <c r="S162" s="32"/>
      <c r="T162" s="32"/>
      <c r="U162" s="32"/>
    </row>
    <row r="163" spans="18:21" ht="0" hidden="1" customHeight="1">
      <c r="R163" s="32"/>
      <c r="S163" s="32"/>
      <c r="T163" s="32"/>
      <c r="U163" s="32"/>
    </row>
    <row r="164" spans="18:21" ht="0" hidden="1" customHeight="1">
      <c r="R164" s="32"/>
      <c r="S164" s="32"/>
      <c r="T164" s="32"/>
      <c r="U164" s="32"/>
    </row>
    <row r="165" spans="18:21" ht="0" hidden="1" customHeight="1">
      <c r="R165" s="32"/>
      <c r="S165" s="32"/>
      <c r="T165" s="32"/>
      <c r="U165" s="32"/>
    </row>
    <row r="166" spans="18:21" ht="0" hidden="1" customHeight="1">
      <c r="R166" s="32"/>
      <c r="S166" s="32"/>
      <c r="T166" s="32"/>
      <c r="U166" s="32"/>
    </row>
    <row r="167" spans="18:21" ht="0" hidden="1" customHeight="1">
      <c r="R167" s="32"/>
      <c r="S167" s="32"/>
      <c r="T167" s="32"/>
      <c r="U167" s="32"/>
    </row>
    <row r="168" spans="18:21" ht="0" hidden="1" customHeight="1">
      <c r="R168" s="32"/>
      <c r="S168" s="32"/>
      <c r="T168" s="32"/>
      <c r="U168" s="32"/>
    </row>
    <row r="169" spans="18:21" ht="0" hidden="1" customHeight="1">
      <c r="R169" s="32"/>
      <c r="S169" s="32"/>
      <c r="T169" s="32"/>
      <c r="U169" s="32"/>
    </row>
    <row r="170" spans="18:21" ht="0" hidden="1" customHeight="1">
      <c r="R170" s="32"/>
      <c r="S170" s="32"/>
      <c r="T170" s="32"/>
      <c r="U170" s="32"/>
    </row>
    <row r="171" spans="18:21" ht="0" hidden="1" customHeight="1">
      <c r="R171" s="32"/>
      <c r="S171" s="32"/>
      <c r="T171" s="32"/>
      <c r="U171" s="32"/>
    </row>
    <row r="172" spans="18:21" ht="0" hidden="1" customHeight="1">
      <c r="R172" s="32"/>
      <c r="S172" s="32"/>
      <c r="T172" s="32"/>
      <c r="U172" s="32"/>
    </row>
    <row r="173" spans="18:21" ht="0" hidden="1" customHeight="1">
      <c r="R173" s="32"/>
      <c r="S173" s="32"/>
      <c r="T173" s="32"/>
      <c r="U173" s="32"/>
    </row>
    <row r="174" spans="18:21" ht="0" hidden="1" customHeight="1">
      <c r="R174" s="32"/>
      <c r="S174" s="32"/>
      <c r="T174" s="32"/>
      <c r="U174" s="32"/>
    </row>
    <row r="175" spans="18:21" ht="0" hidden="1" customHeight="1">
      <c r="R175" s="32"/>
      <c r="S175" s="32"/>
      <c r="T175" s="32"/>
      <c r="U175" s="32"/>
    </row>
    <row r="176" spans="18:21" ht="0" hidden="1" customHeight="1">
      <c r="R176" s="32"/>
      <c r="S176" s="32"/>
      <c r="T176" s="32"/>
      <c r="U176" s="32"/>
    </row>
    <row r="177" spans="18:21" ht="0" hidden="1" customHeight="1">
      <c r="R177" s="32"/>
      <c r="S177" s="32"/>
      <c r="T177" s="32"/>
      <c r="U177" s="32"/>
    </row>
    <row r="178" spans="18:21" ht="0" hidden="1" customHeight="1">
      <c r="R178" s="32"/>
      <c r="S178" s="32"/>
      <c r="T178" s="32"/>
      <c r="U178" s="32"/>
    </row>
    <row r="179" spans="18:21" ht="0" hidden="1" customHeight="1">
      <c r="R179" s="32"/>
      <c r="S179" s="32"/>
      <c r="T179" s="32"/>
      <c r="U179" s="32"/>
    </row>
    <row r="180" spans="18:21" ht="0" hidden="1" customHeight="1">
      <c r="R180" s="32"/>
      <c r="S180" s="32"/>
      <c r="T180" s="32"/>
      <c r="U180" s="32"/>
    </row>
    <row r="181" spans="18:21" ht="0" hidden="1" customHeight="1">
      <c r="R181" s="32"/>
      <c r="S181" s="32"/>
      <c r="T181" s="32"/>
      <c r="U181" s="32"/>
    </row>
    <row r="182" spans="18:21" ht="0" hidden="1" customHeight="1">
      <c r="R182" s="32"/>
      <c r="S182" s="32"/>
      <c r="T182" s="32"/>
      <c r="U182" s="32"/>
    </row>
    <row r="183" spans="18:21" ht="0" hidden="1" customHeight="1">
      <c r="R183" s="32"/>
      <c r="S183" s="32"/>
      <c r="T183" s="32"/>
      <c r="U183" s="32"/>
    </row>
    <row r="184" spans="18:21" ht="0" hidden="1" customHeight="1">
      <c r="R184" s="32"/>
      <c r="S184" s="32"/>
      <c r="T184" s="32"/>
      <c r="U184" s="32"/>
    </row>
    <row r="185" spans="18:21" ht="0" hidden="1" customHeight="1">
      <c r="R185" s="32"/>
      <c r="S185" s="32"/>
      <c r="T185" s="32"/>
      <c r="U185" s="32"/>
    </row>
    <row r="186" spans="18:21" ht="0" hidden="1" customHeight="1">
      <c r="R186" s="32"/>
      <c r="S186" s="32"/>
      <c r="T186" s="32"/>
      <c r="U186" s="32"/>
    </row>
    <row r="187" spans="18:21" ht="0" hidden="1" customHeight="1">
      <c r="R187" s="32"/>
      <c r="S187" s="32"/>
      <c r="T187" s="32"/>
      <c r="U187" s="32"/>
    </row>
    <row r="188" spans="18:21" ht="0" hidden="1" customHeight="1">
      <c r="R188" s="32"/>
      <c r="S188" s="32"/>
      <c r="T188" s="32"/>
      <c r="U188" s="32"/>
    </row>
    <row r="189" spans="18:21" ht="0" hidden="1" customHeight="1">
      <c r="R189" s="32"/>
      <c r="S189" s="32"/>
      <c r="T189" s="32"/>
      <c r="U189" s="32"/>
    </row>
    <row r="190" spans="18:21" ht="0" hidden="1" customHeight="1">
      <c r="R190" s="32"/>
      <c r="S190" s="32"/>
      <c r="T190" s="32"/>
      <c r="U190" s="32"/>
    </row>
    <row r="191" spans="18:21" ht="0" hidden="1" customHeight="1">
      <c r="R191" s="32"/>
      <c r="S191" s="32"/>
      <c r="T191" s="32"/>
      <c r="U191" s="32"/>
    </row>
    <row r="192" spans="18:21" ht="0" hidden="1" customHeight="1">
      <c r="R192" s="32"/>
      <c r="S192" s="32"/>
      <c r="T192" s="32"/>
      <c r="U192" s="32"/>
    </row>
    <row r="193" spans="18:21" ht="0" hidden="1" customHeight="1">
      <c r="R193" s="32"/>
      <c r="S193" s="32"/>
      <c r="T193" s="32"/>
      <c r="U193" s="32"/>
    </row>
    <row r="194" spans="18:21" ht="0" hidden="1" customHeight="1">
      <c r="R194" s="32"/>
      <c r="S194" s="32"/>
      <c r="T194" s="32"/>
      <c r="U194" s="32"/>
    </row>
    <row r="195" spans="18:21" ht="0" hidden="1" customHeight="1">
      <c r="R195" s="32"/>
      <c r="S195" s="32"/>
      <c r="T195" s="32"/>
      <c r="U195" s="32"/>
    </row>
    <row r="196" spans="18:21" ht="0" hidden="1" customHeight="1">
      <c r="R196" s="32"/>
      <c r="S196" s="32"/>
      <c r="T196" s="32"/>
      <c r="U196" s="32"/>
    </row>
    <row r="197" spans="18:21" ht="0" hidden="1" customHeight="1">
      <c r="R197" s="32"/>
      <c r="S197" s="32"/>
      <c r="T197" s="32"/>
      <c r="U197" s="32"/>
    </row>
    <row r="198" spans="18:21" ht="0" hidden="1" customHeight="1">
      <c r="R198" s="32"/>
      <c r="S198" s="32"/>
      <c r="T198" s="32"/>
      <c r="U198" s="32"/>
    </row>
    <row r="199" spans="18:21" ht="0" hidden="1" customHeight="1">
      <c r="R199" s="32"/>
      <c r="S199" s="32"/>
      <c r="T199" s="32"/>
      <c r="U199" s="32"/>
    </row>
    <row r="200" spans="18:21" ht="0" hidden="1" customHeight="1">
      <c r="R200" s="32"/>
      <c r="S200" s="32"/>
      <c r="T200" s="32"/>
      <c r="U200" s="32"/>
    </row>
    <row r="201" spans="18:21" ht="0" hidden="1" customHeight="1">
      <c r="R201" s="32"/>
      <c r="S201" s="32"/>
      <c r="T201" s="32"/>
      <c r="U201" s="32"/>
    </row>
    <row r="202" spans="18:21" ht="0" hidden="1" customHeight="1">
      <c r="R202" s="32"/>
      <c r="S202" s="32"/>
      <c r="T202" s="32"/>
      <c r="U202" s="32"/>
    </row>
    <row r="203" spans="18:21" ht="0" hidden="1" customHeight="1">
      <c r="R203" s="32"/>
      <c r="S203" s="32"/>
      <c r="T203" s="32"/>
      <c r="U203" s="32"/>
    </row>
    <row r="204" spans="18:21" ht="0" hidden="1" customHeight="1">
      <c r="R204" s="32"/>
      <c r="S204" s="32"/>
      <c r="T204" s="32"/>
      <c r="U204" s="32"/>
    </row>
    <row r="205" spans="18:21" ht="0" hidden="1" customHeight="1">
      <c r="R205" s="32"/>
      <c r="S205" s="32"/>
      <c r="T205" s="32"/>
      <c r="U205" s="32"/>
    </row>
    <row r="206" spans="18:21" ht="0" hidden="1" customHeight="1">
      <c r="R206" s="32"/>
      <c r="S206" s="32"/>
      <c r="T206" s="32"/>
      <c r="U206" s="32"/>
    </row>
    <row r="207" spans="18:21" ht="0" hidden="1" customHeight="1">
      <c r="R207" s="32"/>
      <c r="S207" s="32"/>
      <c r="T207" s="32"/>
      <c r="U207" s="32"/>
    </row>
    <row r="208" spans="18:21" ht="0" hidden="1" customHeight="1">
      <c r="R208" s="32"/>
      <c r="S208" s="32"/>
      <c r="T208" s="32"/>
      <c r="U208" s="32"/>
    </row>
    <row r="209" spans="18:21" ht="0" hidden="1" customHeight="1">
      <c r="R209" s="32"/>
      <c r="S209" s="32"/>
      <c r="T209" s="32"/>
      <c r="U209" s="32"/>
    </row>
    <row r="210" spans="18:21" ht="0" hidden="1" customHeight="1">
      <c r="R210" s="32"/>
      <c r="S210" s="32"/>
      <c r="T210" s="32"/>
      <c r="U210" s="32"/>
    </row>
    <row r="211" spans="18:21" ht="0" hidden="1" customHeight="1">
      <c r="R211" s="32"/>
      <c r="S211" s="32"/>
      <c r="T211" s="32"/>
      <c r="U211" s="32"/>
    </row>
    <row r="212" spans="18:21" ht="0" hidden="1" customHeight="1">
      <c r="R212" s="32"/>
      <c r="S212" s="32"/>
      <c r="T212" s="32"/>
      <c r="U212" s="32"/>
    </row>
    <row r="213" spans="18:21" ht="0" hidden="1" customHeight="1">
      <c r="R213" s="32"/>
      <c r="S213" s="32"/>
      <c r="T213" s="32"/>
      <c r="U213" s="32"/>
    </row>
    <row r="214" spans="18:21" ht="0" hidden="1" customHeight="1">
      <c r="R214" s="32"/>
      <c r="S214" s="32"/>
      <c r="T214" s="32"/>
      <c r="U214" s="32"/>
    </row>
    <row r="215" spans="18:21" ht="0" hidden="1" customHeight="1">
      <c r="R215" s="32"/>
      <c r="S215" s="32"/>
      <c r="T215" s="32"/>
      <c r="U215" s="32"/>
    </row>
    <row r="216" spans="18:21" ht="0" hidden="1" customHeight="1">
      <c r="R216" s="32"/>
      <c r="S216" s="32"/>
      <c r="T216" s="32"/>
      <c r="U216" s="32"/>
    </row>
    <row r="217" spans="18:21" ht="0" hidden="1" customHeight="1">
      <c r="R217" s="32"/>
      <c r="S217" s="32"/>
      <c r="T217" s="32"/>
      <c r="U217" s="32"/>
    </row>
    <row r="218" spans="18:21" ht="0" hidden="1" customHeight="1">
      <c r="R218" s="32"/>
      <c r="S218" s="32"/>
      <c r="T218" s="32"/>
      <c r="U218" s="32"/>
    </row>
    <row r="219" spans="18:21" ht="0" hidden="1" customHeight="1">
      <c r="R219" s="32"/>
      <c r="S219" s="32"/>
      <c r="T219" s="32"/>
      <c r="U219" s="32"/>
    </row>
    <row r="220" spans="18:21" ht="0" hidden="1" customHeight="1">
      <c r="R220" s="32"/>
      <c r="S220" s="32"/>
      <c r="T220" s="32"/>
      <c r="U220" s="32"/>
    </row>
    <row r="221" spans="18:21" ht="0" hidden="1" customHeight="1">
      <c r="R221" s="32"/>
      <c r="S221" s="32"/>
      <c r="T221" s="32"/>
      <c r="U221" s="32"/>
    </row>
    <row r="222" spans="18:21" ht="0" hidden="1" customHeight="1">
      <c r="R222" s="32"/>
      <c r="S222" s="32"/>
      <c r="T222" s="32"/>
      <c r="U222" s="32"/>
    </row>
    <row r="223" spans="18:21" ht="0" hidden="1" customHeight="1">
      <c r="R223" s="32"/>
      <c r="S223" s="32"/>
      <c r="T223" s="32"/>
      <c r="U223" s="32"/>
    </row>
    <row r="224" spans="18:21" ht="0" hidden="1" customHeight="1">
      <c r="R224" s="32"/>
      <c r="S224" s="32"/>
      <c r="T224" s="32"/>
      <c r="U224" s="32"/>
    </row>
    <row r="225" spans="18:21" ht="0" hidden="1" customHeight="1">
      <c r="R225" s="32"/>
      <c r="S225" s="32"/>
      <c r="T225" s="32"/>
      <c r="U225" s="32"/>
    </row>
    <row r="226" spans="18:21" ht="0" hidden="1" customHeight="1">
      <c r="R226" s="32"/>
      <c r="S226" s="32"/>
      <c r="T226" s="32"/>
      <c r="U226" s="32"/>
    </row>
    <row r="227" spans="18:21" ht="0" hidden="1" customHeight="1">
      <c r="R227" s="32"/>
      <c r="S227" s="32"/>
      <c r="T227" s="32"/>
      <c r="U227" s="32"/>
    </row>
    <row r="228" spans="18:21" ht="0" hidden="1" customHeight="1">
      <c r="R228" s="32"/>
      <c r="S228" s="32"/>
      <c r="T228" s="32"/>
      <c r="U228" s="32"/>
    </row>
    <row r="229" spans="18:21" ht="0" hidden="1" customHeight="1">
      <c r="R229" s="32"/>
      <c r="S229" s="32"/>
      <c r="T229" s="32"/>
      <c r="U229" s="32"/>
    </row>
    <row r="230" spans="18:21" ht="0" hidden="1" customHeight="1">
      <c r="R230" s="32"/>
      <c r="S230" s="32"/>
      <c r="T230" s="32"/>
      <c r="U230" s="32"/>
    </row>
    <row r="231" spans="18:21" ht="0" hidden="1" customHeight="1">
      <c r="R231" s="32"/>
      <c r="S231" s="32"/>
      <c r="T231" s="32"/>
      <c r="U231" s="32"/>
    </row>
    <row r="232" spans="18:21" ht="0" hidden="1" customHeight="1">
      <c r="R232" s="32"/>
      <c r="S232" s="32"/>
      <c r="T232" s="32"/>
      <c r="U232" s="32"/>
    </row>
    <row r="233" spans="18:21" ht="0" hidden="1" customHeight="1">
      <c r="R233" s="32"/>
      <c r="S233" s="32"/>
      <c r="T233" s="32"/>
      <c r="U233" s="32"/>
    </row>
    <row r="234" spans="18:21" ht="0" hidden="1" customHeight="1">
      <c r="R234" s="32"/>
      <c r="S234" s="32"/>
      <c r="T234" s="32"/>
      <c r="U234" s="32"/>
    </row>
    <row r="235" spans="18:21" ht="0" hidden="1" customHeight="1">
      <c r="R235" s="32"/>
      <c r="S235" s="32"/>
      <c r="T235" s="32"/>
      <c r="U235" s="32"/>
    </row>
    <row r="236" spans="18:21" ht="0" hidden="1" customHeight="1">
      <c r="R236" s="32"/>
      <c r="S236" s="32"/>
      <c r="T236" s="32"/>
      <c r="U236" s="32"/>
    </row>
    <row r="237" spans="18:21" ht="0" hidden="1" customHeight="1">
      <c r="R237" s="32"/>
      <c r="S237" s="32"/>
      <c r="T237" s="32"/>
      <c r="U237" s="32"/>
    </row>
    <row r="238" spans="18:21" ht="0" hidden="1" customHeight="1">
      <c r="R238" s="32"/>
      <c r="S238" s="32"/>
      <c r="T238" s="32"/>
      <c r="U238" s="32"/>
    </row>
    <row r="239" spans="18:21" ht="0" hidden="1" customHeight="1">
      <c r="R239" s="32"/>
      <c r="S239" s="32"/>
      <c r="T239" s="32"/>
      <c r="U239" s="32"/>
    </row>
    <row r="240" spans="18:21" ht="0" hidden="1" customHeight="1">
      <c r="R240" s="32"/>
      <c r="S240" s="32"/>
      <c r="T240" s="32"/>
      <c r="U240" s="32"/>
    </row>
    <row r="241" spans="18:21" ht="0" hidden="1" customHeight="1">
      <c r="R241" s="32"/>
      <c r="S241" s="32"/>
      <c r="T241" s="32"/>
      <c r="U241" s="32"/>
    </row>
    <row r="242" spans="18:21" ht="0" hidden="1" customHeight="1">
      <c r="R242" s="32"/>
      <c r="S242" s="32"/>
      <c r="T242" s="32"/>
      <c r="U242" s="32"/>
    </row>
    <row r="243" spans="18:21" ht="0" hidden="1" customHeight="1">
      <c r="R243" s="32"/>
      <c r="S243" s="32"/>
      <c r="T243" s="32"/>
      <c r="U243" s="32"/>
    </row>
    <row r="244" spans="18:21" ht="0" hidden="1" customHeight="1">
      <c r="R244" s="32"/>
      <c r="S244" s="32"/>
      <c r="T244" s="32"/>
      <c r="U244" s="32"/>
    </row>
    <row r="245" spans="18:21" ht="0" hidden="1" customHeight="1">
      <c r="R245" s="32"/>
      <c r="S245" s="32"/>
      <c r="T245" s="32"/>
      <c r="U245" s="32"/>
    </row>
    <row r="246" spans="18:21" ht="0" hidden="1" customHeight="1">
      <c r="R246" s="32"/>
      <c r="S246" s="32"/>
      <c r="T246" s="32"/>
      <c r="U246" s="32"/>
    </row>
    <row r="247" spans="18:21" ht="0" hidden="1" customHeight="1">
      <c r="R247" s="32"/>
      <c r="S247" s="32"/>
      <c r="T247" s="32"/>
      <c r="U247" s="32"/>
    </row>
    <row r="248" spans="18:21" ht="0" hidden="1" customHeight="1">
      <c r="R248" s="32"/>
      <c r="S248" s="32"/>
      <c r="T248" s="32"/>
      <c r="U248" s="32"/>
    </row>
    <row r="249" spans="18:21" ht="0" hidden="1" customHeight="1">
      <c r="R249" s="32"/>
      <c r="S249" s="32"/>
      <c r="T249" s="32"/>
      <c r="U249" s="32"/>
    </row>
    <row r="250" spans="18:21" ht="0" hidden="1" customHeight="1">
      <c r="R250" s="32"/>
      <c r="S250" s="32"/>
      <c r="T250" s="32"/>
      <c r="U250" s="32"/>
    </row>
    <row r="251" spans="18:21" ht="0" hidden="1" customHeight="1">
      <c r="R251" s="32"/>
      <c r="S251" s="32"/>
      <c r="T251" s="32"/>
      <c r="U251" s="32"/>
    </row>
    <row r="252" spans="18:21" ht="0" hidden="1" customHeight="1">
      <c r="R252" s="32"/>
      <c r="S252" s="32"/>
      <c r="T252" s="32"/>
      <c r="U252" s="32"/>
    </row>
    <row r="253" spans="18:21" ht="0" hidden="1" customHeight="1">
      <c r="R253" s="32"/>
      <c r="S253" s="32"/>
      <c r="T253" s="32"/>
      <c r="U253" s="32"/>
    </row>
    <row r="254" spans="18:21" ht="0" hidden="1" customHeight="1">
      <c r="R254" s="32"/>
      <c r="S254" s="32"/>
      <c r="T254" s="32"/>
      <c r="U254" s="32"/>
    </row>
    <row r="255" spans="18:21" ht="0" hidden="1" customHeight="1">
      <c r="R255" s="32"/>
      <c r="S255" s="32"/>
      <c r="T255" s="32"/>
      <c r="U255" s="32"/>
    </row>
    <row r="256" spans="18:21" ht="0" hidden="1" customHeight="1">
      <c r="R256" s="32"/>
      <c r="S256" s="32"/>
      <c r="T256" s="32"/>
      <c r="U256" s="32"/>
    </row>
    <row r="257" spans="18:21" ht="0" hidden="1" customHeight="1">
      <c r="R257" s="32"/>
      <c r="S257" s="32"/>
      <c r="T257" s="32"/>
      <c r="U257" s="32"/>
    </row>
    <row r="258" spans="18:21" ht="0" hidden="1" customHeight="1">
      <c r="R258" s="32"/>
      <c r="S258" s="32"/>
      <c r="T258" s="32"/>
      <c r="U258" s="32"/>
    </row>
    <row r="259" spans="18:21" ht="0" hidden="1" customHeight="1">
      <c r="R259" s="32"/>
      <c r="S259" s="32"/>
      <c r="T259" s="32"/>
      <c r="U259" s="32"/>
    </row>
    <row r="260" spans="18:21" ht="0" hidden="1" customHeight="1">
      <c r="R260" s="32"/>
      <c r="S260" s="32"/>
      <c r="T260" s="32"/>
      <c r="U260" s="32"/>
    </row>
    <row r="261" spans="18:21" ht="0" hidden="1" customHeight="1">
      <c r="R261" s="32"/>
      <c r="S261" s="32"/>
      <c r="T261" s="32"/>
      <c r="U261" s="32"/>
    </row>
    <row r="262" spans="18:21" ht="0" hidden="1" customHeight="1">
      <c r="R262" s="32"/>
      <c r="S262" s="32"/>
      <c r="T262" s="32"/>
      <c r="U262" s="32"/>
    </row>
    <row r="263" spans="18:21" ht="0" hidden="1" customHeight="1">
      <c r="R263" s="32"/>
      <c r="S263" s="32"/>
      <c r="T263" s="32"/>
      <c r="U263" s="32"/>
    </row>
    <row r="264" spans="18:21" ht="0" hidden="1" customHeight="1">
      <c r="R264" s="32"/>
      <c r="S264" s="32"/>
      <c r="T264" s="32"/>
      <c r="U264" s="32"/>
    </row>
    <row r="265" spans="18:21" ht="0" hidden="1" customHeight="1">
      <c r="R265" s="32"/>
      <c r="S265" s="32"/>
      <c r="T265" s="32"/>
      <c r="U265" s="32"/>
    </row>
    <row r="266" spans="18:21" ht="0" hidden="1" customHeight="1">
      <c r="R266" s="32"/>
      <c r="S266" s="32"/>
      <c r="T266" s="32"/>
      <c r="U266" s="32"/>
    </row>
    <row r="267" spans="18:21" ht="0" hidden="1" customHeight="1">
      <c r="R267" s="32"/>
      <c r="S267" s="32"/>
      <c r="T267" s="32"/>
      <c r="U267" s="32"/>
    </row>
    <row r="268" spans="18:21" ht="0" hidden="1" customHeight="1">
      <c r="R268" s="32"/>
      <c r="S268" s="32"/>
      <c r="T268" s="32"/>
      <c r="U268" s="32"/>
    </row>
    <row r="269" spans="18:21" ht="0" hidden="1" customHeight="1">
      <c r="R269" s="32"/>
      <c r="S269" s="32"/>
      <c r="T269" s="32"/>
      <c r="U269" s="32"/>
    </row>
  </sheetData>
  <mergeCells count="18">
    <mergeCell ref="C46:F50"/>
    <mergeCell ref="H10:H12"/>
    <mergeCell ref="AF10:AF12"/>
    <mergeCell ref="AB10:AB12"/>
    <mergeCell ref="AH10:AH12"/>
    <mergeCell ref="I10:J11"/>
    <mergeCell ref="L10:M11"/>
    <mergeCell ref="O10:P11"/>
    <mergeCell ref="R10:R12"/>
    <mergeCell ref="T10:T12"/>
    <mergeCell ref="U10:U12"/>
    <mergeCell ref="V10:V12"/>
    <mergeCell ref="W10:W12"/>
    <mergeCell ref="AD10:AD12"/>
    <mergeCell ref="X10:X12"/>
    <mergeCell ref="Y10:Y12"/>
    <mergeCell ref="Z10:Z12"/>
    <mergeCell ref="AA10:AA12"/>
  </mergeCells>
  <conditionalFormatting sqref="H3">
    <cfRule type="cellIs" dxfId="279" priority="41" stopIfTrue="1" operator="greaterThan">
      <formula>0</formula>
    </cfRule>
    <cfRule type="cellIs" dxfId="278" priority="42" stopIfTrue="1" operator="lessThan">
      <formula>1</formula>
    </cfRule>
  </conditionalFormatting>
  <conditionalFormatting sqref="H21">
    <cfRule type="cellIs" dxfId="277" priority="23" stopIfTrue="1" operator="greaterThan">
      <formula>0</formula>
    </cfRule>
    <cfRule type="cellIs" dxfId="276" priority="24" stopIfTrue="1" operator="lessThan">
      <formula>1</formula>
    </cfRule>
  </conditionalFormatting>
  <conditionalFormatting sqref="H17:H20">
    <cfRule type="cellIs" dxfId="275" priority="31" stopIfTrue="1" operator="greaterThan">
      <formula>0</formula>
    </cfRule>
    <cfRule type="cellIs" dxfId="274" priority="32" stopIfTrue="1" operator="lessThan">
      <formula>1</formula>
    </cfRule>
  </conditionalFormatting>
  <conditionalFormatting sqref="H16:H21">
    <cfRule type="cellIs" dxfId="273" priority="13" stopIfTrue="1" operator="greaterThan">
      <formula>0</formula>
    </cfRule>
    <cfRule type="cellIs" dxfId="272" priority="14" stopIfTrue="1" operator="lessThan">
      <formula>1</formula>
    </cfRule>
  </conditionalFormatting>
  <conditionalFormatting sqref="H24:H31">
    <cfRule type="cellIs" dxfId="271" priority="5" stopIfTrue="1" operator="greaterThan">
      <formula>0</formula>
    </cfRule>
    <cfRule type="cellIs" dxfId="270" priority="6" stopIfTrue="1" operator="lessThan">
      <formula>1</formula>
    </cfRule>
  </conditionalFormatting>
  <conditionalFormatting sqref="H34:H36">
    <cfRule type="cellIs" dxfId="269" priority="3" stopIfTrue="1" operator="greaterThan">
      <formula>0</formula>
    </cfRule>
    <cfRule type="cellIs" dxfId="268" priority="4" stopIfTrue="1" operator="lessThan">
      <formula>1</formula>
    </cfRule>
  </conditionalFormatting>
  <conditionalFormatting sqref="H39:H41">
    <cfRule type="cellIs" dxfId="267" priority="1" stopIfTrue="1" operator="greaterThan">
      <formula>0</formula>
    </cfRule>
    <cfRule type="cellIs" dxfId="266" priority="2" stopIfTrue="1" operator="lessThan">
      <formula>1</formula>
    </cfRule>
  </conditionalFormatting>
  <dataValidations disablePrompts="1" count="1">
    <dataValidation type="list" allowBlank="1" showInputMessage="1" showErrorMessage="1" sqref="J39:J41 J34:J36 J16:J21 M16:M21 M24:M31 M34:M36 M39:M41 P39:P41 P34:P36 P16:P21 J24:J31 P24:P31 AD39:AD41 AD34:AD36 AD16:AD21 AD24:AD31" xr:uid="{89F33358-31CA-468C-ADCB-8A358813A148}">
      <formula1>Confidence_grade</formula1>
    </dataValidation>
  </dataValidations>
  <pageMargins left="0.23622047244094491" right="0.23622047244094491" top="0.74803149606299213" bottom="0.74803149606299213" header="0.31496062992125984" footer="0.31496062992125984"/>
  <pageSetup paperSize="9" scale="61" fitToWidth="0" orientation="landscape" r:id="rId1"/>
  <headerFooter>
    <oddHeader>&amp;LDepartment of Internal Affairs - Three Waters Reform Programme - Request for Information Template Workbook I</oddHeader>
    <oddFooter>&amp;LPage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2BD9F-0997-44FF-99B6-DC8FBDF9675E}">
  <sheetPr>
    <tabColor rgb="FF55EBF7"/>
    <pageSetUpPr fitToPage="1"/>
  </sheetPr>
  <dimension ref="A1:XDY119"/>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5546875" style="32" customWidth="1"/>
    <col min="4" max="4" width="41.44140625" style="32" bestFit="1" customWidth="1"/>
    <col min="5" max="5" width="9.44140625" style="32" customWidth="1"/>
    <col min="6" max="6" width="8.5546875" style="32" customWidth="1"/>
    <col min="7" max="7" width="8.5546875" style="34" customWidth="1"/>
    <col min="8" max="8" width="19" style="89" bestFit="1" customWidth="1"/>
    <col min="9" max="9" width="12.5546875" style="32" customWidth="1"/>
    <col min="10" max="10" width="5.5546875" style="32" customWidth="1"/>
    <col min="11" max="11" width="1.5546875" style="32" customWidth="1"/>
    <col min="12" max="12" width="12.5546875" style="32" customWidth="1"/>
    <col min="13" max="13" width="5.5546875" style="32" customWidth="1"/>
    <col min="14" max="14" width="1.5546875" style="32" customWidth="1"/>
    <col min="15" max="15" width="12.5546875" style="32" customWidth="1"/>
    <col min="16" max="16" width="5.5546875" style="32" customWidth="1"/>
    <col min="17" max="17" width="1.5546875" style="32" customWidth="1"/>
    <col min="18" max="18" width="12.5546875" style="32" customWidth="1"/>
    <col min="19" max="19" width="5.5546875" style="32" customWidth="1"/>
    <col min="20" max="20" width="1.5546875" style="32" customWidth="1"/>
    <col min="21" max="21" width="12.5546875" style="32" customWidth="1"/>
    <col min="22" max="22" width="5.5546875" style="32" customWidth="1"/>
    <col min="23" max="23" width="1.5546875" style="32" customWidth="1"/>
    <col min="24" max="24" width="12.5546875" style="32" customWidth="1"/>
    <col min="25" max="25" width="5.5546875" style="32" customWidth="1"/>
    <col min="26" max="26" width="2.5546875" style="32" customWidth="1"/>
    <col min="27" max="27" width="12.5546875" style="32" customWidth="1"/>
    <col min="28" max="28" width="5.5546875" style="32" customWidth="1"/>
    <col min="29" max="29" width="1.5546875" style="32" customWidth="1"/>
    <col min="30" max="30" width="12.5546875" style="32" customWidth="1"/>
    <col min="31" max="31" width="5.5546875" style="32" customWidth="1"/>
    <col min="32" max="32" width="1.5546875" style="32" customWidth="1"/>
    <col min="33" max="33" width="12.5546875" style="32" customWidth="1"/>
    <col min="34" max="34" width="5.5546875" style="32" customWidth="1"/>
    <col min="35" max="35" width="1.5546875" style="32" customWidth="1"/>
    <col min="36" max="36" width="12.5546875" style="32" customWidth="1"/>
    <col min="37" max="37" width="5.5546875" style="32" customWidth="1"/>
    <col min="38" max="38" width="1.5546875" style="32" customWidth="1"/>
    <col min="39" max="39" width="12.5546875" style="32" customWidth="1"/>
    <col min="40" max="40" width="5.5546875" style="32" customWidth="1"/>
    <col min="41" max="41" width="1.5546875" style="32" customWidth="1"/>
    <col min="42" max="42" width="12.5546875" style="32" customWidth="1"/>
    <col min="43" max="44" width="5.5546875" style="32" customWidth="1"/>
    <col min="45" max="45" width="15.44140625" style="32" customWidth="1"/>
    <col min="46" max="46" width="5.5546875" style="32" customWidth="1"/>
    <col min="47" max="47" width="49.44140625" style="32" customWidth="1"/>
    <col min="48" max="48" width="3.5546875" hidden="1"/>
    <col min="49" max="49" width="4.44140625" hidden="1"/>
    <col min="50" max="50" width="9.44140625" hidden="1"/>
    <col min="51" max="51" width="11.5546875" hidden="1"/>
    <col min="52" max="16350" width="9.44140625" hidden="1"/>
    <col min="16354" max="16384" width="9.44140625" hidden="1"/>
  </cols>
  <sheetData>
    <row r="1" spans="1:47" ht="28.35" customHeight="1">
      <c r="B1" s="36" t="str">
        <f>'Key information'!$B$6</f>
        <v>Three Waters Reform Programme: Request for Information Workbook I</v>
      </c>
      <c r="C1" s="37"/>
      <c r="D1" s="37"/>
      <c r="E1" s="323"/>
      <c r="F1" s="323"/>
      <c r="G1" s="323"/>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323"/>
      <c r="AU1" s="323"/>
    </row>
    <row r="2" spans="1:47" ht="20.399999999999999">
      <c r="B2" s="39"/>
      <c r="C2" s="40"/>
      <c r="D2" s="987"/>
      <c r="G2" s="32"/>
      <c r="H2" s="32"/>
    </row>
    <row r="3" spans="1:47" ht="14.4">
      <c r="A3" s="41"/>
      <c r="B3" s="662" t="s">
        <v>1971</v>
      </c>
      <c r="C3" s="44"/>
      <c r="D3" s="663">
        <f>'Key information'!$E$8</f>
        <v>0</v>
      </c>
      <c r="E3" s="44"/>
      <c r="G3" s="664" t="s">
        <v>100</v>
      </c>
      <c r="H3" s="671">
        <f>SUM(H16:H79)</f>
        <v>53</v>
      </c>
    </row>
    <row r="4" spans="1:47" ht="14.4">
      <c r="B4" s="1022" t="s">
        <v>2153</v>
      </c>
      <c r="C4" s="327"/>
      <c r="D4" s="328"/>
      <c r="E4" s="329"/>
      <c r="F4" s="329"/>
      <c r="G4" s="329"/>
      <c r="H4" s="355"/>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U4" s="356"/>
    </row>
    <row r="5" spans="1:47" ht="14.4">
      <c r="C5" s="33"/>
      <c r="H5" s="357"/>
      <c r="I5" s="357"/>
      <c r="J5" s="357"/>
      <c r="K5" s="357"/>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row>
    <row r="6" spans="1:47" ht="15" thickBot="1">
      <c r="B6" s="48"/>
      <c r="C6" s="49"/>
      <c r="D6" s="50"/>
      <c r="E6" s="50"/>
      <c r="F6" s="50"/>
      <c r="G6" s="50"/>
      <c r="H6" s="32"/>
      <c r="AU6" s="86"/>
    </row>
    <row r="7" spans="1:47" ht="15" thickBot="1">
      <c r="B7" s="52"/>
      <c r="C7" s="1171" t="s">
        <v>2678</v>
      </c>
      <c r="D7" s="963"/>
      <c r="E7" s="946"/>
      <c r="F7" s="949"/>
      <c r="H7" s="32"/>
      <c r="AU7" s="86"/>
    </row>
    <row r="8" spans="1:47" ht="15" thickBot="1">
      <c r="B8" s="52"/>
      <c r="C8" s="1172" t="s">
        <v>2677</v>
      </c>
      <c r="D8" s="1161"/>
      <c r="E8" s="950"/>
      <c r="F8" s="951"/>
      <c r="H8" s="32"/>
      <c r="I8" s="1614">
        <v>43646</v>
      </c>
      <c r="J8" s="1615"/>
      <c r="K8" s="1615"/>
      <c r="L8" s="1615"/>
      <c r="M8" s="1615"/>
      <c r="N8" s="1615"/>
      <c r="O8" s="1615"/>
      <c r="P8" s="1615"/>
      <c r="Q8" s="1615"/>
      <c r="R8" s="1615"/>
      <c r="S8" s="1615"/>
      <c r="T8" s="1615"/>
      <c r="U8" s="1615"/>
      <c r="V8" s="1615"/>
      <c r="W8" s="1615"/>
      <c r="X8" s="1615"/>
      <c r="Y8" s="1616"/>
      <c r="Z8" s="985"/>
      <c r="AA8" s="1614">
        <v>44012</v>
      </c>
      <c r="AB8" s="1615"/>
      <c r="AC8" s="1615"/>
      <c r="AD8" s="1615"/>
      <c r="AE8" s="1615"/>
      <c r="AF8" s="1615"/>
      <c r="AG8" s="1615"/>
      <c r="AH8" s="1615"/>
      <c r="AI8" s="1615"/>
      <c r="AJ8" s="1615"/>
      <c r="AK8" s="1615"/>
      <c r="AL8" s="1615"/>
      <c r="AM8" s="1615"/>
      <c r="AN8" s="1615"/>
      <c r="AO8" s="1615"/>
      <c r="AP8" s="1615"/>
      <c r="AQ8" s="1616"/>
      <c r="AU8" s="86"/>
    </row>
    <row r="9" spans="1:47" s="1227" customFormat="1" ht="15" thickBot="1">
      <c r="A9" s="32"/>
      <c r="B9" s="52"/>
      <c r="C9" s="32"/>
      <c r="D9" s="32"/>
      <c r="E9" s="32"/>
      <c r="F9" s="32"/>
      <c r="G9" s="34"/>
      <c r="H9" s="32"/>
      <c r="I9" s="1624">
        <v>1</v>
      </c>
      <c r="J9" s="1616"/>
      <c r="K9" s="232"/>
      <c r="L9" s="1624">
        <v>2</v>
      </c>
      <c r="M9" s="1616"/>
      <c r="N9" s="232"/>
      <c r="O9" s="1624">
        <v>3</v>
      </c>
      <c r="P9" s="1616"/>
      <c r="Q9" s="232"/>
      <c r="R9" s="1624">
        <v>4</v>
      </c>
      <c r="S9" s="1616"/>
      <c r="T9" s="232"/>
      <c r="U9" s="1624">
        <v>5</v>
      </c>
      <c r="V9" s="1616"/>
      <c r="W9" s="232"/>
      <c r="X9" s="1624">
        <v>6</v>
      </c>
      <c r="Y9" s="1616"/>
      <c r="Z9" s="232"/>
      <c r="AA9" s="1624">
        <v>7</v>
      </c>
      <c r="AB9" s="1616"/>
      <c r="AC9" s="232"/>
      <c r="AD9" s="1624">
        <v>8</v>
      </c>
      <c r="AE9" s="1616"/>
      <c r="AF9" s="232"/>
      <c r="AG9" s="1624">
        <v>9</v>
      </c>
      <c r="AH9" s="1616"/>
      <c r="AI9" s="232"/>
      <c r="AJ9" s="1624">
        <v>10</v>
      </c>
      <c r="AK9" s="1616"/>
      <c r="AL9" s="232"/>
      <c r="AM9" s="1624">
        <v>11</v>
      </c>
      <c r="AN9" s="1616"/>
      <c r="AO9" s="232"/>
      <c r="AP9" s="1624">
        <v>12</v>
      </c>
      <c r="AQ9" s="1616"/>
      <c r="AR9" s="985"/>
      <c r="AS9" s="985"/>
      <c r="AT9" s="985"/>
      <c r="AU9" s="999"/>
    </row>
    <row r="10" spans="1:47" ht="21" customHeight="1">
      <c r="B10" s="52"/>
      <c r="C10" s="122" t="s">
        <v>103</v>
      </c>
      <c r="D10" s="137" t="s">
        <v>32</v>
      </c>
      <c r="E10" s="137" t="s">
        <v>104</v>
      </c>
      <c r="F10" s="133" t="s">
        <v>105</v>
      </c>
      <c r="H10" s="1455" t="s">
        <v>106</v>
      </c>
      <c r="I10" s="1628" t="s">
        <v>1471</v>
      </c>
      <c r="J10" s="1623"/>
      <c r="K10" s="811"/>
      <c r="L10" s="1629" t="s">
        <v>1472</v>
      </c>
      <c r="M10" s="1606"/>
      <c r="N10" s="811"/>
      <c r="O10" s="1620" t="s">
        <v>1473</v>
      </c>
      <c r="P10" s="1621"/>
      <c r="Q10" s="811"/>
      <c r="R10" s="1620" t="s">
        <v>1474</v>
      </c>
      <c r="S10" s="1621"/>
      <c r="T10" s="811"/>
      <c r="U10" s="1620" t="s">
        <v>1475</v>
      </c>
      <c r="V10" s="1621"/>
      <c r="W10" s="811"/>
      <c r="X10" s="1620" t="s">
        <v>1476</v>
      </c>
      <c r="Y10" s="1621"/>
      <c r="Z10" s="811"/>
      <c r="AA10" s="1620" t="s">
        <v>1471</v>
      </c>
      <c r="AB10" s="1621"/>
      <c r="AC10" s="811"/>
      <c r="AD10" s="1620" t="s">
        <v>1472</v>
      </c>
      <c r="AE10" s="1621"/>
      <c r="AF10" s="811"/>
      <c r="AG10" s="1620" t="s">
        <v>1473</v>
      </c>
      <c r="AH10" s="1621"/>
      <c r="AI10" s="811"/>
      <c r="AJ10" s="1620" t="s">
        <v>1474</v>
      </c>
      <c r="AK10" s="1621"/>
      <c r="AL10" s="811"/>
      <c r="AM10" s="1620" t="s">
        <v>1475</v>
      </c>
      <c r="AN10" s="1621"/>
      <c r="AO10" s="811"/>
      <c r="AP10" s="1620" t="s">
        <v>1476</v>
      </c>
      <c r="AQ10" s="1621"/>
      <c r="AR10" s="107"/>
      <c r="AS10" s="1625" t="s">
        <v>108</v>
      </c>
      <c r="AT10" s="359"/>
      <c r="AU10" s="1617" t="s">
        <v>109</v>
      </c>
    </row>
    <row r="11" spans="1:47" ht="14.4">
      <c r="B11" s="52"/>
      <c r="C11" s="223" t="s">
        <v>110</v>
      </c>
      <c r="D11" s="136"/>
      <c r="E11" s="136"/>
      <c r="F11" s="134" t="s">
        <v>111</v>
      </c>
      <c r="H11" s="1456"/>
      <c r="I11" s="1628"/>
      <c r="J11" s="1623"/>
      <c r="K11" s="812"/>
      <c r="L11" s="1609"/>
      <c r="M11" s="1461"/>
      <c r="N11" s="812"/>
      <c r="O11" s="1622"/>
      <c r="P11" s="1623"/>
      <c r="Q11" s="812"/>
      <c r="R11" s="1622"/>
      <c r="S11" s="1623"/>
      <c r="T11" s="812"/>
      <c r="U11" s="1622"/>
      <c r="V11" s="1623"/>
      <c r="W11" s="812"/>
      <c r="X11" s="1622"/>
      <c r="Y11" s="1623"/>
      <c r="Z11" s="812"/>
      <c r="AA11" s="1622"/>
      <c r="AB11" s="1623"/>
      <c r="AC11" s="812"/>
      <c r="AD11" s="1622"/>
      <c r="AE11" s="1623"/>
      <c r="AF11" s="812"/>
      <c r="AG11" s="1622"/>
      <c r="AH11" s="1623"/>
      <c r="AI11" s="812"/>
      <c r="AJ11" s="1622"/>
      <c r="AK11" s="1623"/>
      <c r="AL11" s="812"/>
      <c r="AM11" s="1622"/>
      <c r="AN11" s="1623"/>
      <c r="AO11" s="812"/>
      <c r="AP11" s="1622"/>
      <c r="AQ11" s="1623"/>
      <c r="AR11" s="107"/>
      <c r="AS11" s="1626"/>
      <c r="AT11" s="359"/>
      <c r="AU11" s="1618"/>
    </row>
    <row r="12" spans="1:47" ht="15" thickBot="1">
      <c r="B12" s="52"/>
      <c r="C12" s="124"/>
      <c r="D12" s="138"/>
      <c r="E12" s="138"/>
      <c r="F12" s="135"/>
      <c r="H12" s="1457"/>
      <c r="I12" s="154"/>
      <c r="J12" s="813" t="s">
        <v>147</v>
      </c>
      <c r="K12" s="811"/>
      <c r="L12" s="814"/>
      <c r="M12" s="813" t="s">
        <v>147</v>
      </c>
      <c r="N12" s="811"/>
      <c r="O12" s="814"/>
      <c r="P12" s="813" t="s">
        <v>147</v>
      </c>
      <c r="Q12" s="811"/>
      <c r="R12" s="814"/>
      <c r="S12" s="813" t="s">
        <v>147</v>
      </c>
      <c r="T12" s="811"/>
      <c r="U12" s="814"/>
      <c r="V12" s="813" t="s">
        <v>147</v>
      </c>
      <c r="W12" s="811"/>
      <c r="X12" s="814"/>
      <c r="Y12" s="813" t="s">
        <v>147</v>
      </c>
      <c r="Z12" s="811"/>
      <c r="AA12" s="814"/>
      <c r="AB12" s="813" t="s">
        <v>147</v>
      </c>
      <c r="AC12" s="811"/>
      <c r="AD12" s="814"/>
      <c r="AE12" s="813" t="s">
        <v>147</v>
      </c>
      <c r="AF12" s="811"/>
      <c r="AG12" s="814"/>
      <c r="AH12" s="813" t="s">
        <v>147</v>
      </c>
      <c r="AI12" s="811"/>
      <c r="AJ12" s="814"/>
      <c r="AK12" s="813" t="s">
        <v>147</v>
      </c>
      <c r="AL12" s="811"/>
      <c r="AM12" s="814"/>
      <c r="AN12" s="813" t="s">
        <v>147</v>
      </c>
      <c r="AO12" s="811"/>
      <c r="AP12" s="814"/>
      <c r="AQ12" s="813" t="s">
        <v>147</v>
      </c>
      <c r="AR12" s="107"/>
      <c r="AS12" s="1627"/>
      <c r="AT12" s="360"/>
      <c r="AU12" s="1619"/>
    </row>
    <row r="13" spans="1:47" ht="14.4">
      <c r="B13" s="52"/>
      <c r="H13" s="32"/>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361"/>
    </row>
    <row r="14" spans="1:47" ht="14.4">
      <c r="B14" s="52"/>
      <c r="G14" s="32"/>
      <c r="H14" s="32"/>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107"/>
      <c r="AS14" s="107"/>
      <c r="AT14" s="107"/>
      <c r="AU14" s="361"/>
    </row>
    <row r="15" spans="1:47" ht="14.4">
      <c r="B15" s="52"/>
      <c r="C15" s="60"/>
      <c r="D15" s="63" t="s">
        <v>1477</v>
      </c>
      <c r="E15" s="61"/>
      <c r="F15" s="61"/>
      <c r="G15" s="32"/>
      <c r="H15" s="32"/>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107"/>
      <c r="AS15" s="107"/>
      <c r="AT15" s="107"/>
      <c r="AU15" s="361"/>
    </row>
    <row r="16" spans="1:47" ht="14.4">
      <c r="B16" s="203">
        <f>IF(C16="","",COUNTIF($C$16:C16,"&lt;&gt;""")-COUNTBLANK($C$16:C16))</f>
        <v>1</v>
      </c>
      <c r="C16" s="60" t="s">
        <v>1478</v>
      </c>
      <c r="D16" s="60" t="s">
        <v>1479</v>
      </c>
      <c r="E16" s="173" t="s">
        <v>750</v>
      </c>
      <c r="F16" s="61" t="s">
        <v>751</v>
      </c>
      <c r="G16" s="32"/>
      <c r="H16" s="671">
        <f>IF(AND((I16&lt;&gt;""),(J16&lt;&gt;""),(L16&lt;&gt;""),(M16&lt;&gt;""),(O16&lt;&gt;""),(P16&lt;&gt;""),(R16&lt;&gt;""),(S16&lt;&gt;""),(U16&lt;&gt;""),(V16&lt;&gt;""),(Y16&lt;&gt;""),(X16&lt;&gt;""),(AA16&lt;&gt;""),(AB16&lt;&gt;""),(AD16&lt;&gt;""),(AE16&lt;&gt;""),(AG16&lt;&gt;""),(AH16&lt;&gt;""),(AJ16&lt;&gt;""),(AK16&lt;&gt;""),(AM16&lt;&gt;""),(AN16&lt;&gt;""),(AP16&lt;&gt;""),(AQ16&lt;&gt;""),(AU16&lt;&gt;"")),0,1)</f>
        <v>1</v>
      </c>
      <c r="I16" s="102"/>
      <c r="J16" s="184"/>
      <c r="K16" s="370"/>
      <c r="L16" s="102"/>
      <c r="M16" s="184"/>
      <c r="N16" s="370"/>
      <c r="O16" s="102"/>
      <c r="P16" s="184"/>
      <c r="Q16" s="370"/>
      <c r="R16" s="102"/>
      <c r="S16" s="184"/>
      <c r="T16" s="370"/>
      <c r="U16" s="102"/>
      <c r="V16" s="184"/>
      <c r="W16" s="370"/>
      <c r="X16" s="815">
        <f>I16+L16+O16+R16+U16</f>
        <v>0</v>
      </c>
      <c r="Y16" s="184"/>
      <c r="Z16" s="370"/>
      <c r="AA16" s="102"/>
      <c r="AB16" s="184"/>
      <c r="AC16" s="370"/>
      <c r="AD16" s="102"/>
      <c r="AE16" s="184"/>
      <c r="AF16" s="370"/>
      <c r="AG16" s="102"/>
      <c r="AH16" s="184"/>
      <c r="AI16" s="370"/>
      <c r="AJ16" s="102"/>
      <c r="AK16" s="184"/>
      <c r="AL16" s="370"/>
      <c r="AM16" s="102"/>
      <c r="AN16" s="184"/>
      <c r="AO16" s="370"/>
      <c r="AP16" s="815">
        <f>AA16+AD16+AG16+AJ16+AM16</f>
        <v>0</v>
      </c>
      <c r="AQ16" s="184"/>
      <c r="AR16" s="107"/>
      <c r="AS16" s="362"/>
      <c r="AT16" s="108"/>
      <c r="AU16" s="363"/>
    </row>
    <row r="17" spans="2:47" ht="14.4">
      <c r="B17" s="203">
        <f>IF(C17="","",COUNTIF($C$16:C17,"&lt;&gt;""")-COUNTBLANK($C$16:C17))</f>
        <v>2</v>
      </c>
      <c r="C17" s="60" t="s">
        <v>1480</v>
      </c>
      <c r="D17" s="60" t="s">
        <v>1481</v>
      </c>
      <c r="E17" s="173" t="s">
        <v>750</v>
      </c>
      <c r="F17" s="61" t="s">
        <v>751</v>
      </c>
      <c r="H17" s="671">
        <f>IF(AND((I17&lt;&gt;""),(J17&lt;&gt;""),(L17&lt;&gt;""),(M17&lt;&gt;""),(O17&lt;&gt;""),(P17&lt;&gt;""),(R17&lt;&gt;""),(S17&lt;&gt;""),(U17&lt;&gt;""),(V17&lt;&gt;""),(Y17&lt;&gt;""),(X17&lt;&gt;""),(AA17&lt;&gt;""),(AB17&lt;&gt;""),(AD17&lt;&gt;""),(AE17&lt;&gt;""),(AG17&lt;&gt;""),(AH17&lt;&gt;""),(AJ17&lt;&gt;""),(AK17&lt;&gt;""),(AM17&lt;&gt;""),(AN17&lt;&gt;""),(AP17&lt;&gt;""),(AQ17&lt;&gt;""),(AU17&lt;&gt;"")),0,1)</f>
        <v>1</v>
      </c>
      <c r="I17" s="102"/>
      <c r="J17" s="184"/>
      <c r="K17" s="370"/>
      <c r="L17" s="102"/>
      <c r="M17" s="184"/>
      <c r="N17" s="370"/>
      <c r="O17" s="102"/>
      <c r="P17" s="184"/>
      <c r="Q17" s="370"/>
      <c r="R17" s="102"/>
      <c r="S17" s="184"/>
      <c r="T17" s="370"/>
      <c r="U17" s="102"/>
      <c r="V17" s="184"/>
      <c r="W17" s="370"/>
      <c r="X17" s="815">
        <f t="shared" ref="X17:X24" si="0">I17+L17+O17+R17+U17</f>
        <v>0</v>
      </c>
      <c r="Y17" s="184"/>
      <c r="Z17" s="370"/>
      <c r="AA17" s="102"/>
      <c r="AB17" s="184"/>
      <c r="AC17" s="370"/>
      <c r="AD17" s="102"/>
      <c r="AE17" s="184"/>
      <c r="AF17" s="370"/>
      <c r="AG17" s="102"/>
      <c r="AH17" s="184"/>
      <c r="AI17" s="370"/>
      <c r="AJ17" s="102"/>
      <c r="AK17" s="184"/>
      <c r="AL17" s="370"/>
      <c r="AM17" s="102"/>
      <c r="AN17" s="184"/>
      <c r="AO17" s="370"/>
      <c r="AP17" s="815">
        <f t="shared" ref="AP17:AP24" si="1">AA17+AD17+AG17+AJ17+AM17</f>
        <v>0</v>
      </c>
      <c r="AQ17" s="184"/>
      <c r="AR17" s="107"/>
      <c r="AS17" s="362"/>
      <c r="AT17" s="108"/>
      <c r="AU17" s="363"/>
    </row>
    <row r="18" spans="2:47" ht="14.4">
      <c r="B18" s="203">
        <f>IF(C18="","",COUNTIF($C$16:C18,"&lt;&gt;""")-COUNTBLANK($C$16:C18))</f>
        <v>3</v>
      </c>
      <c r="C18" s="60" t="s">
        <v>1482</v>
      </c>
      <c r="D18" s="60" t="s">
        <v>1483</v>
      </c>
      <c r="E18" s="173" t="s">
        <v>750</v>
      </c>
      <c r="F18" s="61" t="s">
        <v>751</v>
      </c>
      <c r="H18" s="671">
        <f t="shared" ref="H18:H24" si="2">IF(AND((I18&lt;&gt;""),(J18&lt;&gt;""),(L18&lt;&gt;""),(M18&lt;&gt;""),(O18&lt;&gt;""),(P18&lt;&gt;""),(R18&lt;&gt;""),(S18&lt;&gt;""),(U18&lt;&gt;""),(V18&lt;&gt;""),(Y18&lt;&gt;""),(X18&lt;&gt;""),(AA18&lt;&gt;""),(AB18&lt;&gt;""),(AD18&lt;&gt;""),(AE18&lt;&gt;""),(AG18&lt;&gt;""),(AH18&lt;&gt;""),(AJ18&lt;&gt;""),(AK18&lt;&gt;""),(AM18&lt;&gt;""),(AN18&lt;&gt;""),(AP18&lt;&gt;""),(AQ18&lt;&gt;""),(AU18&lt;&gt;"")),0,1)</f>
        <v>1</v>
      </c>
      <c r="I18" s="102"/>
      <c r="J18" s="184"/>
      <c r="K18" s="370"/>
      <c r="L18" s="102"/>
      <c r="M18" s="184"/>
      <c r="N18" s="370"/>
      <c r="O18" s="102"/>
      <c r="P18" s="184"/>
      <c r="Q18" s="370"/>
      <c r="R18" s="102"/>
      <c r="S18" s="184"/>
      <c r="T18" s="370"/>
      <c r="U18" s="102"/>
      <c r="V18" s="184"/>
      <c r="W18" s="370"/>
      <c r="X18" s="816">
        <f t="shared" si="0"/>
        <v>0</v>
      </c>
      <c r="Y18" s="184"/>
      <c r="Z18" s="370"/>
      <c r="AA18" s="102"/>
      <c r="AB18" s="184"/>
      <c r="AC18" s="370"/>
      <c r="AD18" s="102"/>
      <c r="AE18" s="184"/>
      <c r="AF18" s="370"/>
      <c r="AG18" s="102"/>
      <c r="AH18" s="184"/>
      <c r="AI18" s="370"/>
      <c r="AJ18" s="102"/>
      <c r="AK18" s="184"/>
      <c r="AL18" s="370"/>
      <c r="AM18" s="102"/>
      <c r="AN18" s="184"/>
      <c r="AO18" s="370"/>
      <c r="AP18" s="816">
        <f t="shared" si="1"/>
        <v>0</v>
      </c>
      <c r="AQ18" s="184"/>
      <c r="AR18" s="107"/>
      <c r="AS18" s="362"/>
      <c r="AT18" s="108"/>
      <c r="AU18" s="363"/>
    </row>
    <row r="19" spans="2:47" ht="14.4">
      <c r="B19" s="203">
        <f>IF(C19="","",COUNTIF($C$16:C19,"&lt;&gt;""")-COUNTBLANK($C$16:C19))</f>
        <v>4</v>
      </c>
      <c r="C19" s="60" t="s">
        <v>1484</v>
      </c>
      <c r="D19" s="956" t="s">
        <v>1485</v>
      </c>
      <c r="E19" s="173" t="s">
        <v>750</v>
      </c>
      <c r="F19" s="61" t="s">
        <v>751</v>
      </c>
      <c r="H19" s="671">
        <f t="shared" si="2"/>
        <v>1</v>
      </c>
      <c r="I19" s="102"/>
      <c r="J19" s="184"/>
      <c r="K19" s="370"/>
      <c r="L19" s="102"/>
      <c r="M19" s="184"/>
      <c r="N19" s="370"/>
      <c r="O19" s="102"/>
      <c r="P19" s="184"/>
      <c r="Q19" s="370"/>
      <c r="R19" s="102"/>
      <c r="S19" s="184"/>
      <c r="T19" s="370"/>
      <c r="U19" s="102"/>
      <c r="V19" s="184"/>
      <c r="W19" s="370"/>
      <c r="X19" s="817">
        <f t="shared" si="0"/>
        <v>0</v>
      </c>
      <c r="Y19" s="184"/>
      <c r="Z19" s="370"/>
      <c r="AA19" s="102"/>
      <c r="AB19" s="184"/>
      <c r="AC19" s="370"/>
      <c r="AD19" s="102"/>
      <c r="AE19" s="184"/>
      <c r="AF19" s="370"/>
      <c r="AG19" s="102"/>
      <c r="AH19" s="184"/>
      <c r="AI19" s="370"/>
      <c r="AJ19" s="102"/>
      <c r="AK19" s="184"/>
      <c r="AL19" s="370"/>
      <c r="AM19" s="102"/>
      <c r="AN19" s="184"/>
      <c r="AO19" s="370"/>
      <c r="AP19" s="817">
        <f t="shared" si="1"/>
        <v>0</v>
      </c>
      <c r="AQ19" s="184"/>
      <c r="AR19" s="107"/>
      <c r="AS19" s="362"/>
      <c r="AT19" s="108"/>
      <c r="AU19" s="363"/>
    </row>
    <row r="20" spans="2:47" ht="14.4">
      <c r="B20" s="203">
        <f>IF(C20="","",COUNTIF($C$16:C20,"&lt;&gt;""")-COUNTBLANK($C$16:C20))</f>
        <v>5</v>
      </c>
      <c r="C20" s="60" t="s">
        <v>1486</v>
      </c>
      <c r="D20" s="977" t="s">
        <v>1487</v>
      </c>
      <c r="E20" s="173" t="s">
        <v>750</v>
      </c>
      <c r="F20" s="61" t="s">
        <v>751</v>
      </c>
      <c r="H20" s="671">
        <f t="shared" si="2"/>
        <v>1</v>
      </c>
      <c r="I20" s="102"/>
      <c r="J20" s="184"/>
      <c r="K20" s="818"/>
      <c r="L20" s="102"/>
      <c r="M20" s="184"/>
      <c r="N20" s="818"/>
      <c r="O20" s="102"/>
      <c r="P20" s="184"/>
      <c r="Q20" s="818"/>
      <c r="R20" s="102"/>
      <c r="S20" s="184"/>
      <c r="T20" s="818"/>
      <c r="U20" s="102"/>
      <c r="V20" s="184"/>
      <c r="W20" s="818"/>
      <c r="X20" s="817">
        <f t="shared" si="0"/>
        <v>0</v>
      </c>
      <c r="Y20" s="184"/>
      <c r="Z20" s="818"/>
      <c r="AA20" s="102"/>
      <c r="AB20" s="184"/>
      <c r="AC20" s="818"/>
      <c r="AD20" s="102"/>
      <c r="AE20" s="184"/>
      <c r="AF20" s="818"/>
      <c r="AG20" s="102"/>
      <c r="AH20" s="184"/>
      <c r="AI20" s="818"/>
      <c r="AJ20" s="102"/>
      <c r="AK20" s="184"/>
      <c r="AL20" s="818"/>
      <c r="AM20" s="102"/>
      <c r="AN20" s="184"/>
      <c r="AO20" s="818"/>
      <c r="AP20" s="817">
        <f t="shared" si="1"/>
        <v>0</v>
      </c>
      <c r="AQ20" s="184"/>
      <c r="AR20" s="107"/>
      <c r="AS20" s="362"/>
      <c r="AT20" s="108"/>
      <c r="AU20" s="363"/>
    </row>
    <row r="21" spans="2:47" ht="14.4">
      <c r="B21" s="203">
        <f>IF(C21="","",COUNTIF($C$16:C21,"&lt;&gt;""")-COUNTBLANK($C$16:C21))</f>
        <v>6</v>
      </c>
      <c r="C21" s="60" t="s">
        <v>1488</v>
      </c>
      <c r="D21" s="956" t="s">
        <v>1489</v>
      </c>
      <c r="E21" s="173" t="s">
        <v>750</v>
      </c>
      <c r="F21" s="61" t="s">
        <v>751</v>
      </c>
      <c r="H21" s="671">
        <f t="shared" si="2"/>
        <v>1</v>
      </c>
      <c r="I21" s="102"/>
      <c r="J21" s="184"/>
      <c r="K21" s="370"/>
      <c r="L21" s="102"/>
      <c r="M21" s="184"/>
      <c r="N21" s="370"/>
      <c r="O21" s="102"/>
      <c r="P21" s="184"/>
      <c r="Q21" s="370"/>
      <c r="R21" s="102"/>
      <c r="S21" s="184"/>
      <c r="T21" s="370"/>
      <c r="U21" s="102"/>
      <c r="V21" s="184"/>
      <c r="W21" s="370"/>
      <c r="X21" s="819">
        <f t="shared" si="0"/>
        <v>0</v>
      </c>
      <c r="Y21" s="184"/>
      <c r="Z21" s="370"/>
      <c r="AA21" s="102"/>
      <c r="AB21" s="184"/>
      <c r="AC21" s="370"/>
      <c r="AD21" s="102"/>
      <c r="AE21" s="184"/>
      <c r="AF21" s="370"/>
      <c r="AG21" s="102"/>
      <c r="AH21" s="184"/>
      <c r="AI21" s="370"/>
      <c r="AJ21" s="102"/>
      <c r="AK21" s="184"/>
      <c r="AL21" s="370"/>
      <c r="AM21" s="102"/>
      <c r="AN21" s="184"/>
      <c r="AO21" s="370"/>
      <c r="AP21" s="819">
        <f t="shared" si="1"/>
        <v>0</v>
      </c>
      <c r="AQ21" s="184"/>
      <c r="AR21" s="107"/>
      <c r="AS21" s="362"/>
      <c r="AT21" s="108"/>
      <c r="AU21" s="363"/>
    </row>
    <row r="22" spans="2:47" ht="14.4">
      <c r="B22" s="203">
        <f>IF(C22="","",COUNTIF($C$16:C22,"&lt;&gt;""")-COUNTBLANK($C$16:C22))</f>
        <v>7</v>
      </c>
      <c r="C22" s="60" t="s">
        <v>1490</v>
      </c>
      <c r="D22" s="956" t="s">
        <v>1491</v>
      </c>
      <c r="E22" s="173" t="s">
        <v>750</v>
      </c>
      <c r="F22" s="61" t="s">
        <v>751</v>
      </c>
      <c r="H22" s="671">
        <f t="shared" si="2"/>
        <v>1</v>
      </c>
      <c r="I22" s="102"/>
      <c r="J22" s="184"/>
      <c r="K22" s="370"/>
      <c r="L22" s="102"/>
      <c r="M22" s="184"/>
      <c r="N22" s="370"/>
      <c r="O22" s="102"/>
      <c r="P22" s="184"/>
      <c r="Q22" s="370"/>
      <c r="R22" s="102"/>
      <c r="S22" s="184"/>
      <c r="T22" s="370"/>
      <c r="U22" s="102"/>
      <c r="V22" s="184"/>
      <c r="W22" s="370"/>
      <c r="X22" s="819">
        <f t="shared" si="0"/>
        <v>0</v>
      </c>
      <c r="Y22" s="184"/>
      <c r="Z22" s="370"/>
      <c r="AA22" s="102"/>
      <c r="AB22" s="184"/>
      <c r="AC22" s="370"/>
      <c r="AD22" s="102"/>
      <c r="AE22" s="184"/>
      <c r="AF22" s="370"/>
      <c r="AG22" s="102"/>
      <c r="AH22" s="184"/>
      <c r="AI22" s="370"/>
      <c r="AJ22" s="102"/>
      <c r="AK22" s="184"/>
      <c r="AL22" s="370"/>
      <c r="AM22" s="102"/>
      <c r="AN22" s="184"/>
      <c r="AO22" s="370"/>
      <c r="AP22" s="819">
        <f t="shared" si="1"/>
        <v>0</v>
      </c>
      <c r="AQ22" s="184"/>
      <c r="AR22" s="107"/>
      <c r="AS22" s="362"/>
      <c r="AT22" s="108"/>
      <c r="AU22" s="363"/>
    </row>
    <row r="23" spans="2:47" ht="14.4">
      <c r="B23" s="203">
        <f>IF(C23="","",COUNTIF($C$16:C23,"&lt;&gt;""")-COUNTBLANK($C$16:C23))</f>
        <v>8</v>
      </c>
      <c r="C23" s="60" t="s">
        <v>1492</v>
      </c>
      <c r="D23" s="956" t="s">
        <v>1493</v>
      </c>
      <c r="E23" s="173" t="s">
        <v>750</v>
      </c>
      <c r="F23" s="61" t="s">
        <v>751</v>
      </c>
      <c r="H23" s="671">
        <f t="shared" si="2"/>
        <v>1</v>
      </c>
      <c r="I23" s="102"/>
      <c r="J23" s="184"/>
      <c r="K23" s="370"/>
      <c r="L23" s="102"/>
      <c r="M23" s="184"/>
      <c r="N23" s="370"/>
      <c r="O23" s="102"/>
      <c r="P23" s="184"/>
      <c r="Q23" s="370"/>
      <c r="R23" s="102"/>
      <c r="S23" s="184"/>
      <c r="T23" s="370"/>
      <c r="U23" s="102"/>
      <c r="V23" s="184"/>
      <c r="W23" s="370"/>
      <c r="X23" s="819">
        <f t="shared" si="0"/>
        <v>0</v>
      </c>
      <c r="Y23" s="184"/>
      <c r="Z23" s="370"/>
      <c r="AA23" s="102"/>
      <c r="AB23" s="184"/>
      <c r="AC23" s="370"/>
      <c r="AD23" s="102"/>
      <c r="AE23" s="184"/>
      <c r="AF23" s="370"/>
      <c r="AG23" s="102"/>
      <c r="AH23" s="184"/>
      <c r="AI23" s="370"/>
      <c r="AJ23" s="102"/>
      <c r="AK23" s="184"/>
      <c r="AL23" s="370"/>
      <c r="AM23" s="102"/>
      <c r="AN23" s="184"/>
      <c r="AO23" s="370"/>
      <c r="AP23" s="819">
        <f t="shared" si="1"/>
        <v>0</v>
      </c>
      <c r="AQ23" s="184"/>
      <c r="AR23" s="107"/>
      <c r="AS23" s="362"/>
      <c r="AT23" s="108"/>
      <c r="AU23" s="363"/>
    </row>
    <row r="24" spans="2:47" ht="14.4">
      <c r="B24" s="203">
        <f>IF(C24="","",COUNTIF($C$16:C24,"&lt;&gt;""")-COUNTBLANK($C$16:C24))</f>
        <v>9</v>
      </c>
      <c r="C24" s="60" t="s">
        <v>1494</v>
      </c>
      <c r="D24" s="956" t="s">
        <v>1506</v>
      </c>
      <c r="E24" s="173" t="s">
        <v>750</v>
      </c>
      <c r="F24" s="61" t="s">
        <v>751</v>
      </c>
      <c r="G24" s="32"/>
      <c r="H24" s="671">
        <f t="shared" si="2"/>
        <v>1</v>
      </c>
      <c r="I24" s="102"/>
      <c r="J24" s="184"/>
      <c r="K24" s="370"/>
      <c r="L24" s="102"/>
      <c r="M24" s="184"/>
      <c r="N24" s="370"/>
      <c r="O24" s="102"/>
      <c r="P24" s="184"/>
      <c r="Q24" s="370"/>
      <c r="R24" s="102"/>
      <c r="S24" s="184"/>
      <c r="T24" s="370"/>
      <c r="U24" s="102"/>
      <c r="V24" s="184"/>
      <c r="W24" s="370"/>
      <c r="X24" s="819">
        <f t="shared" si="0"/>
        <v>0</v>
      </c>
      <c r="Y24" s="184"/>
      <c r="Z24" s="370"/>
      <c r="AA24" s="102"/>
      <c r="AB24" s="184"/>
      <c r="AC24" s="370"/>
      <c r="AD24" s="102"/>
      <c r="AE24" s="184"/>
      <c r="AF24" s="370"/>
      <c r="AG24" s="102"/>
      <c r="AH24" s="184"/>
      <c r="AI24" s="370"/>
      <c r="AJ24" s="102"/>
      <c r="AK24" s="184"/>
      <c r="AL24" s="370"/>
      <c r="AM24" s="102"/>
      <c r="AN24" s="184"/>
      <c r="AO24" s="370"/>
      <c r="AP24" s="819">
        <f t="shared" si="1"/>
        <v>0</v>
      </c>
      <c r="AQ24" s="184"/>
      <c r="AR24" s="107"/>
      <c r="AS24" s="362"/>
      <c r="AT24" s="107"/>
      <c r="AU24" s="363"/>
    </row>
    <row r="25" spans="2:47" ht="14.4">
      <c r="B25" s="203" t="str">
        <f>IF(C25="","",COUNTIF($C$16:C25,"&lt;&gt;""")-COUNTBLANK($C$16:C25))</f>
        <v/>
      </c>
      <c r="D25" s="954"/>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361"/>
    </row>
    <row r="26" spans="2:47" ht="14.4">
      <c r="B26" s="203" t="str">
        <f>IF(C26="","",COUNTIF($C$16:C26,"&lt;&gt;""")-COUNTBLANK($C$16:C26))</f>
        <v/>
      </c>
      <c r="C26" s="60"/>
      <c r="D26" s="958" t="s">
        <v>1496</v>
      </c>
      <c r="E26" s="60"/>
      <c r="F26" s="60"/>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370"/>
      <c r="AT26" s="370"/>
      <c r="AU26" s="361"/>
    </row>
    <row r="27" spans="2:47" ht="14.4">
      <c r="B27" s="203">
        <f>IF(C27="","",COUNTIF($C$16:C27,"&lt;&gt;""")-COUNTBLANK($C$16:C27))</f>
        <v>10</v>
      </c>
      <c r="C27" s="60" t="s">
        <v>1497</v>
      </c>
      <c r="D27" s="956" t="s">
        <v>1479</v>
      </c>
      <c r="E27" s="173" t="s">
        <v>750</v>
      </c>
      <c r="F27" s="61" t="s">
        <v>751</v>
      </c>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370"/>
      <c r="AT27" s="370"/>
      <c r="AU27" s="307"/>
    </row>
    <row r="28" spans="2:47" ht="14.4">
      <c r="B28" s="203">
        <f>IF(C28="","",COUNTIF($C$16:C28,"&lt;&gt;""")-COUNTBLANK($C$16:C28))</f>
        <v>11</v>
      </c>
      <c r="C28" s="60" t="s">
        <v>1498</v>
      </c>
      <c r="D28" s="956" t="s">
        <v>1481</v>
      </c>
      <c r="E28" s="173" t="s">
        <v>750</v>
      </c>
      <c r="F28" s="61" t="s">
        <v>751</v>
      </c>
      <c r="H28" s="671">
        <f t="shared" ref="H28:H35" si="3">IF(AND((I28&lt;&gt;""),(J28&lt;&gt;""),(L28&lt;&gt;""),(M28&lt;&gt;""),(O28&lt;&gt;""),(P28&lt;&gt;""),(R28&lt;&gt;""),(S28&lt;&gt;""),(U28&lt;&gt;""),(V28&lt;&gt;""),(Y28&lt;&gt;""),(X28&lt;&gt;""),(AA28&lt;&gt;""),(AB28&lt;&gt;""),(AD28&lt;&gt;""),(AE28&lt;&gt;""),(AG28&lt;&gt;""),(AH28&lt;&gt;""),(AJ28&lt;&gt;""),(AK28&lt;&gt;""),(AM28&lt;&gt;""),(AN28&lt;&gt;""),(AP28&lt;&gt;""),(AQ28&lt;&gt;""),(AU28&lt;&gt;"")),0,1)</f>
        <v>1</v>
      </c>
      <c r="I28" s="102"/>
      <c r="J28" s="184"/>
      <c r="K28" s="370"/>
      <c r="L28" s="102"/>
      <c r="M28" s="184"/>
      <c r="N28" s="370"/>
      <c r="O28" s="102"/>
      <c r="P28" s="184"/>
      <c r="Q28" s="370"/>
      <c r="R28" s="102"/>
      <c r="S28" s="184"/>
      <c r="T28" s="370"/>
      <c r="U28" s="102"/>
      <c r="V28" s="184"/>
      <c r="W28" s="370"/>
      <c r="X28" s="815">
        <f t="shared" ref="X28:X35" si="4">I28+L28+O28+R28+U28</f>
        <v>0</v>
      </c>
      <c r="Y28" s="184"/>
      <c r="Z28" s="370"/>
      <c r="AA28" s="102"/>
      <c r="AB28" s="184"/>
      <c r="AC28" s="370"/>
      <c r="AD28" s="102"/>
      <c r="AE28" s="184"/>
      <c r="AF28" s="370"/>
      <c r="AG28" s="102"/>
      <c r="AH28" s="184"/>
      <c r="AI28" s="370"/>
      <c r="AJ28" s="102"/>
      <c r="AK28" s="184"/>
      <c r="AL28" s="370"/>
      <c r="AM28" s="102"/>
      <c r="AN28" s="184"/>
      <c r="AO28" s="370"/>
      <c r="AP28" s="815">
        <f t="shared" ref="AP28:AP35" si="5">AA28+AD28+AG28+AJ28+AM28</f>
        <v>0</v>
      </c>
      <c r="AQ28" s="184"/>
      <c r="AR28" s="107"/>
      <c r="AS28" s="362"/>
      <c r="AT28" s="108"/>
      <c r="AU28" s="363"/>
    </row>
    <row r="29" spans="2:47" ht="14.4">
      <c r="B29" s="203">
        <f>IF(C29="","",COUNTIF($C$16:C29,"&lt;&gt;""")-COUNTBLANK($C$16:C29))</f>
        <v>12</v>
      </c>
      <c r="C29" s="60" t="s">
        <v>1499</v>
      </c>
      <c r="D29" s="956" t="s">
        <v>1483</v>
      </c>
      <c r="E29" s="173" t="s">
        <v>750</v>
      </c>
      <c r="F29" s="61" t="s">
        <v>751</v>
      </c>
      <c r="H29" s="671">
        <f t="shared" si="3"/>
        <v>1</v>
      </c>
      <c r="I29" s="102"/>
      <c r="J29" s="184"/>
      <c r="K29" s="370"/>
      <c r="L29" s="102"/>
      <c r="M29" s="184"/>
      <c r="N29" s="370"/>
      <c r="O29" s="102"/>
      <c r="P29" s="184"/>
      <c r="Q29" s="370"/>
      <c r="R29" s="102"/>
      <c r="S29" s="184"/>
      <c r="T29" s="370"/>
      <c r="U29" s="102"/>
      <c r="V29" s="184"/>
      <c r="W29" s="370"/>
      <c r="X29" s="816">
        <f t="shared" si="4"/>
        <v>0</v>
      </c>
      <c r="Y29" s="184"/>
      <c r="Z29" s="370"/>
      <c r="AA29" s="102"/>
      <c r="AB29" s="184"/>
      <c r="AC29" s="370"/>
      <c r="AD29" s="102"/>
      <c r="AE29" s="184"/>
      <c r="AF29" s="370"/>
      <c r="AG29" s="102"/>
      <c r="AH29" s="184"/>
      <c r="AI29" s="370"/>
      <c r="AJ29" s="102"/>
      <c r="AK29" s="184"/>
      <c r="AL29" s="370"/>
      <c r="AM29" s="102"/>
      <c r="AN29" s="184"/>
      <c r="AO29" s="370"/>
      <c r="AP29" s="816">
        <f t="shared" si="5"/>
        <v>0</v>
      </c>
      <c r="AQ29" s="184"/>
      <c r="AR29" s="107"/>
      <c r="AS29" s="362"/>
      <c r="AT29" s="108"/>
      <c r="AU29" s="363"/>
    </row>
    <row r="30" spans="2:47" ht="14.4">
      <c r="B30" s="203">
        <f>IF(C30="","",COUNTIF($C$16:C30,"&lt;&gt;""")-COUNTBLANK($C$16:C30))</f>
        <v>13</v>
      </c>
      <c r="C30" s="60" t="s">
        <v>1500</v>
      </c>
      <c r="D30" s="956" t="s">
        <v>1485</v>
      </c>
      <c r="E30" s="173" t="s">
        <v>750</v>
      </c>
      <c r="F30" s="61" t="s">
        <v>751</v>
      </c>
      <c r="H30" s="671">
        <f t="shared" si="3"/>
        <v>1</v>
      </c>
      <c r="I30" s="102"/>
      <c r="J30" s="184"/>
      <c r="K30" s="818"/>
      <c r="L30" s="102"/>
      <c r="M30" s="184"/>
      <c r="N30" s="818"/>
      <c r="O30" s="102"/>
      <c r="P30" s="184"/>
      <c r="Q30" s="818"/>
      <c r="R30" s="102"/>
      <c r="S30" s="184"/>
      <c r="T30" s="818"/>
      <c r="U30" s="102"/>
      <c r="V30" s="184"/>
      <c r="W30" s="818"/>
      <c r="X30" s="817">
        <f t="shared" si="4"/>
        <v>0</v>
      </c>
      <c r="Y30" s="184"/>
      <c r="Z30" s="818"/>
      <c r="AA30" s="102"/>
      <c r="AB30" s="184"/>
      <c r="AC30" s="818"/>
      <c r="AD30" s="102"/>
      <c r="AE30" s="184"/>
      <c r="AF30" s="818"/>
      <c r="AG30" s="102"/>
      <c r="AH30" s="184"/>
      <c r="AI30" s="818"/>
      <c r="AJ30" s="102"/>
      <c r="AK30" s="184"/>
      <c r="AL30" s="818"/>
      <c r="AM30" s="102"/>
      <c r="AN30" s="184"/>
      <c r="AO30" s="818"/>
      <c r="AP30" s="817">
        <f t="shared" si="5"/>
        <v>0</v>
      </c>
      <c r="AQ30" s="184"/>
      <c r="AR30" s="107"/>
      <c r="AS30" s="362"/>
      <c r="AT30" s="108"/>
      <c r="AU30" s="363"/>
    </row>
    <row r="31" spans="2:47" ht="14.4">
      <c r="B31" s="203">
        <f>IF(C31="","",COUNTIF($C$16:C31,"&lt;&gt;""")-COUNTBLANK($C$16:C31))</f>
        <v>14</v>
      </c>
      <c r="C31" s="60" t="s">
        <v>1501</v>
      </c>
      <c r="D31" s="956" t="s">
        <v>1487</v>
      </c>
      <c r="E31" s="173" t="s">
        <v>750</v>
      </c>
      <c r="F31" s="61" t="s">
        <v>751</v>
      </c>
      <c r="H31" s="671">
        <f t="shared" si="3"/>
        <v>1</v>
      </c>
      <c r="I31" s="102"/>
      <c r="J31" s="184"/>
      <c r="K31" s="370"/>
      <c r="L31" s="102"/>
      <c r="M31" s="184"/>
      <c r="N31" s="370"/>
      <c r="O31" s="102"/>
      <c r="P31" s="184"/>
      <c r="Q31" s="370"/>
      <c r="R31" s="102"/>
      <c r="S31" s="184"/>
      <c r="T31" s="370"/>
      <c r="U31" s="102"/>
      <c r="V31" s="184"/>
      <c r="W31" s="370"/>
      <c r="X31" s="817">
        <f t="shared" si="4"/>
        <v>0</v>
      </c>
      <c r="Y31" s="184"/>
      <c r="Z31" s="370"/>
      <c r="AA31" s="102"/>
      <c r="AB31" s="184"/>
      <c r="AC31" s="370"/>
      <c r="AD31" s="102"/>
      <c r="AE31" s="184"/>
      <c r="AF31" s="370"/>
      <c r="AG31" s="102"/>
      <c r="AH31" s="184"/>
      <c r="AI31" s="370"/>
      <c r="AJ31" s="102"/>
      <c r="AK31" s="184"/>
      <c r="AL31" s="370"/>
      <c r="AM31" s="102"/>
      <c r="AN31" s="184"/>
      <c r="AO31" s="370"/>
      <c r="AP31" s="817">
        <f t="shared" si="5"/>
        <v>0</v>
      </c>
      <c r="AQ31" s="184"/>
      <c r="AR31" s="107"/>
      <c r="AS31" s="362"/>
      <c r="AT31" s="108"/>
      <c r="AU31" s="363"/>
    </row>
    <row r="32" spans="2:47" ht="14.4">
      <c r="B32" s="203">
        <f>IF(C32="","",COUNTIF($C$16:C32,"&lt;&gt;""")-COUNTBLANK($C$16:C32))</f>
        <v>15</v>
      </c>
      <c r="C32" s="60" t="s">
        <v>1502</v>
      </c>
      <c r="D32" s="956" t="s">
        <v>1489</v>
      </c>
      <c r="E32" s="173" t="s">
        <v>750</v>
      </c>
      <c r="F32" s="61" t="s">
        <v>751</v>
      </c>
      <c r="H32" s="671">
        <f t="shared" si="3"/>
        <v>1</v>
      </c>
      <c r="I32" s="102"/>
      <c r="J32" s="184"/>
      <c r="K32" s="370"/>
      <c r="L32" s="102"/>
      <c r="M32" s="184"/>
      <c r="N32" s="370"/>
      <c r="O32" s="102"/>
      <c r="P32" s="184"/>
      <c r="Q32" s="370"/>
      <c r="R32" s="102"/>
      <c r="S32" s="184"/>
      <c r="T32" s="370"/>
      <c r="U32" s="102"/>
      <c r="V32" s="184"/>
      <c r="W32" s="370"/>
      <c r="X32" s="819">
        <f t="shared" si="4"/>
        <v>0</v>
      </c>
      <c r="Y32" s="184"/>
      <c r="Z32" s="370"/>
      <c r="AA32" s="102"/>
      <c r="AB32" s="184"/>
      <c r="AC32" s="370"/>
      <c r="AD32" s="102"/>
      <c r="AE32" s="184"/>
      <c r="AF32" s="370"/>
      <c r="AG32" s="102"/>
      <c r="AH32" s="184"/>
      <c r="AI32" s="370"/>
      <c r="AJ32" s="102"/>
      <c r="AK32" s="184"/>
      <c r="AL32" s="370"/>
      <c r="AM32" s="102"/>
      <c r="AN32" s="184"/>
      <c r="AO32" s="370"/>
      <c r="AP32" s="819">
        <f t="shared" si="5"/>
        <v>0</v>
      </c>
      <c r="AQ32" s="184"/>
      <c r="AR32" s="107"/>
      <c r="AS32" s="362"/>
      <c r="AT32" s="108"/>
      <c r="AU32" s="363"/>
    </row>
    <row r="33" spans="2:47" ht="14.4">
      <c r="B33" s="203">
        <f>IF(C33="","",COUNTIF($C$16:C33,"&lt;&gt;""")-COUNTBLANK($C$16:C33))</f>
        <v>16</v>
      </c>
      <c r="C33" s="60" t="s">
        <v>1503</v>
      </c>
      <c r="D33" s="956" t="s">
        <v>1491</v>
      </c>
      <c r="E33" s="173" t="s">
        <v>750</v>
      </c>
      <c r="F33" s="61" t="s">
        <v>751</v>
      </c>
      <c r="H33" s="671">
        <f t="shared" si="3"/>
        <v>1</v>
      </c>
      <c r="I33" s="102"/>
      <c r="J33" s="184"/>
      <c r="K33" s="370"/>
      <c r="L33" s="102"/>
      <c r="M33" s="184"/>
      <c r="N33" s="370"/>
      <c r="O33" s="102"/>
      <c r="P33" s="184"/>
      <c r="Q33" s="370"/>
      <c r="R33" s="102"/>
      <c r="S33" s="184"/>
      <c r="T33" s="370"/>
      <c r="U33" s="102"/>
      <c r="V33" s="184"/>
      <c r="W33" s="370"/>
      <c r="X33" s="819">
        <f t="shared" si="4"/>
        <v>0</v>
      </c>
      <c r="Y33" s="184"/>
      <c r="Z33" s="370"/>
      <c r="AA33" s="102"/>
      <c r="AB33" s="184"/>
      <c r="AC33" s="370"/>
      <c r="AD33" s="102"/>
      <c r="AE33" s="184"/>
      <c r="AF33" s="370"/>
      <c r="AG33" s="102"/>
      <c r="AH33" s="184"/>
      <c r="AI33" s="370"/>
      <c r="AJ33" s="102"/>
      <c r="AK33" s="184"/>
      <c r="AL33" s="370"/>
      <c r="AM33" s="102"/>
      <c r="AN33" s="184"/>
      <c r="AO33" s="370"/>
      <c r="AP33" s="819">
        <f t="shared" si="5"/>
        <v>0</v>
      </c>
      <c r="AQ33" s="184"/>
      <c r="AR33" s="107"/>
      <c r="AS33" s="362"/>
      <c r="AT33" s="108"/>
      <c r="AU33" s="363"/>
    </row>
    <row r="34" spans="2:47" ht="14.4">
      <c r="B34" s="203">
        <f>IF(C34="","",COUNTIF($C$16:C34,"&lt;&gt;""")-COUNTBLANK($C$16:C34))</f>
        <v>17</v>
      </c>
      <c r="C34" s="60" t="s">
        <v>1504</v>
      </c>
      <c r="D34" s="956" t="s">
        <v>1493</v>
      </c>
      <c r="E34" s="173" t="s">
        <v>750</v>
      </c>
      <c r="F34" s="61" t="s">
        <v>751</v>
      </c>
      <c r="H34" s="671">
        <f t="shared" si="3"/>
        <v>1</v>
      </c>
      <c r="I34" s="102"/>
      <c r="J34" s="184"/>
      <c r="K34" s="370"/>
      <c r="L34" s="102"/>
      <c r="M34" s="184"/>
      <c r="N34" s="370"/>
      <c r="O34" s="102"/>
      <c r="P34" s="184"/>
      <c r="Q34" s="370"/>
      <c r="R34" s="102"/>
      <c r="S34" s="184"/>
      <c r="T34" s="370"/>
      <c r="U34" s="102"/>
      <c r="V34" s="184"/>
      <c r="W34" s="370"/>
      <c r="X34" s="819">
        <f t="shared" si="4"/>
        <v>0</v>
      </c>
      <c r="Y34" s="184"/>
      <c r="Z34" s="370"/>
      <c r="AA34" s="102"/>
      <c r="AB34" s="184"/>
      <c r="AC34" s="370"/>
      <c r="AD34" s="102"/>
      <c r="AE34" s="184"/>
      <c r="AF34" s="370"/>
      <c r="AG34" s="102"/>
      <c r="AH34" s="184"/>
      <c r="AI34" s="370"/>
      <c r="AJ34" s="102"/>
      <c r="AK34" s="184"/>
      <c r="AL34" s="370"/>
      <c r="AM34" s="102"/>
      <c r="AN34" s="184"/>
      <c r="AO34" s="370"/>
      <c r="AP34" s="819">
        <f t="shared" si="5"/>
        <v>0</v>
      </c>
      <c r="AQ34" s="184"/>
      <c r="AR34" s="107"/>
      <c r="AS34" s="362"/>
      <c r="AT34" s="108"/>
      <c r="AU34" s="363"/>
    </row>
    <row r="35" spans="2:47" ht="14.4">
      <c r="B35" s="203">
        <f>IF(C35="","",COUNTIF($C$16:C35,"&lt;&gt;""")-COUNTBLANK($C$16:C35))</f>
        <v>18</v>
      </c>
      <c r="C35" s="60" t="s">
        <v>1505</v>
      </c>
      <c r="D35" s="956" t="s">
        <v>1506</v>
      </c>
      <c r="E35" s="173" t="s">
        <v>750</v>
      </c>
      <c r="F35" s="61" t="s">
        <v>751</v>
      </c>
      <c r="H35" s="671">
        <f t="shared" si="3"/>
        <v>1</v>
      </c>
      <c r="I35" s="102"/>
      <c r="J35" s="184"/>
      <c r="K35" s="370"/>
      <c r="L35" s="102"/>
      <c r="M35" s="184"/>
      <c r="N35" s="370"/>
      <c r="O35" s="102"/>
      <c r="P35" s="184"/>
      <c r="Q35" s="370"/>
      <c r="R35" s="102"/>
      <c r="S35" s="184"/>
      <c r="T35" s="370"/>
      <c r="U35" s="102"/>
      <c r="V35" s="184"/>
      <c r="W35" s="370"/>
      <c r="X35" s="819">
        <f t="shared" si="4"/>
        <v>0</v>
      </c>
      <c r="Y35" s="184"/>
      <c r="Z35" s="370"/>
      <c r="AA35" s="102"/>
      <c r="AB35" s="184"/>
      <c r="AC35" s="370"/>
      <c r="AD35" s="102"/>
      <c r="AE35" s="184"/>
      <c r="AF35" s="370"/>
      <c r="AG35" s="102"/>
      <c r="AH35" s="184"/>
      <c r="AI35" s="370"/>
      <c r="AJ35" s="102"/>
      <c r="AK35" s="184"/>
      <c r="AL35" s="370"/>
      <c r="AM35" s="102"/>
      <c r="AN35" s="184"/>
      <c r="AO35" s="370"/>
      <c r="AP35" s="819">
        <f t="shared" si="5"/>
        <v>0</v>
      </c>
      <c r="AQ35" s="184"/>
      <c r="AR35" s="107"/>
      <c r="AS35" s="362"/>
      <c r="AT35" s="108"/>
      <c r="AU35" s="363"/>
    </row>
    <row r="36" spans="2:47" ht="14.4">
      <c r="B36" s="203" t="str">
        <f>IF(C36="","",COUNTIF($C$16:C36,"&lt;&gt;""")-COUNTBLANK($C$16:C36))</f>
        <v/>
      </c>
      <c r="D36" s="954"/>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820"/>
      <c r="AQ36" s="107"/>
      <c r="AR36" s="107"/>
      <c r="AS36" s="107"/>
      <c r="AT36" s="107"/>
      <c r="AU36" s="361"/>
    </row>
    <row r="37" spans="2:47" ht="14.4">
      <c r="B37" s="203" t="str">
        <f>IF(C37="","",COUNTIF($C$16:C37,"&lt;&gt;""")-COUNTBLANK($C$16:C37))</f>
        <v/>
      </c>
      <c r="C37" s="60"/>
      <c r="D37" s="958" t="s">
        <v>1507</v>
      </c>
      <c r="E37" s="60"/>
      <c r="F37" s="60"/>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370"/>
      <c r="AP37" s="370"/>
      <c r="AQ37" s="107"/>
      <c r="AR37" s="107"/>
      <c r="AS37" s="370"/>
      <c r="AT37" s="370"/>
      <c r="AU37" s="361"/>
    </row>
    <row r="38" spans="2:47" ht="14.4">
      <c r="B38" s="203">
        <f>IF(C38="","",COUNTIF($C$16:C38,"&lt;&gt;""")-COUNTBLANK($C$16:C38))</f>
        <v>19</v>
      </c>
      <c r="C38" s="60" t="s">
        <v>1508</v>
      </c>
      <c r="D38" s="956" t="s">
        <v>1479</v>
      </c>
      <c r="E38" s="173" t="s">
        <v>750</v>
      </c>
      <c r="F38" s="61" t="s">
        <v>751</v>
      </c>
      <c r="H38" s="671">
        <f>IF(AND((I38&lt;&gt;""),(J38&lt;&gt;""),(L38&lt;&gt;""),(M38&lt;&gt;""),(O38&lt;&gt;""),(P38&lt;&gt;""),(R38&lt;&gt;""),(S38&lt;&gt;""),(U38&lt;&gt;""),(V38&lt;&gt;""),(Y38&lt;&gt;""),(X38&lt;&gt;""),(AA38&lt;&gt;""),(AB38&lt;&gt;""),(AD38&lt;&gt;""),(AE38&lt;&gt;""),(AG38&lt;&gt;""),(AH38&lt;&gt;""),(AJ38&lt;&gt;""),(AK38&lt;&gt;""),(AM38&lt;&gt;""),(AN38&lt;&gt;""),(AP38&lt;&gt;""),(AQ38&lt;&gt;""),(AU38&lt;&gt;"")),0,1)</f>
        <v>1</v>
      </c>
      <c r="I38" s="102"/>
      <c r="J38" s="184"/>
      <c r="K38" s="370"/>
      <c r="L38" s="102"/>
      <c r="M38" s="184"/>
      <c r="N38" s="370"/>
      <c r="O38" s="102"/>
      <c r="P38" s="184"/>
      <c r="Q38" s="370"/>
      <c r="R38" s="102"/>
      <c r="S38" s="184"/>
      <c r="T38" s="370"/>
      <c r="U38" s="102"/>
      <c r="V38" s="184"/>
      <c r="W38" s="370"/>
      <c r="X38" s="815">
        <f>I38+L38+O38+R38+U38</f>
        <v>0</v>
      </c>
      <c r="Y38" s="184"/>
      <c r="Z38" s="370"/>
      <c r="AA38" s="102"/>
      <c r="AB38" s="184"/>
      <c r="AC38" s="370"/>
      <c r="AD38" s="102"/>
      <c r="AE38" s="184"/>
      <c r="AF38" s="370"/>
      <c r="AG38" s="102"/>
      <c r="AH38" s="184"/>
      <c r="AI38" s="370"/>
      <c r="AJ38" s="102"/>
      <c r="AK38" s="184"/>
      <c r="AL38" s="370"/>
      <c r="AM38" s="102"/>
      <c r="AN38" s="184"/>
      <c r="AO38" s="370"/>
      <c r="AP38" s="815">
        <f>AA38+AD38+AG38+AJ38+AM38</f>
        <v>0</v>
      </c>
      <c r="AQ38" s="184"/>
      <c r="AR38" s="107"/>
      <c r="AS38" s="362"/>
      <c r="AT38" s="108"/>
      <c r="AU38" s="363"/>
    </row>
    <row r="39" spans="2:47" ht="14.4">
      <c r="B39" s="203">
        <f>IF(C39="","",COUNTIF($C$16:C39,"&lt;&gt;""")-COUNTBLANK($C$16:C39))</f>
        <v>20</v>
      </c>
      <c r="C39" s="60" t="s">
        <v>1509</v>
      </c>
      <c r="D39" s="956" t="s">
        <v>1481</v>
      </c>
      <c r="E39" s="173" t="s">
        <v>750</v>
      </c>
      <c r="F39" s="61" t="s">
        <v>751</v>
      </c>
      <c r="H39" s="671">
        <f t="shared" ref="H39:H46" si="6">IF(AND((I39&lt;&gt;""),(J39&lt;&gt;""),(L39&lt;&gt;""),(M39&lt;&gt;""),(O39&lt;&gt;""),(P39&lt;&gt;""),(R39&lt;&gt;""),(S39&lt;&gt;""),(U39&lt;&gt;""),(V39&lt;&gt;""),(Y39&lt;&gt;""),(X39&lt;&gt;""),(AA39&lt;&gt;""),(AB39&lt;&gt;""),(AD39&lt;&gt;""),(AE39&lt;&gt;""),(AG39&lt;&gt;""),(AH39&lt;&gt;""),(AJ39&lt;&gt;""),(AK39&lt;&gt;""),(AM39&lt;&gt;""),(AN39&lt;&gt;""),(AP39&lt;&gt;""),(AQ39&lt;&gt;""),(AU39&lt;&gt;"")),0,1)</f>
        <v>1</v>
      </c>
      <c r="I39" s="102"/>
      <c r="J39" s="184"/>
      <c r="K39" s="370"/>
      <c r="L39" s="102"/>
      <c r="M39" s="184"/>
      <c r="N39" s="370"/>
      <c r="O39" s="102"/>
      <c r="P39" s="184"/>
      <c r="Q39" s="370"/>
      <c r="R39" s="102"/>
      <c r="S39" s="184"/>
      <c r="T39" s="370"/>
      <c r="U39" s="102"/>
      <c r="V39" s="184"/>
      <c r="W39" s="370"/>
      <c r="X39" s="815">
        <f t="shared" ref="X39:X46" si="7">I39+L39+O39+R39+U39</f>
        <v>0</v>
      </c>
      <c r="Y39" s="184"/>
      <c r="Z39" s="370"/>
      <c r="AA39" s="102"/>
      <c r="AB39" s="184"/>
      <c r="AC39" s="370"/>
      <c r="AD39" s="102"/>
      <c r="AE39" s="184"/>
      <c r="AF39" s="370"/>
      <c r="AG39" s="102"/>
      <c r="AH39" s="184"/>
      <c r="AI39" s="370"/>
      <c r="AJ39" s="102"/>
      <c r="AK39" s="184"/>
      <c r="AL39" s="370"/>
      <c r="AM39" s="102"/>
      <c r="AN39" s="184"/>
      <c r="AO39" s="370"/>
      <c r="AP39" s="815">
        <f t="shared" ref="AP39:AP46" si="8">AA39+AD39+AG39+AJ39+AM39</f>
        <v>0</v>
      </c>
      <c r="AQ39" s="184"/>
      <c r="AR39" s="107"/>
      <c r="AS39" s="362"/>
      <c r="AT39" s="108"/>
      <c r="AU39" s="363"/>
    </row>
    <row r="40" spans="2:47" ht="14.4">
      <c r="B40" s="203">
        <f>IF(C40="","",COUNTIF($C$16:C40,"&lt;&gt;""")-COUNTBLANK($C$16:C40))</f>
        <v>21</v>
      </c>
      <c r="C40" s="60" t="s">
        <v>1510</v>
      </c>
      <c r="D40" s="956" t="s">
        <v>1483</v>
      </c>
      <c r="E40" s="173" t="s">
        <v>750</v>
      </c>
      <c r="F40" s="61" t="s">
        <v>751</v>
      </c>
      <c r="H40" s="671">
        <f t="shared" si="6"/>
        <v>1</v>
      </c>
      <c r="I40" s="102"/>
      <c r="J40" s="184"/>
      <c r="K40" s="370"/>
      <c r="L40" s="102"/>
      <c r="M40" s="184"/>
      <c r="N40" s="370"/>
      <c r="O40" s="102"/>
      <c r="P40" s="184"/>
      <c r="Q40" s="370"/>
      <c r="R40" s="102"/>
      <c r="S40" s="184"/>
      <c r="T40" s="370"/>
      <c r="U40" s="102"/>
      <c r="V40" s="184"/>
      <c r="W40" s="370"/>
      <c r="X40" s="816">
        <f t="shared" si="7"/>
        <v>0</v>
      </c>
      <c r="Y40" s="184"/>
      <c r="Z40" s="370"/>
      <c r="AA40" s="102"/>
      <c r="AB40" s="184"/>
      <c r="AC40" s="370"/>
      <c r="AD40" s="102"/>
      <c r="AE40" s="184"/>
      <c r="AF40" s="370"/>
      <c r="AG40" s="102"/>
      <c r="AH40" s="184"/>
      <c r="AI40" s="370"/>
      <c r="AJ40" s="102"/>
      <c r="AK40" s="184"/>
      <c r="AL40" s="370"/>
      <c r="AM40" s="102"/>
      <c r="AN40" s="184"/>
      <c r="AO40" s="370"/>
      <c r="AP40" s="816">
        <f t="shared" si="8"/>
        <v>0</v>
      </c>
      <c r="AQ40" s="184"/>
      <c r="AR40" s="107"/>
      <c r="AS40" s="362"/>
      <c r="AT40" s="108"/>
      <c r="AU40" s="363"/>
    </row>
    <row r="41" spans="2:47" ht="17.850000000000001" customHeight="1">
      <c r="B41" s="203">
        <f>IF(C41="","",COUNTIF($C$16:C41,"&lt;&gt;""")-COUNTBLANK($C$16:C41))</f>
        <v>22</v>
      </c>
      <c r="C41" s="60" t="s">
        <v>1511</v>
      </c>
      <c r="D41" s="956" t="s">
        <v>1485</v>
      </c>
      <c r="E41" s="173" t="s">
        <v>750</v>
      </c>
      <c r="F41" s="61" t="s">
        <v>751</v>
      </c>
      <c r="G41" s="32"/>
      <c r="H41" s="671">
        <f t="shared" si="6"/>
        <v>1</v>
      </c>
      <c r="I41" s="102"/>
      <c r="J41" s="184"/>
      <c r="K41" s="818"/>
      <c r="L41" s="102"/>
      <c r="M41" s="184"/>
      <c r="N41" s="818"/>
      <c r="O41" s="102"/>
      <c r="P41" s="184"/>
      <c r="Q41" s="818"/>
      <c r="R41" s="102"/>
      <c r="S41" s="184"/>
      <c r="T41" s="818"/>
      <c r="U41" s="102"/>
      <c r="V41" s="184"/>
      <c r="W41" s="818"/>
      <c r="X41" s="817">
        <f t="shared" si="7"/>
        <v>0</v>
      </c>
      <c r="Y41" s="184"/>
      <c r="Z41" s="818"/>
      <c r="AA41" s="102"/>
      <c r="AB41" s="184"/>
      <c r="AC41" s="818"/>
      <c r="AD41" s="102"/>
      <c r="AE41" s="184"/>
      <c r="AF41" s="818"/>
      <c r="AG41" s="102"/>
      <c r="AH41" s="184"/>
      <c r="AI41" s="818"/>
      <c r="AJ41" s="102"/>
      <c r="AK41" s="184"/>
      <c r="AL41" s="818"/>
      <c r="AM41" s="102"/>
      <c r="AN41" s="184"/>
      <c r="AO41" s="818"/>
      <c r="AP41" s="817">
        <f t="shared" si="8"/>
        <v>0</v>
      </c>
      <c r="AQ41" s="184"/>
      <c r="AR41" s="107"/>
      <c r="AS41" s="362"/>
      <c r="AT41" s="107"/>
      <c r="AU41" s="363"/>
    </row>
    <row r="42" spans="2:47" ht="14.4">
      <c r="B42" s="203">
        <f>IF(C42="","",COUNTIF($C$16:C42,"&lt;&gt;""")-COUNTBLANK($C$16:C42))</f>
        <v>23</v>
      </c>
      <c r="C42" s="60" t="s">
        <v>1512</v>
      </c>
      <c r="D42" s="956" t="s">
        <v>1487</v>
      </c>
      <c r="E42" s="173" t="s">
        <v>750</v>
      </c>
      <c r="F42" s="61" t="s">
        <v>751</v>
      </c>
      <c r="H42" s="671">
        <f t="shared" si="6"/>
        <v>1</v>
      </c>
      <c r="I42" s="102"/>
      <c r="J42" s="184"/>
      <c r="K42" s="370"/>
      <c r="L42" s="102"/>
      <c r="M42" s="184"/>
      <c r="N42" s="370"/>
      <c r="O42" s="102"/>
      <c r="P42" s="184"/>
      <c r="Q42" s="370"/>
      <c r="R42" s="102"/>
      <c r="S42" s="184"/>
      <c r="T42" s="370"/>
      <c r="U42" s="102"/>
      <c r="V42" s="184"/>
      <c r="W42" s="370"/>
      <c r="X42" s="817">
        <f t="shared" si="7"/>
        <v>0</v>
      </c>
      <c r="Y42" s="184"/>
      <c r="Z42" s="370"/>
      <c r="AA42" s="102"/>
      <c r="AB42" s="184"/>
      <c r="AC42" s="370"/>
      <c r="AD42" s="102"/>
      <c r="AE42" s="184"/>
      <c r="AF42" s="370"/>
      <c r="AG42" s="102"/>
      <c r="AH42" s="184"/>
      <c r="AI42" s="370"/>
      <c r="AJ42" s="102"/>
      <c r="AK42" s="184"/>
      <c r="AL42" s="370"/>
      <c r="AM42" s="102"/>
      <c r="AN42" s="184"/>
      <c r="AO42" s="370"/>
      <c r="AP42" s="817">
        <f t="shared" si="8"/>
        <v>0</v>
      </c>
      <c r="AQ42" s="184"/>
      <c r="AR42" s="107"/>
      <c r="AS42" s="362"/>
      <c r="AT42" s="108"/>
      <c r="AU42" s="363"/>
    </row>
    <row r="43" spans="2:47" ht="14.4">
      <c r="B43" s="203">
        <f>IF(C43="","",COUNTIF($C$16:C43,"&lt;&gt;""")-COUNTBLANK($C$16:C43))</f>
        <v>24</v>
      </c>
      <c r="C43" s="60" t="s">
        <v>1513</v>
      </c>
      <c r="D43" s="956" t="s">
        <v>1489</v>
      </c>
      <c r="E43" s="173" t="s">
        <v>750</v>
      </c>
      <c r="F43" s="61" t="s">
        <v>751</v>
      </c>
      <c r="H43" s="671">
        <f t="shared" si="6"/>
        <v>1</v>
      </c>
      <c r="I43" s="102"/>
      <c r="J43" s="184"/>
      <c r="K43" s="370"/>
      <c r="L43" s="102"/>
      <c r="M43" s="184"/>
      <c r="N43" s="370"/>
      <c r="O43" s="102"/>
      <c r="P43" s="184"/>
      <c r="Q43" s="370"/>
      <c r="R43" s="102"/>
      <c r="S43" s="184"/>
      <c r="T43" s="370"/>
      <c r="U43" s="102"/>
      <c r="V43" s="184"/>
      <c r="W43" s="370"/>
      <c r="X43" s="819">
        <f t="shared" si="7"/>
        <v>0</v>
      </c>
      <c r="Y43" s="184"/>
      <c r="Z43" s="370"/>
      <c r="AA43" s="102"/>
      <c r="AB43" s="184"/>
      <c r="AC43" s="370"/>
      <c r="AD43" s="102"/>
      <c r="AE43" s="184"/>
      <c r="AF43" s="370"/>
      <c r="AG43" s="102"/>
      <c r="AH43" s="184"/>
      <c r="AI43" s="370"/>
      <c r="AJ43" s="102"/>
      <c r="AK43" s="184"/>
      <c r="AL43" s="370"/>
      <c r="AM43" s="102"/>
      <c r="AN43" s="184"/>
      <c r="AO43" s="370"/>
      <c r="AP43" s="819">
        <f t="shared" si="8"/>
        <v>0</v>
      </c>
      <c r="AQ43" s="184"/>
      <c r="AR43" s="107"/>
      <c r="AS43" s="362"/>
      <c r="AT43" s="108"/>
      <c r="AU43" s="363"/>
    </row>
    <row r="44" spans="2:47" ht="14.4">
      <c r="B44" s="203">
        <f>IF(C44="","",COUNTIF($C$16:C44,"&lt;&gt;""")-COUNTBLANK($C$16:C44))</f>
        <v>25</v>
      </c>
      <c r="C44" s="60" t="s">
        <v>1514</v>
      </c>
      <c r="D44" s="956" t="s">
        <v>1491</v>
      </c>
      <c r="E44" s="173" t="s">
        <v>750</v>
      </c>
      <c r="F44" s="61" t="s">
        <v>751</v>
      </c>
      <c r="H44" s="671">
        <f t="shared" si="6"/>
        <v>1</v>
      </c>
      <c r="I44" s="102"/>
      <c r="J44" s="184"/>
      <c r="K44" s="370"/>
      <c r="L44" s="102"/>
      <c r="M44" s="184"/>
      <c r="N44" s="370"/>
      <c r="O44" s="102"/>
      <c r="P44" s="184"/>
      <c r="Q44" s="370"/>
      <c r="R44" s="102"/>
      <c r="S44" s="184"/>
      <c r="T44" s="370"/>
      <c r="U44" s="102"/>
      <c r="V44" s="184"/>
      <c r="W44" s="370"/>
      <c r="X44" s="819">
        <f t="shared" si="7"/>
        <v>0</v>
      </c>
      <c r="Y44" s="184"/>
      <c r="Z44" s="370"/>
      <c r="AA44" s="102"/>
      <c r="AB44" s="184"/>
      <c r="AC44" s="370"/>
      <c r="AD44" s="102"/>
      <c r="AE44" s="184"/>
      <c r="AF44" s="370"/>
      <c r="AG44" s="102"/>
      <c r="AH44" s="184"/>
      <c r="AI44" s="370"/>
      <c r="AJ44" s="102"/>
      <c r="AK44" s="184"/>
      <c r="AL44" s="370"/>
      <c r="AM44" s="102"/>
      <c r="AN44" s="184"/>
      <c r="AO44" s="370"/>
      <c r="AP44" s="819">
        <f t="shared" si="8"/>
        <v>0</v>
      </c>
      <c r="AQ44" s="184"/>
      <c r="AR44" s="107"/>
      <c r="AS44" s="362"/>
      <c r="AT44" s="108"/>
      <c r="AU44" s="363"/>
    </row>
    <row r="45" spans="2:47" ht="14.4">
      <c r="B45" s="203">
        <f>IF(C45="","",COUNTIF($C$16:C45,"&lt;&gt;""")-COUNTBLANK($C$16:C45))</f>
        <v>26</v>
      </c>
      <c r="C45" s="60" t="s">
        <v>1515</v>
      </c>
      <c r="D45" s="956" t="s">
        <v>1493</v>
      </c>
      <c r="E45" s="173" t="s">
        <v>750</v>
      </c>
      <c r="F45" s="61" t="s">
        <v>751</v>
      </c>
      <c r="H45" s="671">
        <f t="shared" si="6"/>
        <v>1</v>
      </c>
      <c r="I45" s="102"/>
      <c r="J45" s="184"/>
      <c r="K45" s="370"/>
      <c r="L45" s="102"/>
      <c r="M45" s="184"/>
      <c r="N45" s="370"/>
      <c r="O45" s="102"/>
      <c r="P45" s="184"/>
      <c r="Q45" s="370"/>
      <c r="R45" s="102"/>
      <c r="S45" s="184"/>
      <c r="T45" s="370"/>
      <c r="U45" s="102"/>
      <c r="V45" s="184"/>
      <c r="W45" s="370"/>
      <c r="X45" s="819">
        <f t="shared" si="7"/>
        <v>0</v>
      </c>
      <c r="Y45" s="184"/>
      <c r="Z45" s="370"/>
      <c r="AA45" s="102"/>
      <c r="AB45" s="184"/>
      <c r="AC45" s="370"/>
      <c r="AD45" s="102"/>
      <c r="AE45" s="184"/>
      <c r="AF45" s="370"/>
      <c r="AG45" s="102"/>
      <c r="AH45" s="184"/>
      <c r="AI45" s="370"/>
      <c r="AJ45" s="102"/>
      <c r="AK45" s="184"/>
      <c r="AL45" s="370"/>
      <c r="AM45" s="102"/>
      <c r="AN45" s="184"/>
      <c r="AO45" s="370"/>
      <c r="AP45" s="819">
        <f t="shared" si="8"/>
        <v>0</v>
      </c>
      <c r="AQ45" s="184"/>
      <c r="AR45" s="107"/>
      <c r="AS45" s="362"/>
      <c r="AT45" s="108"/>
      <c r="AU45" s="363"/>
    </row>
    <row r="46" spans="2:47" ht="14.4">
      <c r="B46" s="203">
        <f>IF(C46="","",COUNTIF($C$16:C46,"&lt;&gt;""")-COUNTBLANK($C$16:C46))</f>
        <v>27</v>
      </c>
      <c r="C46" s="60" t="s">
        <v>1516</v>
      </c>
      <c r="D46" s="956" t="s">
        <v>1506</v>
      </c>
      <c r="E46" s="173" t="s">
        <v>750</v>
      </c>
      <c r="F46" s="61" t="s">
        <v>751</v>
      </c>
      <c r="H46" s="671">
        <f t="shared" si="6"/>
        <v>1</v>
      </c>
      <c r="I46" s="102"/>
      <c r="J46" s="184"/>
      <c r="K46" s="370"/>
      <c r="L46" s="102"/>
      <c r="M46" s="184"/>
      <c r="N46" s="370"/>
      <c r="O46" s="102"/>
      <c r="P46" s="184"/>
      <c r="Q46" s="370"/>
      <c r="R46" s="102"/>
      <c r="S46" s="184"/>
      <c r="T46" s="370"/>
      <c r="U46" s="102"/>
      <c r="V46" s="184"/>
      <c r="W46" s="370"/>
      <c r="X46" s="819">
        <f t="shared" si="7"/>
        <v>0</v>
      </c>
      <c r="Y46" s="184"/>
      <c r="Z46" s="370"/>
      <c r="AA46" s="102"/>
      <c r="AB46" s="184"/>
      <c r="AC46" s="370"/>
      <c r="AD46" s="102"/>
      <c r="AE46" s="184"/>
      <c r="AF46" s="370"/>
      <c r="AG46" s="102"/>
      <c r="AH46" s="184"/>
      <c r="AI46" s="370"/>
      <c r="AJ46" s="102"/>
      <c r="AK46" s="184"/>
      <c r="AL46" s="370"/>
      <c r="AM46" s="102"/>
      <c r="AN46" s="184"/>
      <c r="AO46" s="370"/>
      <c r="AP46" s="819">
        <f t="shared" si="8"/>
        <v>0</v>
      </c>
      <c r="AQ46" s="184"/>
      <c r="AR46" s="107"/>
      <c r="AS46" s="362"/>
      <c r="AT46" s="108"/>
      <c r="AU46" s="363"/>
    </row>
    <row r="47" spans="2:47" ht="14.4">
      <c r="B47" s="203" t="str">
        <f>IF(C47="","",COUNTIF($C$16:C47,"&lt;&gt;""")-COUNTBLANK($C$16:C47))</f>
        <v/>
      </c>
      <c r="C47" s="34"/>
      <c r="D47" s="955"/>
      <c r="E47" s="34"/>
      <c r="F47" s="34"/>
      <c r="H47" s="32"/>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361"/>
    </row>
    <row r="48" spans="2:47" ht="14.4">
      <c r="B48" s="203" t="str">
        <f>IF(C48="","",COUNTIF($C$16:C48,"&lt;&gt;""")-COUNTBLANK($C$16:C48))</f>
        <v/>
      </c>
      <c r="C48" s="60"/>
      <c r="D48" s="958" t="s">
        <v>1517</v>
      </c>
      <c r="E48" s="60"/>
      <c r="F48" s="60"/>
      <c r="H48" s="32"/>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370"/>
      <c r="AT48" s="370"/>
      <c r="AU48" s="361"/>
    </row>
    <row r="49" spans="2:47" ht="14.4">
      <c r="B49" s="203">
        <f>IF(C49="","",COUNTIF($C$16:C49,"&lt;&gt;""")-COUNTBLANK($C$16:C49))</f>
        <v>28</v>
      </c>
      <c r="C49" s="60" t="s">
        <v>1518</v>
      </c>
      <c r="D49" s="956" t="s">
        <v>1479</v>
      </c>
      <c r="E49" s="173" t="s">
        <v>750</v>
      </c>
      <c r="F49" s="61" t="s">
        <v>751</v>
      </c>
      <c r="H49" s="671">
        <f>IF(AND((I49&lt;&gt;""),(J49&lt;&gt;""),(L49&lt;&gt;""),(M49&lt;&gt;""),(O49&lt;&gt;""),(P49&lt;&gt;""),(R49&lt;&gt;""),(S49&lt;&gt;""),(U49&lt;&gt;""),(V49&lt;&gt;""),(Y49&lt;&gt;""),(X49&lt;&gt;""),(AA49&lt;&gt;""),(AB49&lt;&gt;""),(AD49&lt;&gt;""),(AE49&lt;&gt;""),(AG49&lt;&gt;""),(AH49&lt;&gt;""),(AJ49&lt;&gt;""),(AK49&lt;&gt;""),(AM49&lt;&gt;""),(AN49&lt;&gt;""),(AP49&lt;&gt;""),(AQ49&lt;&gt;""),(AU49&lt;&gt;"")),0,1)</f>
        <v>1</v>
      </c>
      <c r="I49" s="102"/>
      <c r="J49" s="184"/>
      <c r="K49" s="370"/>
      <c r="L49" s="102"/>
      <c r="M49" s="184"/>
      <c r="N49" s="370"/>
      <c r="O49" s="102"/>
      <c r="P49" s="184"/>
      <c r="Q49" s="370"/>
      <c r="R49" s="102"/>
      <c r="S49" s="184"/>
      <c r="T49" s="370"/>
      <c r="U49" s="102"/>
      <c r="V49" s="184"/>
      <c r="W49" s="370"/>
      <c r="X49" s="815">
        <f>I49+L49+O49+R49+U49</f>
        <v>0</v>
      </c>
      <c r="Y49" s="184"/>
      <c r="Z49" s="370"/>
      <c r="AA49" s="102"/>
      <c r="AB49" s="184"/>
      <c r="AC49" s="370"/>
      <c r="AD49" s="102"/>
      <c r="AE49" s="184"/>
      <c r="AF49" s="370"/>
      <c r="AG49" s="102"/>
      <c r="AH49" s="184"/>
      <c r="AI49" s="370"/>
      <c r="AJ49" s="102"/>
      <c r="AK49" s="184"/>
      <c r="AL49" s="370"/>
      <c r="AM49" s="102"/>
      <c r="AN49" s="184"/>
      <c r="AO49" s="370"/>
      <c r="AP49" s="815">
        <f>AA49+AD49+AG49+AJ49+AM49</f>
        <v>0</v>
      </c>
      <c r="AQ49" s="184"/>
      <c r="AR49" s="107"/>
      <c r="AS49" s="362"/>
      <c r="AT49" s="108"/>
      <c r="AU49" s="363"/>
    </row>
    <row r="50" spans="2:47" ht="14.4">
      <c r="B50" s="203">
        <f>IF(C50="","",COUNTIF($C$16:C50,"&lt;&gt;""")-COUNTBLANK($C$16:C50))</f>
        <v>29</v>
      </c>
      <c r="C50" s="60" t="s">
        <v>1519</v>
      </c>
      <c r="D50" s="956" t="s">
        <v>1481</v>
      </c>
      <c r="E50" s="173" t="s">
        <v>750</v>
      </c>
      <c r="F50" s="61" t="s">
        <v>751</v>
      </c>
      <c r="H50" s="671">
        <f t="shared" ref="H50:H57" si="9">IF(AND((I50&lt;&gt;""),(J50&lt;&gt;""),(L50&lt;&gt;""),(M50&lt;&gt;""),(O50&lt;&gt;""),(P50&lt;&gt;""),(R50&lt;&gt;""),(S50&lt;&gt;""),(U50&lt;&gt;""),(V50&lt;&gt;""),(Y50&lt;&gt;""),(X50&lt;&gt;""),(AA50&lt;&gt;""),(AB50&lt;&gt;""),(AD50&lt;&gt;""),(AE50&lt;&gt;""),(AG50&lt;&gt;""),(AH50&lt;&gt;""),(AJ50&lt;&gt;""),(AK50&lt;&gt;""),(AM50&lt;&gt;""),(AN50&lt;&gt;""),(AP50&lt;&gt;""),(AQ50&lt;&gt;""),(AU50&lt;&gt;"")),0,1)</f>
        <v>1</v>
      </c>
      <c r="I50" s="102"/>
      <c r="J50" s="184"/>
      <c r="K50" s="370"/>
      <c r="L50" s="102"/>
      <c r="M50" s="184"/>
      <c r="N50" s="370"/>
      <c r="O50" s="102"/>
      <c r="P50" s="184"/>
      <c r="Q50" s="370"/>
      <c r="R50" s="102"/>
      <c r="S50" s="184"/>
      <c r="T50" s="370"/>
      <c r="U50" s="102"/>
      <c r="V50" s="184"/>
      <c r="W50" s="370"/>
      <c r="X50" s="815">
        <f t="shared" ref="X50:X57" si="10">I50+L50+O50+R50+U50</f>
        <v>0</v>
      </c>
      <c r="Y50" s="184"/>
      <c r="Z50" s="370"/>
      <c r="AA50" s="102"/>
      <c r="AB50" s="184"/>
      <c r="AC50" s="370"/>
      <c r="AD50" s="102"/>
      <c r="AE50" s="184"/>
      <c r="AF50" s="370"/>
      <c r="AG50" s="102"/>
      <c r="AH50" s="184"/>
      <c r="AI50" s="370"/>
      <c r="AJ50" s="102"/>
      <c r="AK50" s="184"/>
      <c r="AL50" s="370"/>
      <c r="AM50" s="102"/>
      <c r="AN50" s="184"/>
      <c r="AO50" s="370"/>
      <c r="AP50" s="815">
        <f t="shared" ref="AP50:AP57" si="11">AA50+AD50+AG50+AJ50+AM50</f>
        <v>0</v>
      </c>
      <c r="AQ50" s="184"/>
      <c r="AR50" s="107"/>
      <c r="AS50" s="362"/>
      <c r="AT50" s="108"/>
      <c r="AU50" s="363"/>
    </row>
    <row r="51" spans="2:47" ht="14.4">
      <c r="B51" s="203">
        <f>IF(C51="","",COUNTIF($C$16:C51,"&lt;&gt;""")-COUNTBLANK($C$16:C51))</f>
        <v>30</v>
      </c>
      <c r="C51" s="60" t="s">
        <v>1520</v>
      </c>
      <c r="D51" s="956" t="s">
        <v>1483</v>
      </c>
      <c r="E51" s="173" t="s">
        <v>750</v>
      </c>
      <c r="F51" s="61" t="s">
        <v>751</v>
      </c>
      <c r="H51" s="671">
        <f t="shared" si="9"/>
        <v>1</v>
      </c>
      <c r="I51" s="102"/>
      <c r="J51" s="184"/>
      <c r="K51" s="370"/>
      <c r="L51" s="102"/>
      <c r="M51" s="184"/>
      <c r="N51" s="370"/>
      <c r="O51" s="102"/>
      <c r="P51" s="184"/>
      <c r="Q51" s="370"/>
      <c r="R51" s="102"/>
      <c r="S51" s="184"/>
      <c r="T51" s="370"/>
      <c r="U51" s="102"/>
      <c r="V51" s="184"/>
      <c r="W51" s="370"/>
      <c r="X51" s="816">
        <f t="shared" si="10"/>
        <v>0</v>
      </c>
      <c r="Y51" s="184"/>
      <c r="Z51" s="370"/>
      <c r="AA51" s="102"/>
      <c r="AB51" s="184"/>
      <c r="AC51" s="370"/>
      <c r="AD51" s="102"/>
      <c r="AE51" s="184"/>
      <c r="AF51" s="370"/>
      <c r="AG51" s="102"/>
      <c r="AH51" s="184"/>
      <c r="AI51" s="370"/>
      <c r="AJ51" s="102"/>
      <c r="AK51" s="184"/>
      <c r="AL51" s="370"/>
      <c r="AM51" s="102"/>
      <c r="AN51" s="184"/>
      <c r="AO51" s="370"/>
      <c r="AP51" s="816">
        <f t="shared" si="11"/>
        <v>0</v>
      </c>
      <c r="AQ51" s="184"/>
      <c r="AR51" s="107"/>
      <c r="AS51" s="362"/>
      <c r="AT51" s="108"/>
      <c r="AU51" s="363"/>
    </row>
    <row r="52" spans="2:47" ht="14.4">
      <c r="B52" s="203">
        <f>IF(C52="","",COUNTIF($C$16:C52,"&lt;&gt;""")-COUNTBLANK($C$16:C52))</f>
        <v>31</v>
      </c>
      <c r="C52" s="60" t="s">
        <v>1521</v>
      </c>
      <c r="D52" s="956" t="s">
        <v>1485</v>
      </c>
      <c r="E52" s="173" t="s">
        <v>750</v>
      </c>
      <c r="F52" s="61" t="s">
        <v>751</v>
      </c>
      <c r="H52" s="671">
        <f t="shared" si="9"/>
        <v>1</v>
      </c>
      <c r="I52" s="102"/>
      <c r="J52" s="184"/>
      <c r="K52" s="818"/>
      <c r="L52" s="102"/>
      <c r="M52" s="184"/>
      <c r="N52" s="818"/>
      <c r="O52" s="102"/>
      <c r="P52" s="184"/>
      <c r="Q52" s="818"/>
      <c r="R52" s="102"/>
      <c r="S52" s="184"/>
      <c r="T52" s="818"/>
      <c r="U52" s="102"/>
      <c r="V52" s="184"/>
      <c r="W52" s="818"/>
      <c r="X52" s="817">
        <f t="shared" si="10"/>
        <v>0</v>
      </c>
      <c r="Y52" s="184"/>
      <c r="Z52" s="818"/>
      <c r="AA52" s="102"/>
      <c r="AB52" s="184"/>
      <c r="AC52" s="818"/>
      <c r="AD52" s="102"/>
      <c r="AE52" s="184"/>
      <c r="AF52" s="818"/>
      <c r="AG52" s="102"/>
      <c r="AH52" s="184"/>
      <c r="AI52" s="818"/>
      <c r="AJ52" s="102"/>
      <c r="AK52" s="184"/>
      <c r="AL52" s="818"/>
      <c r="AM52" s="102"/>
      <c r="AN52" s="184"/>
      <c r="AO52" s="818"/>
      <c r="AP52" s="817">
        <f t="shared" si="11"/>
        <v>0</v>
      </c>
      <c r="AQ52" s="184"/>
      <c r="AR52" s="107"/>
      <c r="AS52" s="362"/>
      <c r="AT52" s="108"/>
      <c r="AU52" s="363"/>
    </row>
    <row r="53" spans="2:47" ht="14.4">
      <c r="B53" s="203">
        <f>IF(C53="","",COUNTIF($C$16:C53,"&lt;&gt;""")-COUNTBLANK($C$16:C53))</f>
        <v>32</v>
      </c>
      <c r="C53" s="60" t="s">
        <v>1522</v>
      </c>
      <c r="D53" s="956" t="s">
        <v>1487</v>
      </c>
      <c r="E53" s="173" t="s">
        <v>750</v>
      </c>
      <c r="F53" s="61" t="s">
        <v>751</v>
      </c>
      <c r="H53" s="671">
        <f t="shared" si="9"/>
        <v>1</v>
      </c>
      <c r="I53" s="102"/>
      <c r="J53" s="184"/>
      <c r="K53" s="370"/>
      <c r="L53" s="102"/>
      <c r="M53" s="184"/>
      <c r="N53" s="370"/>
      <c r="O53" s="102"/>
      <c r="P53" s="184"/>
      <c r="Q53" s="370"/>
      <c r="R53" s="102"/>
      <c r="S53" s="184"/>
      <c r="T53" s="370"/>
      <c r="U53" s="102"/>
      <c r="V53" s="184"/>
      <c r="W53" s="370"/>
      <c r="X53" s="817">
        <f t="shared" si="10"/>
        <v>0</v>
      </c>
      <c r="Y53" s="184"/>
      <c r="Z53" s="370"/>
      <c r="AA53" s="102"/>
      <c r="AB53" s="184"/>
      <c r="AC53" s="370"/>
      <c r="AD53" s="102"/>
      <c r="AE53" s="184"/>
      <c r="AF53" s="370"/>
      <c r="AG53" s="102"/>
      <c r="AH53" s="184"/>
      <c r="AI53" s="370"/>
      <c r="AJ53" s="102"/>
      <c r="AK53" s="184"/>
      <c r="AL53" s="370"/>
      <c r="AM53" s="102"/>
      <c r="AN53" s="184"/>
      <c r="AO53" s="370"/>
      <c r="AP53" s="817">
        <f t="shared" si="11"/>
        <v>0</v>
      </c>
      <c r="AQ53" s="184"/>
      <c r="AR53" s="107"/>
      <c r="AS53" s="362"/>
      <c r="AT53" s="108"/>
      <c r="AU53" s="363"/>
    </row>
    <row r="54" spans="2:47" ht="14.4">
      <c r="B54" s="203">
        <f>IF(C54="","",COUNTIF($C$16:C54,"&lt;&gt;""")-COUNTBLANK($C$16:C54))</f>
        <v>33</v>
      </c>
      <c r="C54" s="60" t="s">
        <v>1523</v>
      </c>
      <c r="D54" s="956" t="s">
        <v>1489</v>
      </c>
      <c r="E54" s="173" t="s">
        <v>750</v>
      </c>
      <c r="F54" s="61" t="s">
        <v>751</v>
      </c>
      <c r="H54" s="671">
        <f t="shared" si="9"/>
        <v>1</v>
      </c>
      <c r="I54" s="102"/>
      <c r="J54" s="184"/>
      <c r="K54" s="370"/>
      <c r="L54" s="102"/>
      <c r="M54" s="184"/>
      <c r="N54" s="370"/>
      <c r="O54" s="102"/>
      <c r="P54" s="184"/>
      <c r="Q54" s="370"/>
      <c r="R54" s="102"/>
      <c r="S54" s="184"/>
      <c r="T54" s="370"/>
      <c r="U54" s="102"/>
      <c r="V54" s="184"/>
      <c r="W54" s="370"/>
      <c r="X54" s="819">
        <f t="shared" si="10"/>
        <v>0</v>
      </c>
      <c r="Y54" s="184"/>
      <c r="Z54" s="370"/>
      <c r="AA54" s="102"/>
      <c r="AB54" s="184"/>
      <c r="AC54" s="370"/>
      <c r="AD54" s="102"/>
      <c r="AE54" s="184"/>
      <c r="AF54" s="370"/>
      <c r="AG54" s="102"/>
      <c r="AH54" s="184"/>
      <c r="AI54" s="370"/>
      <c r="AJ54" s="102"/>
      <c r="AK54" s="184"/>
      <c r="AL54" s="370"/>
      <c r="AM54" s="102"/>
      <c r="AN54" s="184"/>
      <c r="AO54" s="370"/>
      <c r="AP54" s="819">
        <f t="shared" si="11"/>
        <v>0</v>
      </c>
      <c r="AQ54" s="184"/>
      <c r="AR54" s="107"/>
      <c r="AS54" s="362"/>
      <c r="AT54" s="108"/>
      <c r="AU54" s="363"/>
    </row>
    <row r="55" spans="2:47" ht="14.4">
      <c r="B55" s="203">
        <f>IF(C55="","",COUNTIF($C$16:C55,"&lt;&gt;""")-COUNTBLANK($C$16:C55))</f>
        <v>34</v>
      </c>
      <c r="C55" s="60" t="s">
        <v>1524</v>
      </c>
      <c r="D55" s="60" t="s">
        <v>1491</v>
      </c>
      <c r="E55" s="173" t="s">
        <v>750</v>
      </c>
      <c r="F55" s="61" t="s">
        <v>751</v>
      </c>
      <c r="H55" s="671">
        <f t="shared" si="9"/>
        <v>1</v>
      </c>
      <c r="I55" s="102"/>
      <c r="J55" s="184"/>
      <c r="K55" s="370"/>
      <c r="L55" s="102"/>
      <c r="M55" s="184"/>
      <c r="N55" s="370"/>
      <c r="O55" s="102"/>
      <c r="P55" s="184"/>
      <c r="Q55" s="370"/>
      <c r="R55" s="102"/>
      <c r="S55" s="184"/>
      <c r="T55" s="370"/>
      <c r="U55" s="102"/>
      <c r="V55" s="184"/>
      <c r="W55" s="370"/>
      <c r="X55" s="819">
        <f t="shared" si="10"/>
        <v>0</v>
      </c>
      <c r="Y55" s="184"/>
      <c r="Z55" s="370"/>
      <c r="AA55" s="102"/>
      <c r="AB55" s="184"/>
      <c r="AC55" s="370"/>
      <c r="AD55" s="102"/>
      <c r="AE55" s="184"/>
      <c r="AF55" s="370"/>
      <c r="AG55" s="102"/>
      <c r="AH55" s="184"/>
      <c r="AI55" s="370"/>
      <c r="AJ55" s="102"/>
      <c r="AK55" s="184"/>
      <c r="AL55" s="370"/>
      <c r="AM55" s="102"/>
      <c r="AN55" s="184"/>
      <c r="AO55" s="370"/>
      <c r="AP55" s="819">
        <f t="shared" si="11"/>
        <v>0</v>
      </c>
      <c r="AQ55" s="184"/>
      <c r="AR55" s="107"/>
      <c r="AS55" s="362"/>
      <c r="AT55" s="108"/>
      <c r="AU55" s="363"/>
    </row>
    <row r="56" spans="2:47" ht="14.4">
      <c r="B56" s="203">
        <f>IF(C56="","",COUNTIF($C$16:C56,"&lt;&gt;""")-COUNTBLANK($C$16:C56))</f>
        <v>35</v>
      </c>
      <c r="C56" s="60" t="s">
        <v>1525</v>
      </c>
      <c r="D56" s="60" t="s">
        <v>1493</v>
      </c>
      <c r="E56" s="173" t="s">
        <v>750</v>
      </c>
      <c r="F56" s="61" t="s">
        <v>751</v>
      </c>
      <c r="H56" s="671">
        <f t="shared" si="9"/>
        <v>1</v>
      </c>
      <c r="I56" s="102"/>
      <c r="J56" s="184"/>
      <c r="K56" s="370"/>
      <c r="L56" s="102"/>
      <c r="M56" s="184"/>
      <c r="N56" s="370"/>
      <c r="O56" s="102"/>
      <c r="P56" s="184"/>
      <c r="Q56" s="370"/>
      <c r="R56" s="102"/>
      <c r="S56" s="184"/>
      <c r="T56" s="370"/>
      <c r="U56" s="102"/>
      <c r="V56" s="184"/>
      <c r="W56" s="370"/>
      <c r="X56" s="819">
        <f t="shared" si="10"/>
        <v>0</v>
      </c>
      <c r="Y56" s="184"/>
      <c r="Z56" s="370"/>
      <c r="AA56" s="102"/>
      <c r="AB56" s="184"/>
      <c r="AC56" s="370"/>
      <c r="AD56" s="102"/>
      <c r="AE56" s="184"/>
      <c r="AF56" s="370"/>
      <c r="AG56" s="102"/>
      <c r="AH56" s="184"/>
      <c r="AI56" s="370"/>
      <c r="AJ56" s="102"/>
      <c r="AK56" s="184"/>
      <c r="AL56" s="370"/>
      <c r="AM56" s="102"/>
      <c r="AN56" s="184"/>
      <c r="AO56" s="370"/>
      <c r="AP56" s="819">
        <f t="shared" si="11"/>
        <v>0</v>
      </c>
      <c r="AQ56" s="184"/>
      <c r="AR56" s="107"/>
      <c r="AS56" s="362"/>
      <c r="AT56" s="108"/>
      <c r="AU56" s="363"/>
    </row>
    <row r="57" spans="2:47" ht="14.4">
      <c r="B57" s="203">
        <f>IF(C57="","",COUNTIF($C$16:C57,"&lt;&gt;""")-COUNTBLANK($C$16:C57))</f>
        <v>36</v>
      </c>
      <c r="C57" s="60" t="s">
        <v>1526</v>
      </c>
      <c r="D57" s="60" t="s">
        <v>1495</v>
      </c>
      <c r="E57" s="173" t="s">
        <v>750</v>
      </c>
      <c r="F57" s="61" t="s">
        <v>751</v>
      </c>
      <c r="H57" s="671">
        <f t="shared" si="9"/>
        <v>1</v>
      </c>
      <c r="I57" s="102"/>
      <c r="J57" s="184"/>
      <c r="K57" s="370"/>
      <c r="L57" s="102"/>
      <c r="M57" s="184"/>
      <c r="N57" s="370"/>
      <c r="O57" s="102"/>
      <c r="P57" s="184"/>
      <c r="Q57" s="370"/>
      <c r="R57" s="102"/>
      <c r="S57" s="184"/>
      <c r="T57" s="370"/>
      <c r="U57" s="102"/>
      <c r="V57" s="184"/>
      <c r="W57" s="370"/>
      <c r="X57" s="819">
        <f t="shared" si="10"/>
        <v>0</v>
      </c>
      <c r="Y57" s="184"/>
      <c r="Z57" s="370"/>
      <c r="AA57" s="102"/>
      <c r="AB57" s="184"/>
      <c r="AC57" s="370"/>
      <c r="AD57" s="102"/>
      <c r="AE57" s="184"/>
      <c r="AF57" s="370"/>
      <c r="AG57" s="102"/>
      <c r="AH57" s="184"/>
      <c r="AI57" s="370"/>
      <c r="AJ57" s="102"/>
      <c r="AK57" s="184"/>
      <c r="AL57" s="370"/>
      <c r="AM57" s="102"/>
      <c r="AN57" s="184"/>
      <c r="AO57" s="370"/>
      <c r="AP57" s="819">
        <f t="shared" si="11"/>
        <v>0</v>
      </c>
      <c r="AQ57" s="184"/>
      <c r="AR57" s="107"/>
      <c r="AS57" s="362"/>
      <c r="AT57" s="108"/>
      <c r="AU57" s="363"/>
    </row>
    <row r="58" spans="2:47" ht="17.850000000000001" customHeight="1">
      <c r="B58" s="203" t="str">
        <f>IF(C58="","",COUNTIF($C$16:C58,"&lt;&gt;""")-COUNTBLANK($C$16:C58))</f>
        <v/>
      </c>
      <c r="C58" s="34"/>
      <c r="D58" s="34"/>
      <c r="E58" s="34"/>
      <c r="F58" s="34"/>
      <c r="G58" s="32"/>
      <c r="H58" s="32"/>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361"/>
    </row>
    <row r="59" spans="2:47" ht="14.4">
      <c r="B59" s="203" t="str">
        <f>IF(C59="","",COUNTIF($C$16:C59,"&lt;&gt;""")-COUNTBLANK($C$16:C59))</f>
        <v/>
      </c>
      <c r="C59" s="60"/>
      <c r="D59" s="63" t="s">
        <v>1527</v>
      </c>
      <c r="E59" s="60"/>
      <c r="F59" s="60"/>
      <c r="H59" s="32"/>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370"/>
      <c r="AT59" s="370"/>
      <c r="AU59" s="361"/>
    </row>
    <row r="60" spans="2:47" ht="14.4">
      <c r="B60" s="203">
        <f>IF(C60="","",COUNTIF($C$16:C60,"&lt;&gt;""")-COUNTBLANK($C$16:C60))</f>
        <v>37</v>
      </c>
      <c r="C60" s="60" t="s">
        <v>1528</v>
      </c>
      <c r="D60" s="60" t="s">
        <v>1479</v>
      </c>
      <c r="E60" s="173" t="s">
        <v>750</v>
      </c>
      <c r="F60" s="61" t="s">
        <v>751</v>
      </c>
      <c r="H60" s="671">
        <f>IF(AND((I60&lt;&gt;""),(J60&lt;&gt;""),(L60&lt;&gt;""),(M60&lt;&gt;""),(O60&lt;&gt;""),(P60&lt;&gt;""),(R60&lt;&gt;""),(S60&lt;&gt;""),(U60&lt;&gt;""),(V60&lt;&gt;""),(Y60&lt;&gt;""),(X60&lt;&gt;""),(AA60&lt;&gt;""),(AB60&lt;&gt;""),(AD60&lt;&gt;""),(AE60&lt;&gt;""),(AG60&lt;&gt;""),(AH60&lt;&gt;""),(AJ60&lt;&gt;""),(AK60&lt;&gt;""),(AM60&lt;&gt;""),(AN60&lt;&gt;""),(AP60&lt;&gt;""),(AQ60&lt;&gt;""),(AU60&lt;&gt;"")),0,1)</f>
        <v>1</v>
      </c>
      <c r="I60" s="102"/>
      <c r="J60" s="184"/>
      <c r="K60" s="370"/>
      <c r="L60" s="102"/>
      <c r="M60" s="184"/>
      <c r="N60" s="370"/>
      <c r="O60" s="102"/>
      <c r="P60" s="184"/>
      <c r="Q60" s="370"/>
      <c r="R60" s="102"/>
      <c r="S60" s="184"/>
      <c r="T60" s="370"/>
      <c r="U60" s="102"/>
      <c r="V60" s="184"/>
      <c r="W60" s="370"/>
      <c r="X60" s="815">
        <f>I60+L60+O60+R60+U60</f>
        <v>0</v>
      </c>
      <c r="Y60" s="184"/>
      <c r="Z60" s="370"/>
      <c r="AA60" s="102"/>
      <c r="AB60" s="184"/>
      <c r="AC60" s="370"/>
      <c r="AD60" s="102"/>
      <c r="AE60" s="184"/>
      <c r="AF60" s="370"/>
      <c r="AG60" s="102"/>
      <c r="AH60" s="184"/>
      <c r="AI60" s="370"/>
      <c r="AJ60" s="102"/>
      <c r="AK60" s="184"/>
      <c r="AL60" s="370"/>
      <c r="AM60" s="102"/>
      <c r="AN60" s="184"/>
      <c r="AO60" s="370"/>
      <c r="AP60" s="815">
        <f>AA60+AD60+AG60+AJ60+AM60</f>
        <v>0</v>
      </c>
      <c r="AQ60" s="184"/>
      <c r="AR60" s="107"/>
      <c r="AS60" s="362"/>
      <c r="AT60" s="108"/>
      <c r="AU60" s="363"/>
    </row>
    <row r="61" spans="2:47" ht="14.4">
      <c r="B61" s="203">
        <f>IF(C61="","",COUNTIF($C$16:C61,"&lt;&gt;""")-COUNTBLANK($C$16:C61))</f>
        <v>38</v>
      </c>
      <c r="C61" s="60" t="s">
        <v>1529</v>
      </c>
      <c r="D61" s="60" t="s">
        <v>1481</v>
      </c>
      <c r="E61" s="173" t="s">
        <v>750</v>
      </c>
      <c r="F61" s="61" t="s">
        <v>751</v>
      </c>
      <c r="H61" s="671">
        <f t="shared" ref="H61:H68" si="12">IF(AND((I61&lt;&gt;""),(J61&lt;&gt;""),(L61&lt;&gt;""),(M61&lt;&gt;""),(O61&lt;&gt;""),(P61&lt;&gt;""),(R61&lt;&gt;""),(S61&lt;&gt;""),(U61&lt;&gt;""),(V61&lt;&gt;""),(Y61&lt;&gt;""),(X61&lt;&gt;""),(AA61&lt;&gt;""),(AB61&lt;&gt;""),(AD61&lt;&gt;""),(AE61&lt;&gt;""),(AG61&lt;&gt;""),(AH61&lt;&gt;""),(AJ61&lt;&gt;""),(AK61&lt;&gt;""),(AM61&lt;&gt;""),(AN61&lt;&gt;""),(AP61&lt;&gt;""),(AQ61&lt;&gt;""),(AU61&lt;&gt;"")),0,1)</f>
        <v>1</v>
      </c>
      <c r="I61" s="102"/>
      <c r="J61" s="184"/>
      <c r="K61" s="370"/>
      <c r="L61" s="102"/>
      <c r="M61" s="184"/>
      <c r="N61" s="370"/>
      <c r="O61" s="102"/>
      <c r="P61" s="184"/>
      <c r="Q61" s="370"/>
      <c r="R61" s="102"/>
      <c r="S61" s="184"/>
      <c r="T61" s="370"/>
      <c r="U61" s="102"/>
      <c r="V61" s="184"/>
      <c r="W61" s="370"/>
      <c r="X61" s="815">
        <f t="shared" ref="X61:X68" si="13">I61+L61+O61+R61+U61</f>
        <v>0</v>
      </c>
      <c r="Y61" s="184"/>
      <c r="Z61" s="370"/>
      <c r="AA61" s="102"/>
      <c r="AB61" s="184"/>
      <c r="AC61" s="370"/>
      <c r="AD61" s="102"/>
      <c r="AE61" s="184"/>
      <c r="AF61" s="370"/>
      <c r="AG61" s="102"/>
      <c r="AH61" s="184"/>
      <c r="AI61" s="370"/>
      <c r="AJ61" s="102"/>
      <c r="AK61" s="184"/>
      <c r="AL61" s="370"/>
      <c r="AM61" s="102"/>
      <c r="AN61" s="184"/>
      <c r="AO61" s="370"/>
      <c r="AP61" s="815">
        <f t="shared" ref="AP61:AP68" si="14">AA61+AD61+AG61+AJ61+AM61</f>
        <v>0</v>
      </c>
      <c r="AQ61" s="184"/>
      <c r="AR61" s="107"/>
      <c r="AS61" s="362"/>
      <c r="AT61" s="108"/>
      <c r="AU61" s="363"/>
    </row>
    <row r="62" spans="2:47" ht="14.4">
      <c r="B62" s="203">
        <f>IF(C62="","",COUNTIF($C$16:C62,"&lt;&gt;""")-COUNTBLANK($C$16:C62))</f>
        <v>39</v>
      </c>
      <c r="C62" s="60" t="s">
        <v>1530</v>
      </c>
      <c r="D62" s="60" t="s">
        <v>1483</v>
      </c>
      <c r="E62" s="173" t="s">
        <v>750</v>
      </c>
      <c r="F62" s="61" t="s">
        <v>751</v>
      </c>
      <c r="H62" s="671">
        <f t="shared" si="12"/>
        <v>1</v>
      </c>
      <c r="I62" s="102"/>
      <c r="J62" s="184"/>
      <c r="K62" s="370"/>
      <c r="L62" s="102"/>
      <c r="M62" s="184"/>
      <c r="N62" s="370"/>
      <c r="O62" s="102"/>
      <c r="P62" s="184"/>
      <c r="Q62" s="370"/>
      <c r="R62" s="102"/>
      <c r="S62" s="184"/>
      <c r="T62" s="370"/>
      <c r="U62" s="102"/>
      <c r="V62" s="184"/>
      <c r="W62" s="370"/>
      <c r="X62" s="816">
        <f t="shared" si="13"/>
        <v>0</v>
      </c>
      <c r="Y62" s="184"/>
      <c r="Z62" s="370"/>
      <c r="AA62" s="102"/>
      <c r="AB62" s="184"/>
      <c r="AC62" s="370"/>
      <c r="AD62" s="102"/>
      <c r="AE62" s="184"/>
      <c r="AF62" s="370"/>
      <c r="AG62" s="102"/>
      <c r="AH62" s="184"/>
      <c r="AI62" s="370"/>
      <c r="AJ62" s="102"/>
      <c r="AK62" s="184"/>
      <c r="AL62" s="370"/>
      <c r="AM62" s="102"/>
      <c r="AN62" s="184"/>
      <c r="AO62" s="370"/>
      <c r="AP62" s="816">
        <f t="shared" si="14"/>
        <v>0</v>
      </c>
      <c r="AQ62" s="184"/>
      <c r="AR62" s="107"/>
      <c r="AS62" s="362"/>
      <c r="AT62" s="108"/>
      <c r="AU62" s="363"/>
    </row>
    <row r="63" spans="2:47" ht="14.4">
      <c r="B63" s="203">
        <f>IF(C63="","",COUNTIF($C$16:C63,"&lt;&gt;""")-COUNTBLANK($C$16:C63))</f>
        <v>40</v>
      </c>
      <c r="C63" s="60" t="s">
        <v>1531</v>
      </c>
      <c r="D63" s="60" t="s">
        <v>1485</v>
      </c>
      <c r="E63" s="173" t="s">
        <v>750</v>
      </c>
      <c r="F63" s="61" t="s">
        <v>751</v>
      </c>
      <c r="H63" s="671">
        <f t="shared" si="12"/>
        <v>1</v>
      </c>
      <c r="I63" s="102"/>
      <c r="J63" s="184"/>
      <c r="K63" s="818"/>
      <c r="L63" s="102"/>
      <c r="M63" s="184"/>
      <c r="N63" s="818"/>
      <c r="O63" s="102"/>
      <c r="P63" s="184"/>
      <c r="Q63" s="818"/>
      <c r="R63" s="102"/>
      <c r="S63" s="184"/>
      <c r="T63" s="818"/>
      <c r="U63" s="102"/>
      <c r="V63" s="184"/>
      <c r="W63" s="818"/>
      <c r="X63" s="817">
        <f t="shared" si="13"/>
        <v>0</v>
      </c>
      <c r="Y63" s="184"/>
      <c r="Z63" s="818"/>
      <c r="AA63" s="102"/>
      <c r="AB63" s="184"/>
      <c r="AC63" s="818"/>
      <c r="AD63" s="102"/>
      <c r="AE63" s="184"/>
      <c r="AF63" s="818"/>
      <c r="AG63" s="102"/>
      <c r="AH63" s="184"/>
      <c r="AI63" s="818"/>
      <c r="AJ63" s="102"/>
      <c r="AK63" s="184"/>
      <c r="AL63" s="818"/>
      <c r="AM63" s="102"/>
      <c r="AN63" s="184"/>
      <c r="AO63" s="818"/>
      <c r="AP63" s="817">
        <f t="shared" si="14"/>
        <v>0</v>
      </c>
      <c r="AQ63" s="184"/>
      <c r="AR63" s="107"/>
      <c r="AS63" s="362"/>
      <c r="AT63" s="108"/>
      <c r="AU63" s="363"/>
    </row>
    <row r="64" spans="2:47" ht="14.4">
      <c r="B64" s="203">
        <f>IF(C64="","",COUNTIF($C$16:C64,"&lt;&gt;""")-COUNTBLANK($C$16:C64))</f>
        <v>41</v>
      </c>
      <c r="C64" s="60" t="s">
        <v>1532</v>
      </c>
      <c r="D64" s="60" t="s">
        <v>1487</v>
      </c>
      <c r="E64" s="173" t="s">
        <v>750</v>
      </c>
      <c r="F64" s="61" t="s">
        <v>751</v>
      </c>
      <c r="H64" s="671">
        <f t="shared" si="12"/>
        <v>1</v>
      </c>
      <c r="I64" s="102"/>
      <c r="J64" s="184"/>
      <c r="K64" s="370"/>
      <c r="L64" s="102"/>
      <c r="M64" s="184"/>
      <c r="N64" s="370"/>
      <c r="O64" s="102"/>
      <c r="P64" s="184"/>
      <c r="Q64" s="370"/>
      <c r="R64" s="102"/>
      <c r="S64" s="184"/>
      <c r="T64" s="370"/>
      <c r="U64" s="102"/>
      <c r="V64" s="184"/>
      <c r="W64" s="370"/>
      <c r="X64" s="817">
        <f t="shared" si="13"/>
        <v>0</v>
      </c>
      <c r="Y64" s="184"/>
      <c r="Z64" s="370"/>
      <c r="AA64" s="102"/>
      <c r="AB64" s="184"/>
      <c r="AC64" s="370"/>
      <c r="AD64" s="102"/>
      <c r="AE64" s="184"/>
      <c r="AF64" s="370"/>
      <c r="AG64" s="102"/>
      <c r="AH64" s="184"/>
      <c r="AI64" s="370"/>
      <c r="AJ64" s="102"/>
      <c r="AK64" s="184"/>
      <c r="AL64" s="370"/>
      <c r="AM64" s="102"/>
      <c r="AN64" s="184"/>
      <c r="AO64" s="370"/>
      <c r="AP64" s="817">
        <f t="shared" si="14"/>
        <v>0</v>
      </c>
      <c r="AQ64" s="184"/>
      <c r="AR64" s="107"/>
      <c r="AS64" s="362"/>
      <c r="AT64" s="108"/>
      <c r="AU64" s="363"/>
    </row>
    <row r="65" spans="1:47" ht="14.4">
      <c r="B65" s="203">
        <f>IF(C65="","",COUNTIF($C$16:C65,"&lt;&gt;""")-COUNTBLANK($C$16:C65))</f>
        <v>42</v>
      </c>
      <c r="C65" s="60" t="s">
        <v>1533</v>
      </c>
      <c r="D65" s="60" t="s">
        <v>1489</v>
      </c>
      <c r="E65" s="173" t="s">
        <v>750</v>
      </c>
      <c r="F65" s="61" t="s">
        <v>751</v>
      </c>
      <c r="H65" s="671">
        <f t="shared" si="12"/>
        <v>1</v>
      </c>
      <c r="I65" s="102"/>
      <c r="J65" s="184"/>
      <c r="K65" s="370"/>
      <c r="L65" s="102"/>
      <c r="M65" s="184"/>
      <c r="N65" s="370"/>
      <c r="O65" s="102"/>
      <c r="P65" s="184"/>
      <c r="Q65" s="370"/>
      <c r="R65" s="102"/>
      <c r="S65" s="184"/>
      <c r="T65" s="370"/>
      <c r="U65" s="102"/>
      <c r="V65" s="184"/>
      <c r="W65" s="370"/>
      <c r="X65" s="819">
        <f t="shared" si="13"/>
        <v>0</v>
      </c>
      <c r="Y65" s="184"/>
      <c r="Z65" s="370"/>
      <c r="AA65" s="102"/>
      <c r="AB65" s="184"/>
      <c r="AC65" s="370"/>
      <c r="AD65" s="102"/>
      <c r="AE65" s="184"/>
      <c r="AF65" s="370"/>
      <c r="AG65" s="102"/>
      <c r="AH65" s="184"/>
      <c r="AI65" s="370"/>
      <c r="AJ65" s="102"/>
      <c r="AK65" s="184"/>
      <c r="AL65" s="370"/>
      <c r="AM65" s="102"/>
      <c r="AN65" s="184"/>
      <c r="AO65" s="370"/>
      <c r="AP65" s="819">
        <f t="shared" si="14"/>
        <v>0</v>
      </c>
      <c r="AQ65" s="184"/>
      <c r="AR65" s="107"/>
      <c r="AS65" s="362"/>
      <c r="AT65" s="108"/>
      <c r="AU65" s="363"/>
    </row>
    <row r="66" spans="1:47" ht="14.4">
      <c r="B66" s="203">
        <f>IF(C66="","",COUNTIF($C$16:C66,"&lt;&gt;""")-COUNTBLANK($C$16:C66))</f>
        <v>43</v>
      </c>
      <c r="C66" s="60" t="s">
        <v>1534</v>
      </c>
      <c r="D66" s="60" t="s">
        <v>1491</v>
      </c>
      <c r="E66" s="173" t="s">
        <v>750</v>
      </c>
      <c r="F66" s="61" t="s">
        <v>751</v>
      </c>
      <c r="H66" s="671">
        <f t="shared" si="12"/>
        <v>1</v>
      </c>
      <c r="I66" s="102"/>
      <c r="J66" s="184"/>
      <c r="K66" s="370"/>
      <c r="L66" s="102"/>
      <c r="M66" s="184"/>
      <c r="N66" s="370"/>
      <c r="O66" s="102"/>
      <c r="P66" s="184"/>
      <c r="Q66" s="370"/>
      <c r="R66" s="102"/>
      <c r="S66" s="184"/>
      <c r="T66" s="370"/>
      <c r="U66" s="102"/>
      <c r="V66" s="184"/>
      <c r="W66" s="370"/>
      <c r="X66" s="819">
        <f t="shared" si="13"/>
        <v>0</v>
      </c>
      <c r="Y66" s="184"/>
      <c r="Z66" s="370"/>
      <c r="AA66" s="102"/>
      <c r="AB66" s="184"/>
      <c r="AC66" s="370"/>
      <c r="AD66" s="102"/>
      <c r="AE66" s="184"/>
      <c r="AF66" s="370"/>
      <c r="AG66" s="102"/>
      <c r="AH66" s="184"/>
      <c r="AI66" s="370"/>
      <c r="AJ66" s="102"/>
      <c r="AK66" s="184"/>
      <c r="AL66" s="370"/>
      <c r="AM66" s="102"/>
      <c r="AN66" s="184"/>
      <c r="AO66" s="370"/>
      <c r="AP66" s="819">
        <f t="shared" si="14"/>
        <v>0</v>
      </c>
      <c r="AQ66" s="184"/>
      <c r="AR66" s="107"/>
      <c r="AS66" s="362"/>
      <c r="AT66" s="108"/>
      <c r="AU66" s="363"/>
    </row>
    <row r="67" spans="1:47" ht="14.4">
      <c r="B67" s="203">
        <f>IF(C67="","",COUNTIF($C$16:C67,"&lt;&gt;""")-COUNTBLANK($C$16:C67))</f>
        <v>44</v>
      </c>
      <c r="C67" s="60" t="s">
        <v>1535</v>
      </c>
      <c r="D67" s="60" t="s">
        <v>1493</v>
      </c>
      <c r="E67" s="173" t="s">
        <v>750</v>
      </c>
      <c r="F67" s="61" t="s">
        <v>751</v>
      </c>
      <c r="H67" s="671">
        <f t="shared" si="12"/>
        <v>1</v>
      </c>
      <c r="I67" s="102"/>
      <c r="J67" s="184"/>
      <c r="K67" s="370"/>
      <c r="L67" s="102"/>
      <c r="M67" s="184"/>
      <c r="N67" s="370"/>
      <c r="O67" s="102"/>
      <c r="P67" s="184"/>
      <c r="Q67" s="370"/>
      <c r="R67" s="102"/>
      <c r="S67" s="184"/>
      <c r="T67" s="370"/>
      <c r="U67" s="102"/>
      <c r="V67" s="184"/>
      <c r="W67" s="370"/>
      <c r="X67" s="819">
        <f t="shared" si="13"/>
        <v>0</v>
      </c>
      <c r="Y67" s="184"/>
      <c r="Z67" s="370"/>
      <c r="AA67" s="102"/>
      <c r="AB67" s="184"/>
      <c r="AC67" s="370"/>
      <c r="AD67" s="102"/>
      <c r="AE67" s="184"/>
      <c r="AF67" s="370"/>
      <c r="AG67" s="102"/>
      <c r="AH67" s="184"/>
      <c r="AI67" s="370"/>
      <c r="AJ67" s="102"/>
      <c r="AK67" s="184"/>
      <c r="AL67" s="370"/>
      <c r="AM67" s="102"/>
      <c r="AN67" s="184"/>
      <c r="AO67" s="370"/>
      <c r="AP67" s="819">
        <f t="shared" si="14"/>
        <v>0</v>
      </c>
      <c r="AQ67" s="184"/>
      <c r="AR67" s="107"/>
      <c r="AS67" s="362"/>
      <c r="AT67" s="108"/>
      <c r="AU67" s="363"/>
    </row>
    <row r="68" spans="1:47" ht="14.4">
      <c r="B68" s="203">
        <f>IF(C68="","",COUNTIF($C$16:C68,"&lt;&gt;""")-COUNTBLANK($C$16:C68))</f>
        <v>45</v>
      </c>
      <c r="C68" s="60" t="s">
        <v>1536</v>
      </c>
      <c r="D68" s="60" t="s">
        <v>1495</v>
      </c>
      <c r="E68" s="173" t="s">
        <v>750</v>
      </c>
      <c r="F68" s="61" t="s">
        <v>751</v>
      </c>
      <c r="H68" s="671">
        <f t="shared" si="12"/>
        <v>1</v>
      </c>
      <c r="I68" s="102"/>
      <c r="J68" s="184"/>
      <c r="K68" s="370"/>
      <c r="L68" s="102"/>
      <c r="M68" s="184"/>
      <c r="N68" s="370"/>
      <c r="O68" s="102"/>
      <c r="P68" s="184"/>
      <c r="Q68" s="370"/>
      <c r="R68" s="102"/>
      <c r="S68" s="184"/>
      <c r="T68" s="370"/>
      <c r="U68" s="102"/>
      <c r="V68" s="184"/>
      <c r="W68" s="370"/>
      <c r="X68" s="819">
        <f t="shared" si="13"/>
        <v>0</v>
      </c>
      <c r="Y68" s="184"/>
      <c r="Z68" s="370"/>
      <c r="AA68" s="102"/>
      <c r="AB68" s="184"/>
      <c r="AC68" s="370"/>
      <c r="AD68" s="102"/>
      <c r="AE68" s="184"/>
      <c r="AF68" s="370"/>
      <c r="AG68" s="102"/>
      <c r="AH68" s="184"/>
      <c r="AI68" s="370"/>
      <c r="AJ68" s="102"/>
      <c r="AK68" s="184"/>
      <c r="AL68" s="370"/>
      <c r="AM68" s="102"/>
      <c r="AN68" s="184"/>
      <c r="AO68" s="370"/>
      <c r="AP68" s="819">
        <f t="shared" si="14"/>
        <v>0</v>
      </c>
      <c r="AQ68" s="184"/>
      <c r="AR68" s="107"/>
      <c r="AS68" s="362"/>
      <c r="AT68" s="108"/>
      <c r="AU68" s="363"/>
    </row>
    <row r="69" spans="1:47" ht="14.4">
      <c r="B69" s="203" t="str">
        <f>IF(C69="","",COUNTIF($C$16:C69,"&lt;&gt;""")-COUNTBLANK($C$16:C69))</f>
        <v/>
      </c>
      <c r="C69" s="34"/>
      <c r="D69" s="34"/>
      <c r="E69" s="34"/>
      <c r="F69" s="34"/>
      <c r="H69" s="32"/>
      <c r="I69" s="370"/>
      <c r="J69" s="370"/>
      <c r="K69" s="107"/>
      <c r="L69" s="370"/>
      <c r="M69" s="370"/>
      <c r="N69" s="370"/>
      <c r="O69" s="107"/>
      <c r="P69" s="370"/>
      <c r="Q69" s="107"/>
      <c r="R69" s="107"/>
      <c r="S69" s="370"/>
      <c r="T69" s="107"/>
      <c r="U69" s="107"/>
      <c r="V69" s="370"/>
      <c r="W69" s="107"/>
      <c r="X69" s="107"/>
      <c r="Y69" s="370"/>
      <c r="Z69" s="107"/>
      <c r="AA69" s="370"/>
      <c r="AB69" s="370"/>
      <c r="AC69" s="107"/>
      <c r="AD69" s="370"/>
      <c r="AE69" s="370"/>
      <c r="AF69" s="370"/>
      <c r="AG69" s="107"/>
      <c r="AH69" s="370"/>
      <c r="AI69" s="107"/>
      <c r="AJ69" s="107"/>
      <c r="AK69" s="370"/>
      <c r="AL69" s="107"/>
      <c r="AM69" s="107"/>
      <c r="AN69" s="370"/>
      <c r="AO69" s="107"/>
      <c r="AP69" s="107"/>
      <c r="AQ69" s="107"/>
      <c r="AR69" s="107"/>
      <c r="AS69" s="107"/>
      <c r="AT69" s="107"/>
      <c r="AU69" s="361"/>
    </row>
    <row r="70" spans="1:47" ht="14.4">
      <c r="B70" s="203" t="str">
        <f>IF(C70="","",COUNTIF($C$16:C70,"&lt;&gt;""")-COUNTBLANK($C$16:C70))</f>
        <v/>
      </c>
      <c r="C70" s="60"/>
      <c r="D70" s="63" t="s">
        <v>1537</v>
      </c>
      <c r="E70" s="60"/>
      <c r="F70" s="60"/>
      <c r="H70" s="32"/>
      <c r="I70" s="370"/>
      <c r="J70" s="370"/>
      <c r="K70" s="370"/>
      <c r="L70" s="370"/>
      <c r="M70" s="370"/>
      <c r="N70" s="370"/>
      <c r="O70" s="370"/>
      <c r="P70" s="370"/>
      <c r="Q70" s="370"/>
      <c r="R70" s="370"/>
      <c r="S70" s="370"/>
      <c r="T70" s="370"/>
      <c r="U70" s="370"/>
      <c r="V70" s="370"/>
      <c r="W70" s="370"/>
      <c r="X70" s="370"/>
      <c r="Y70" s="370"/>
      <c r="Z70" s="370"/>
      <c r="AA70" s="370"/>
      <c r="AB70" s="370"/>
      <c r="AC70" s="370"/>
      <c r="AD70" s="370"/>
      <c r="AE70" s="370"/>
      <c r="AF70" s="370"/>
      <c r="AG70" s="370"/>
      <c r="AH70" s="370"/>
      <c r="AI70" s="370"/>
      <c r="AJ70" s="370"/>
      <c r="AK70" s="370"/>
      <c r="AL70" s="370"/>
      <c r="AM70" s="370"/>
      <c r="AN70" s="370"/>
      <c r="AO70" s="370"/>
      <c r="AP70" s="370"/>
      <c r="AQ70" s="107"/>
      <c r="AR70" s="107"/>
      <c r="AS70" s="370"/>
      <c r="AT70" s="370"/>
      <c r="AU70" s="361"/>
    </row>
    <row r="71" spans="1:47" ht="14.4">
      <c r="B71" s="203">
        <f>IF(C71="","",COUNTIF($C$16:C71,"&lt;&gt;""")-COUNTBLANK($C$16:C71))</f>
        <v>46</v>
      </c>
      <c r="C71" s="60" t="s">
        <v>1538</v>
      </c>
      <c r="D71" s="60" t="s">
        <v>1479</v>
      </c>
      <c r="E71" s="173" t="s">
        <v>750</v>
      </c>
      <c r="F71" s="61" t="s">
        <v>164</v>
      </c>
      <c r="H71" s="671">
        <f t="shared" ref="H71:H79" si="15">IF(AND((I71&lt;&gt;""),(J71&lt;&gt;""),(L71&lt;&gt;""),(M71&lt;&gt;""),(O71&lt;&gt;""),(P71&lt;&gt;""),(R71&lt;&gt;""),(S71&lt;&gt;""),(U71&lt;&gt;""),(V71&lt;&gt;""),(Y71&lt;&gt;""),(X71&lt;&gt;""),(AA71&lt;&gt;""),(AB71&lt;&gt;""),(AD71&lt;&gt;""),(AE71&lt;&gt;""),(AG71&lt;&gt;""),(AH71&lt;&gt;""),(AJ71&lt;&gt;""),(AK71&lt;&gt;""),(AM71&lt;&gt;""),(AN71&lt;&gt;""),(AP71&lt;&gt;""),(AQ71&lt;&gt;""),(AU71&lt;&gt;"")),0,1)</f>
        <v>1</v>
      </c>
      <c r="I71" s="817">
        <f t="shared" ref="I71:I79" si="16">I16+I27+I38+I49+I60</f>
        <v>0</v>
      </c>
      <c r="J71" s="184"/>
      <c r="K71" s="370"/>
      <c r="L71" s="817">
        <f t="shared" ref="L71:L79" si="17">L16+L27+L38+L49+L60</f>
        <v>0</v>
      </c>
      <c r="M71" s="184"/>
      <c r="N71" s="370"/>
      <c r="O71" s="817">
        <f t="shared" ref="O71:O79" si="18">O16+O27+O38+O49+O60</f>
        <v>0</v>
      </c>
      <c r="P71" s="184"/>
      <c r="Q71" s="370"/>
      <c r="R71" s="817">
        <f t="shared" ref="R71:R79" si="19">R16+R27+R38+R49+R60</f>
        <v>0</v>
      </c>
      <c r="S71" s="184"/>
      <c r="T71" s="370"/>
      <c r="U71" s="817">
        <f t="shared" ref="U71:U79" si="20">U16+U27+U38+U49+U60</f>
        <v>0</v>
      </c>
      <c r="V71" s="184"/>
      <c r="W71" s="370"/>
      <c r="X71" s="817">
        <f t="shared" ref="X71:X79" si="21">X16+X27+X38+X49+X60</f>
        <v>0</v>
      </c>
      <c r="Y71" s="184"/>
      <c r="Z71" s="370"/>
      <c r="AA71" s="817">
        <f t="shared" ref="AA71:AA79" si="22">AA16+AA27+AA38+AA49+AA60</f>
        <v>0</v>
      </c>
      <c r="AB71" s="184"/>
      <c r="AC71" s="370"/>
      <c r="AD71" s="817">
        <f t="shared" ref="AD71:AD79" si="23">AD16+AD27+AD38+AD49+AD60</f>
        <v>0</v>
      </c>
      <c r="AE71" s="184"/>
      <c r="AF71" s="370"/>
      <c r="AG71" s="817">
        <f t="shared" ref="AG71:AG79" si="24">AG16+AG27+AG38+AG49+AG60</f>
        <v>0</v>
      </c>
      <c r="AH71" s="184"/>
      <c r="AI71" s="370"/>
      <c r="AJ71" s="817">
        <f t="shared" ref="AJ71:AJ79" si="25">AJ16+AJ27+AJ38+AJ49+AJ60</f>
        <v>0</v>
      </c>
      <c r="AK71" s="184"/>
      <c r="AL71" s="370"/>
      <c r="AM71" s="821">
        <f t="shared" ref="AM71:AM79" si="26">AM16+AM27+AM38+AM49+AM60</f>
        <v>0</v>
      </c>
      <c r="AN71" s="184"/>
      <c r="AO71" s="370"/>
      <c r="AP71" s="817">
        <f t="shared" ref="AP71:AP79" si="27">AP16+AP27+AP38+AP49+AP60</f>
        <v>0</v>
      </c>
      <c r="AQ71" s="184"/>
      <c r="AR71" s="107"/>
      <c r="AS71" s="362"/>
      <c r="AT71" s="108"/>
      <c r="AU71" s="363"/>
    </row>
    <row r="72" spans="1:47" ht="14.4">
      <c r="B72" s="203">
        <f>IF(C72="","",COUNTIF($C$16:C72,"&lt;&gt;""")-COUNTBLANK($C$16:C72))</f>
        <v>47</v>
      </c>
      <c r="C72" s="60" t="s">
        <v>1539</v>
      </c>
      <c r="D72" s="60" t="s">
        <v>1481</v>
      </c>
      <c r="E72" s="173" t="s">
        <v>750</v>
      </c>
      <c r="F72" s="61" t="s">
        <v>164</v>
      </c>
      <c r="H72" s="671">
        <f t="shared" si="15"/>
        <v>1</v>
      </c>
      <c r="I72" s="817">
        <f t="shared" si="16"/>
        <v>0</v>
      </c>
      <c r="J72" s="184"/>
      <c r="K72" s="370"/>
      <c r="L72" s="817">
        <f t="shared" si="17"/>
        <v>0</v>
      </c>
      <c r="M72" s="184"/>
      <c r="N72" s="370"/>
      <c r="O72" s="817">
        <f t="shared" si="18"/>
        <v>0</v>
      </c>
      <c r="P72" s="184"/>
      <c r="Q72" s="370"/>
      <c r="R72" s="817">
        <f t="shared" si="19"/>
        <v>0</v>
      </c>
      <c r="S72" s="184"/>
      <c r="T72" s="370"/>
      <c r="U72" s="817">
        <f t="shared" si="20"/>
        <v>0</v>
      </c>
      <c r="V72" s="184"/>
      <c r="W72" s="370"/>
      <c r="X72" s="817">
        <f t="shared" si="21"/>
        <v>0</v>
      </c>
      <c r="Y72" s="184"/>
      <c r="Z72" s="370"/>
      <c r="AA72" s="817">
        <f t="shared" si="22"/>
        <v>0</v>
      </c>
      <c r="AB72" s="184"/>
      <c r="AC72" s="370"/>
      <c r="AD72" s="817">
        <f t="shared" si="23"/>
        <v>0</v>
      </c>
      <c r="AE72" s="184"/>
      <c r="AF72" s="370"/>
      <c r="AG72" s="817">
        <f t="shared" si="24"/>
        <v>0</v>
      </c>
      <c r="AH72" s="184"/>
      <c r="AI72" s="370"/>
      <c r="AJ72" s="817">
        <f t="shared" si="25"/>
        <v>0</v>
      </c>
      <c r="AK72" s="184"/>
      <c r="AL72" s="370"/>
      <c r="AM72" s="821">
        <f t="shared" si="26"/>
        <v>0</v>
      </c>
      <c r="AN72" s="184"/>
      <c r="AO72" s="370"/>
      <c r="AP72" s="817">
        <f t="shared" si="27"/>
        <v>0</v>
      </c>
      <c r="AQ72" s="184"/>
      <c r="AR72" s="107"/>
      <c r="AS72" s="362"/>
      <c r="AT72" s="108"/>
      <c r="AU72" s="363"/>
    </row>
    <row r="73" spans="1:47" ht="14.4">
      <c r="B73" s="203">
        <f>IF(C73="","",COUNTIF($C$16:C73,"&lt;&gt;""")-COUNTBLANK($C$16:C73))</f>
        <v>48</v>
      </c>
      <c r="C73" s="60" t="s">
        <v>1540</v>
      </c>
      <c r="D73" s="60" t="s">
        <v>1483</v>
      </c>
      <c r="E73" s="173" t="s">
        <v>750</v>
      </c>
      <c r="F73" s="61" t="s">
        <v>164</v>
      </c>
      <c r="H73" s="671">
        <f t="shared" si="15"/>
        <v>1</v>
      </c>
      <c r="I73" s="817">
        <f t="shared" si="16"/>
        <v>0</v>
      </c>
      <c r="J73" s="184"/>
      <c r="K73" s="370"/>
      <c r="L73" s="817">
        <f t="shared" si="17"/>
        <v>0</v>
      </c>
      <c r="M73" s="184"/>
      <c r="N73" s="370"/>
      <c r="O73" s="817">
        <f t="shared" si="18"/>
        <v>0</v>
      </c>
      <c r="P73" s="184"/>
      <c r="Q73" s="370"/>
      <c r="R73" s="817">
        <f t="shared" si="19"/>
        <v>0</v>
      </c>
      <c r="S73" s="184"/>
      <c r="T73" s="370"/>
      <c r="U73" s="817">
        <f t="shared" si="20"/>
        <v>0</v>
      </c>
      <c r="V73" s="184"/>
      <c r="W73" s="370"/>
      <c r="X73" s="817">
        <f t="shared" si="21"/>
        <v>0</v>
      </c>
      <c r="Y73" s="184"/>
      <c r="Z73" s="370"/>
      <c r="AA73" s="817">
        <f t="shared" si="22"/>
        <v>0</v>
      </c>
      <c r="AB73" s="184"/>
      <c r="AC73" s="370"/>
      <c r="AD73" s="817">
        <f t="shared" si="23"/>
        <v>0</v>
      </c>
      <c r="AE73" s="184"/>
      <c r="AF73" s="370"/>
      <c r="AG73" s="817">
        <f t="shared" si="24"/>
        <v>0</v>
      </c>
      <c r="AH73" s="184"/>
      <c r="AI73" s="370"/>
      <c r="AJ73" s="817">
        <f t="shared" si="25"/>
        <v>0</v>
      </c>
      <c r="AK73" s="184"/>
      <c r="AL73" s="370"/>
      <c r="AM73" s="817">
        <f t="shared" si="26"/>
        <v>0</v>
      </c>
      <c r="AN73" s="184"/>
      <c r="AO73" s="370"/>
      <c r="AP73" s="817">
        <f t="shared" si="27"/>
        <v>0</v>
      </c>
      <c r="AQ73" s="184"/>
      <c r="AR73" s="107"/>
      <c r="AS73" s="362"/>
      <c r="AT73" s="108"/>
      <c r="AU73" s="363"/>
    </row>
    <row r="74" spans="1:47" ht="14.4">
      <c r="B74" s="203">
        <f>IF(C74="","",COUNTIF($C$16:C74,"&lt;&gt;""")-COUNTBLANK($C$16:C74))</f>
        <v>49</v>
      </c>
      <c r="C74" s="60" t="s">
        <v>1541</v>
      </c>
      <c r="D74" s="60" t="s">
        <v>1485</v>
      </c>
      <c r="E74" s="173" t="s">
        <v>750</v>
      </c>
      <c r="F74" s="61" t="s">
        <v>164</v>
      </c>
      <c r="H74" s="671">
        <f t="shared" si="15"/>
        <v>1</v>
      </c>
      <c r="I74" s="817">
        <f t="shared" si="16"/>
        <v>0</v>
      </c>
      <c r="J74" s="184"/>
      <c r="K74" s="370"/>
      <c r="L74" s="817">
        <f t="shared" si="17"/>
        <v>0</v>
      </c>
      <c r="M74" s="184"/>
      <c r="N74" s="370"/>
      <c r="O74" s="817">
        <f t="shared" si="18"/>
        <v>0</v>
      </c>
      <c r="P74" s="184"/>
      <c r="Q74" s="370"/>
      <c r="R74" s="817">
        <f t="shared" si="19"/>
        <v>0</v>
      </c>
      <c r="S74" s="184"/>
      <c r="T74" s="370"/>
      <c r="U74" s="817">
        <f t="shared" si="20"/>
        <v>0</v>
      </c>
      <c r="V74" s="184"/>
      <c r="W74" s="370"/>
      <c r="X74" s="817">
        <f t="shared" si="21"/>
        <v>0</v>
      </c>
      <c r="Y74" s="184"/>
      <c r="Z74" s="370"/>
      <c r="AA74" s="817">
        <f t="shared" si="22"/>
        <v>0</v>
      </c>
      <c r="AB74" s="184"/>
      <c r="AC74" s="370"/>
      <c r="AD74" s="817">
        <f t="shared" si="23"/>
        <v>0</v>
      </c>
      <c r="AE74" s="184"/>
      <c r="AF74" s="370"/>
      <c r="AG74" s="817">
        <f t="shared" si="24"/>
        <v>0</v>
      </c>
      <c r="AH74" s="184"/>
      <c r="AI74" s="370"/>
      <c r="AJ74" s="817">
        <f t="shared" si="25"/>
        <v>0</v>
      </c>
      <c r="AK74" s="184"/>
      <c r="AL74" s="370"/>
      <c r="AM74" s="817">
        <f t="shared" si="26"/>
        <v>0</v>
      </c>
      <c r="AN74" s="184"/>
      <c r="AO74" s="370"/>
      <c r="AP74" s="817">
        <f t="shared" si="27"/>
        <v>0</v>
      </c>
      <c r="AQ74" s="184"/>
      <c r="AR74" s="107"/>
      <c r="AS74" s="362"/>
      <c r="AT74" s="108"/>
      <c r="AU74" s="363"/>
    </row>
    <row r="75" spans="1:47" s="1239" customFormat="1" ht="14.4">
      <c r="A75" s="33"/>
      <c r="B75" s="436">
        <f>IF(C75="","",COUNTIF($C$16:C75,"&lt;&gt;""")-COUNTBLANK($C$16:C75))</f>
        <v>50</v>
      </c>
      <c r="C75" s="163" t="s">
        <v>1542</v>
      </c>
      <c r="D75" s="163" t="s">
        <v>1487</v>
      </c>
      <c r="E75" s="1105" t="s">
        <v>750</v>
      </c>
      <c r="F75" s="164" t="s">
        <v>164</v>
      </c>
      <c r="G75" s="420"/>
      <c r="H75" s="1012">
        <f t="shared" si="15"/>
        <v>1</v>
      </c>
      <c r="I75" s="817">
        <f>I20+I31+I42+I53+I64</f>
        <v>0</v>
      </c>
      <c r="J75" s="419"/>
      <c r="K75" s="370"/>
      <c r="L75" s="817">
        <f>L20+L31+L42+L53+L64</f>
        <v>0</v>
      </c>
      <c r="M75" s="419"/>
      <c r="N75" s="370"/>
      <c r="O75" s="817">
        <f t="shared" si="18"/>
        <v>0</v>
      </c>
      <c r="P75" s="419"/>
      <c r="Q75" s="370"/>
      <c r="R75" s="817">
        <f t="shared" si="19"/>
        <v>0</v>
      </c>
      <c r="S75" s="419"/>
      <c r="T75" s="370"/>
      <c r="U75" s="817">
        <f t="shared" si="20"/>
        <v>0</v>
      </c>
      <c r="V75" s="419"/>
      <c r="W75" s="370"/>
      <c r="X75" s="817">
        <f t="shared" si="21"/>
        <v>0</v>
      </c>
      <c r="Y75" s="419"/>
      <c r="Z75" s="370"/>
      <c r="AA75" s="817">
        <f>AA20+AA31+AA42+AA53+AA64</f>
        <v>0</v>
      </c>
      <c r="AB75" s="419"/>
      <c r="AC75" s="370"/>
      <c r="AD75" s="817">
        <f t="shared" si="23"/>
        <v>0</v>
      </c>
      <c r="AE75" s="419"/>
      <c r="AF75" s="370"/>
      <c r="AG75" s="817">
        <f t="shared" si="24"/>
        <v>0</v>
      </c>
      <c r="AH75" s="419"/>
      <c r="AI75" s="370"/>
      <c r="AJ75" s="817">
        <f t="shared" si="25"/>
        <v>0</v>
      </c>
      <c r="AK75" s="419"/>
      <c r="AL75" s="370"/>
      <c r="AM75" s="817">
        <f t="shared" si="26"/>
        <v>0</v>
      </c>
      <c r="AN75" s="419"/>
      <c r="AO75" s="370"/>
      <c r="AP75" s="817">
        <f t="shared" si="27"/>
        <v>0</v>
      </c>
      <c r="AQ75" s="419"/>
      <c r="AR75" s="370"/>
      <c r="AS75" s="1244"/>
      <c r="AT75" s="1202"/>
      <c r="AU75" s="1245"/>
    </row>
    <row r="76" spans="1:47" ht="14.4">
      <c r="B76" s="203">
        <f>IF(C76="","",COUNTIF($C$16:C76,"&lt;&gt;""")-COUNTBLANK($C$16:C76))</f>
        <v>51</v>
      </c>
      <c r="C76" s="60" t="s">
        <v>1543</v>
      </c>
      <c r="D76" s="60" t="s">
        <v>1489</v>
      </c>
      <c r="E76" s="173" t="s">
        <v>750</v>
      </c>
      <c r="F76" s="61" t="s">
        <v>164</v>
      </c>
      <c r="H76" s="671">
        <f t="shared" si="15"/>
        <v>1</v>
      </c>
      <c r="I76" s="817">
        <f t="shared" si="16"/>
        <v>0</v>
      </c>
      <c r="J76" s="184"/>
      <c r="K76" s="818"/>
      <c r="L76" s="819">
        <f t="shared" si="17"/>
        <v>0</v>
      </c>
      <c r="M76" s="184"/>
      <c r="N76" s="818"/>
      <c r="O76" s="819">
        <f t="shared" si="18"/>
        <v>0</v>
      </c>
      <c r="P76" s="184"/>
      <c r="Q76" s="818"/>
      <c r="R76" s="819">
        <f t="shared" si="19"/>
        <v>0</v>
      </c>
      <c r="S76" s="184"/>
      <c r="T76" s="818"/>
      <c r="U76" s="819">
        <f t="shared" si="20"/>
        <v>0</v>
      </c>
      <c r="V76" s="184"/>
      <c r="W76" s="818"/>
      <c r="X76" s="819">
        <f t="shared" si="21"/>
        <v>0</v>
      </c>
      <c r="Y76" s="184"/>
      <c r="Z76" s="818"/>
      <c r="AA76" s="819">
        <f t="shared" si="22"/>
        <v>0</v>
      </c>
      <c r="AB76" s="184"/>
      <c r="AC76" s="818"/>
      <c r="AD76" s="819">
        <f t="shared" si="23"/>
        <v>0</v>
      </c>
      <c r="AE76" s="184"/>
      <c r="AF76" s="818"/>
      <c r="AG76" s="819">
        <f t="shared" si="24"/>
        <v>0</v>
      </c>
      <c r="AH76" s="184"/>
      <c r="AI76" s="818"/>
      <c r="AJ76" s="819">
        <f t="shared" si="25"/>
        <v>0</v>
      </c>
      <c r="AK76" s="184"/>
      <c r="AL76" s="818"/>
      <c r="AM76" s="819">
        <f t="shared" si="26"/>
        <v>0</v>
      </c>
      <c r="AN76" s="184"/>
      <c r="AO76" s="370"/>
      <c r="AP76" s="819">
        <f t="shared" si="27"/>
        <v>0</v>
      </c>
      <c r="AQ76" s="184"/>
      <c r="AR76" s="107"/>
      <c r="AS76" s="362"/>
      <c r="AT76" s="108"/>
      <c r="AU76" s="363"/>
    </row>
    <row r="77" spans="1:47" ht="14.4">
      <c r="B77" s="203">
        <f>IF(C77="","",COUNTIF($C$16:C77,"&lt;&gt;""")-COUNTBLANK($C$16:C77))</f>
        <v>52</v>
      </c>
      <c r="C77" s="60" t="s">
        <v>1544</v>
      </c>
      <c r="D77" s="60" t="s">
        <v>1491</v>
      </c>
      <c r="E77" s="173" t="s">
        <v>750</v>
      </c>
      <c r="F77" s="61" t="s">
        <v>164</v>
      </c>
      <c r="H77" s="671">
        <f t="shared" si="15"/>
        <v>1</v>
      </c>
      <c r="I77" s="817">
        <f t="shared" si="16"/>
        <v>0</v>
      </c>
      <c r="J77" s="184"/>
      <c r="K77" s="370"/>
      <c r="L77" s="819">
        <f t="shared" si="17"/>
        <v>0</v>
      </c>
      <c r="M77" s="184"/>
      <c r="N77" s="370"/>
      <c r="O77" s="819">
        <f t="shared" si="18"/>
        <v>0</v>
      </c>
      <c r="P77" s="184"/>
      <c r="Q77" s="370"/>
      <c r="R77" s="819">
        <f t="shared" si="19"/>
        <v>0</v>
      </c>
      <c r="S77" s="184"/>
      <c r="T77" s="370"/>
      <c r="U77" s="819">
        <f t="shared" si="20"/>
        <v>0</v>
      </c>
      <c r="V77" s="184"/>
      <c r="W77" s="370"/>
      <c r="X77" s="819">
        <f t="shared" si="21"/>
        <v>0</v>
      </c>
      <c r="Y77" s="184"/>
      <c r="Z77" s="370"/>
      <c r="AA77" s="819">
        <f t="shared" si="22"/>
        <v>0</v>
      </c>
      <c r="AB77" s="184"/>
      <c r="AC77" s="370"/>
      <c r="AD77" s="819">
        <f t="shared" si="23"/>
        <v>0</v>
      </c>
      <c r="AE77" s="184"/>
      <c r="AF77" s="370"/>
      <c r="AG77" s="819">
        <f t="shared" si="24"/>
        <v>0</v>
      </c>
      <c r="AH77" s="184"/>
      <c r="AI77" s="370"/>
      <c r="AJ77" s="819">
        <f t="shared" si="25"/>
        <v>0</v>
      </c>
      <c r="AK77" s="184"/>
      <c r="AL77" s="370"/>
      <c r="AM77" s="819">
        <f t="shared" si="26"/>
        <v>0</v>
      </c>
      <c r="AN77" s="184"/>
      <c r="AO77" s="370"/>
      <c r="AP77" s="819">
        <f t="shared" si="27"/>
        <v>0</v>
      </c>
      <c r="AQ77" s="184"/>
      <c r="AR77" s="107"/>
      <c r="AS77" s="362"/>
      <c r="AT77" s="108"/>
      <c r="AU77" s="363"/>
    </row>
    <row r="78" spans="1:47" ht="14.4">
      <c r="B78" s="203">
        <f>IF(C78="","",COUNTIF($C$16:C78,"&lt;&gt;""")-COUNTBLANK($C$16:C78))</f>
        <v>53</v>
      </c>
      <c r="C78" s="60" t="s">
        <v>1545</v>
      </c>
      <c r="D78" s="60" t="s">
        <v>1493</v>
      </c>
      <c r="E78" s="173" t="s">
        <v>750</v>
      </c>
      <c r="F78" s="61" t="s">
        <v>164</v>
      </c>
      <c r="H78" s="671">
        <f t="shared" si="15"/>
        <v>1</v>
      </c>
      <c r="I78" s="817">
        <f t="shared" si="16"/>
        <v>0</v>
      </c>
      <c r="J78" s="184"/>
      <c r="K78" s="370"/>
      <c r="L78" s="819">
        <f t="shared" si="17"/>
        <v>0</v>
      </c>
      <c r="M78" s="184"/>
      <c r="N78" s="370"/>
      <c r="O78" s="819">
        <f t="shared" si="18"/>
        <v>0</v>
      </c>
      <c r="P78" s="184"/>
      <c r="Q78" s="370"/>
      <c r="R78" s="819">
        <f t="shared" si="19"/>
        <v>0</v>
      </c>
      <c r="S78" s="184"/>
      <c r="T78" s="370"/>
      <c r="U78" s="819">
        <f t="shared" si="20"/>
        <v>0</v>
      </c>
      <c r="V78" s="184"/>
      <c r="W78" s="370"/>
      <c r="X78" s="819">
        <f t="shared" si="21"/>
        <v>0</v>
      </c>
      <c r="Y78" s="184"/>
      <c r="Z78" s="370"/>
      <c r="AA78" s="819">
        <f t="shared" si="22"/>
        <v>0</v>
      </c>
      <c r="AB78" s="184"/>
      <c r="AC78" s="370"/>
      <c r="AD78" s="819">
        <f t="shared" si="23"/>
        <v>0</v>
      </c>
      <c r="AE78" s="184"/>
      <c r="AF78" s="370"/>
      <c r="AG78" s="819">
        <f t="shared" si="24"/>
        <v>0</v>
      </c>
      <c r="AH78" s="184"/>
      <c r="AI78" s="370"/>
      <c r="AJ78" s="819">
        <f t="shared" si="25"/>
        <v>0</v>
      </c>
      <c r="AK78" s="184"/>
      <c r="AL78" s="370"/>
      <c r="AM78" s="819">
        <f t="shared" si="26"/>
        <v>0</v>
      </c>
      <c r="AN78" s="184"/>
      <c r="AO78" s="370"/>
      <c r="AP78" s="819">
        <f t="shared" si="27"/>
        <v>0</v>
      </c>
      <c r="AQ78" s="184"/>
      <c r="AR78" s="107"/>
      <c r="AS78" s="362"/>
      <c r="AT78" s="108"/>
      <c r="AU78" s="363"/>
    </row>
    <row r="79" spans="1:47" ht="14.4">
      <c r="B79" s="203">
        <f>IF(C79="","",COUNTIF($C$16:C79,"&lt;&gt;""")-COUNTBLANK($C$16:C79))</f>
        <v>54</v>
      </c>
      <c r="C79" s="60" t="s">
        <v>1546</v>
      </c>
      <c r="D79" s="60" t="s">
        <v>1506</v>
      </c>
      <c r="E79" s="173" t="s">
        <v>750</v>
      </c>
      <c r="F79" s="61" t="s">
        <v>164</v>
      </c>
      <c r="H79" s="671">
        <f t="shared" si="15"/>
        <v>1</v>
      </c>
      <c r="I79" s="817">
        <f t="shared" si="16"/>
        <v>0</v>
      </c>
      <c r="J79" s="184"/>
      <c r="K79" s="370"/>
      <c r="L79" s="819">
        <f t="shared" si="17"/>
        <v>0</v>
      </c>
      <c r="M79" s="184"/>
      <c r="N79" s="370"/>
      <c r="O79" s="819">
        <f t="shared" si="18"/>
        <v>0</v>
      </c>
      <c r="P79" s="184"/>
      <c r="Q79" s="370"/>
      <c r="R79" s="819">
        <f t="shared" si="19"/>
        <v>0</v>
      </c>
      <c r="S79" s="184"/>
      <c r="T79" s="370"/>
      <c r="U79" s="819">
        <f t="shared" si="20"/>
        <v>0</v>
      </c>
      <c r="V79" s="184"/>
      <c r="W79" s="370"/>
      <c r="X79" s="819">
        <f t="shared" si="21"/>
        <v>0</v>
      </c>
      <c r="Y79" s="184"/>
      <c r="Z79" s="370"/>
      <c r="AA79" s="819">
        <f t="shared" si="22"/>
        <v>0</v>
      </c>
      <c r="AB79" s="184"/>
      <c r="AC79" s="370"/>
      <c r="AD79" s="819">
        <f t="shared" si="23"/>
        <v>0</v>
      </c>
      <c r="AE79" s="184"/>
      <c r="AF79" s="370"/>
      <c r="AG79" s="819">
        <f t="shared" si="24"/>
        <v>0</v>
      </c>
      <c r="AH79" s="184"/>
      <c r="AI79" s="370"/>
      <c r="AJ79" s="819">
        <f t="shared" si="25"/>
        <v>0</v>
      </c>
      <c r="AK79" s="184"/>
      <c r="AL79" s="370"/>
      <c r="AM79" s="819">
        <f t="shared" si="26"/>
        <v>0</v>
      </c>
      <c r="AN79" s="184"/>
      <c r="AO79" s="370"/>
      <c r="AP79" s="819">
        <f t="shared" si="27"/>
        <v>0</v>
      </c>
      <c r="AQ79" s="184"/>
      <c r="AR79" s="107"/>
      <c r="AS79" s="362"/>
      <c r="AT79" s="108"/>
      <c r="AU79" s="363"/>
    </row>
    <row r="80" spans="1:47" ht="14.4">
      <c r="B80" s="52"/>
      <c r="C80" s="34"/>
      <c r="D80" s="34"/>
      <c r="E80" s="65"/>
      <c r="F80" s="65"/>
      <c r="H80" s="33"/>
      <c r="I80" s="107"/>
      <c r="J80" s="370"/>
      <c r="K80" s="107"/>
      <c r="L80" s="107"/>
      <c r="M80" s="370"/>
      <c r="N80" s="107"/>
      <c r="O80" s="107"/>
      <c r="P80" s="370"/>
      <c r="Q80" s="107"/>
      <c r="R80" s="107"/>
      <c r="S80" s="370"/>
      <c r="T80" s="107"/>
      <c r="U80" s="107"/>
      <c r="V80" s="370"/>
      <c r="W80" s="107"/>
      <c r="X80" s="107"/>
      <c r="Y80" s="370"/>
      <c r="Z80" s="107"/>
      <c r="AA80" s="107"/>
      <c r="AB80" s="370"/>
      <c r="AC80" s="107"/>
      <c r="AD80" s="107"/>
      <c r="AE80" s="370"/>
      <c r="AF80" s="107"/>
      <c r="AG80" s="107"/>
      <c r="AH80" s="370"/>
      <c r="AI80" s="107"/>
      <c r="AJ80" s="107"/>
      <c r="AK80" s="370"/>
      <c r="AL80" s="107"/>
      <c r="AM80" s="107"/>
      <c r="AN80" s="370"/>
      <c r="AO80" s="370"/>
      <c r="AP80" s="107"/>
      <c r="AQ80" s="370"/>
      <c r="AR80" s="370"/>
      <c r="AS80" s="108"/>
      <c r="AT80" s="108"/>
      <c r="AU80" s="364"/>
    </row>
    <row r="81" spans="1:47" ht="14.4">
      <c r="B81" s="52"/>
      <c r="C81" s="32" t="s">
        <v>129</v>
      </c>
      <c r="D81" s="34"/>
      <c r="E81" s="65"/>
      <c r="F81" s="65"/>
      <c r="H81" s="32"/>
      <c r="I81" s="107"/>
      <c r="J81" s="370"/>
      <c r="K81" s="107"/>
      <c r="L81" s="107"/>
      <c r="M81" s="107"/>
      <c r="N81" s="107"/>
      <c r="O81" s="107"/>
      <c r="P81" s="107"/>
      <c r="Q81" s="107"/>
      <c r="R81" s="107"/>
      <c r="S81" s="107"/>
      <c r="T81" s="107"/>
      <c r="U81" s="107"/>
      <c r="V81" s="107"/>
      <c r="W81" s="107"/>
      <c r="X81" s="107"/>
      <c r="Y81" s="370"/>
      <c r="Z81" s="107"/>
      <c r="AA81" s="107"/>
      <c r="AB81" s="370"/>
      <c r="AC81" s="107"/>
      <c r="AD81" s="107"/>
      <c r="AE81" s="370"/>
      <c r="AF81" s="107"/>
      <c r="AG81" s="107"/>
      <c r="AH81" s="107"/>
      <c r="AI81" s="107"/>
      <c r="AJ81" s="107"/>
      <c r="AK81" s="370"/>
      <c r="AL81" s="107"/>
      <c r="AM81" s="107"/>
      <c r="AN81" s="370"/>
      <c r="AO81" s="370"/>
      <c r="AP81" s="107"/>
      <c r="AQ81" s="370"/>
      <c r="AR81" s="370"/>
      <c r="AS81" s="108"/>
      <c r="AT81" s="108"/>
      <c r="AU81" s="364"/>
    </row>
    <row r="82" spans="1:47" ht="14.4">
      <c r="B82" s="52"/>
      <c r="C82" s="1341"/>
      <c r="D82" s="1342"/>
      <c r="E82" s="1342"/>
      <c r="F82" s="1343"/>
      <c r="H82" s="32"/>
      <c r="Y82" s="33"/>
      <c r="AS82" s="34"/>
      <c r="AT82" s="34"/>
      <c r="AU82" s="88"/>
    </row>
    <row r="83" spans="1:47" ht="14.4">
      <c r="B83" s="52"/>
      <c r="C83" s="1344"/>
      <c r="D83" s="1345"/>
      <c r="E83" s="1345"/>
      <c r="F83" s="1346"/>
      <c r="H83" s="32"/>
      <c r="AS83" s="34"/>
      <c r="AT83" s="34"/>
      <c r="AU83" s="88"/>
    </row>
    <row r="84" spans="1:47" ht="14.4">
      <c r="B84" s="52"/>
      <c r="C84" s="1344"/>
      <c r="D84" s="1345"/>
      <c r="E84" s="1345"/>
      <c r="F84" s="1346"/>
      <c r="H84" s="32"/>
      <c r="AS84" s="34"/>
      <c r="AT84" s="34"/>
      <c r="AU84" s="88"/>
    </row>
    <row r="85" spans="1:47" ht="14.4">
      <c r="B85" s="52"/>
      <c r="C85" s="1344"/>
      <c r="D85" s="1345"/>
      <c r="E85" s="1345"/>
      <c r="F85" s="1346"/>
      <c r="H85" s="32"/>
      <c r="AS85" s="34"/>
      <c r="AT85" s="34"/>
      <c r="AU85" s="88"/>
    </row>
    <row r="86" spans="1:47" ht="14.4">
      <c r="B86" s="52"/>
      <c r="C86" s="1347"/>
      <c r="D86" s="1348"/>
      <c r="E86" s="1348"/>
      <c r="F86" s="1349"/>
      <c r="H86" s="32"/>
      <c r="AS86" s="34"/>
      <c r="AT86" s="34"/>
      <c r="AU86" s="88"/>
    </row>
    <row r="87" spans="1:47" ht="14.4">
      <c r="B87" s="52"/>
      <c r="H87" s="32"/>
      <c r="AS87" s="34"/>
      <c r="AT87" s="34"/>
      <c r="AU87" s="88"/>
    </row>
    <row r="88" spans="1:47" ht="14.4">
      <c r="B88" s="52"/>
      <c r="D88" s="33"/>
      <c r="E88" s="33"/>
      <c r="F88" s="33"/>
      <c r="H88" s="32"/>
      <c r="AU88" s="86"/>
    </row>
    <row r="89" spans="1:47" ht="14.4">
      <c r="B89" s="335" t="s">
        <v>130</v>
      </c>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87"/>
    </row>
    <row r="90" spans="1:47" ht="14.4" hidden="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0"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4.8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ht="15" hidden="1"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ht="15" hidden="1"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ht="15" hidden="1"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ht="15" hidden="1"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ht="15" hidden="1"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ht="15" hidden="1"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5" hidden="1"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5" hidden="1"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5" hidden="1"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5" hidden="1"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5" hidden="1"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5" hidden="1"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5" hidden="1"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5" hidden="1"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5" hidden="1"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15" hidden="1"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5" hidden="1"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5" hidden="1"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ht="15" hidden="1"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ht="15" hidden="1"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ht="15" hidden="1"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ht="15" hidden="1"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ht="15" hidden="1"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sheetData>
  <mergeCells count="30">
    <mergeCell ref="R9:S9"/>
    <mergeCell ref="X9:Y9"/>
    <mergeCell ref="C82:F86"/>
    <mergeCell ref="H10:H12"/>
    <mergeCell ref="AS10:AS12"/>
    <mergeCell ref="I10:J11"/>
    <mergeCell ref="L10:M11"/>
    <mergeCell ref="U10:V11"/>
    <mergeCell ref="X10:Y11"/>
    <mergeCell ref="AA10:AB11"/>
    <mergeCell ref="AD10:AE11"/>
    <mergeCell ref="AG10:AH11"/>
    <mergeCell ref="O10:P11"/>
    <mergeCell ref="R10:S11"/>
    <mergeCell ref="I8:Y8"/>
    <mergeCell ref="AA8:AQ8"/>
    <mergeCell ref="AU10:AU12"/>
    <mergeCell ref="AP10:AQ11"/>
    <mergeCell ref="AJ10:AK11"/>
    <mergeCell ref="AM10:AN11"/>
    <mergeCell ref="I9:J9"/>
    <mergeCell ref="O9:P9"/>
    <mergeCell ref="U9:V9"/>
    <mergeCell ref="L9:M9"/>
    <mergeCell ref="AP9:AQ9"/>
    <mergeCell ref="AA9:AB9"/>
    <mergeCell ref="AD9:AE9"/>
    <mergeCell ref="AG9:AH9"/>
    <mergeCell ref="AJ9:AK9"/>
    <mergeCell ref="AM9:AN9"/>
  </mergeCells>
  <conditionalFormatting sqref="H3">
    <cfRule type="cellIs" dxfId="265" priority="43" stopIfTrue="1" operator="greaterThan">
      <formula>0</formula>
    </cfRule>
    <cfRule type="cellIs" dxfId="264" priority="44" stopIfTrue="1" operator="lessThan">
      <formula>1</formula>
    </cfRule>
  </conditionalFormatting>
  <conditionalFormatting sqref="H17:H24">
    <cfRule type="cellIs" dxfId="263" priority="35" stopIfTrue="1" operator="greaterThan">
      <formula>0</formula>
    </cfRule>
    <cfRule type="cellIs" dxfId="262" priority="36" stopIfTrue="1" operator="lessThan">
      <formula>1</formula>
    </cfRule>
  </conditionalFormatting>
  <conditionalFormatting sqref="H18:H24">
    <cfRule type="cellIs" dxfId="261" priority="33" stopIfTrue="1" operator="greaterThan">
      <formula>0</formula>
    </cfRule>
    <cfRule type="cellIs" dxfId="260" priority="34" stopIfTrue="1" operator="lessThan">
      <formula>1</formula>
    </cfRule>
  </conditionalFormatting>
  <conditionalFormatting sqref="H28:H35">
    <cfRule type="cellIs" dxfId="259" priority="19" stopIfTrue="1" operator="greaterThan">
      <formula>0</formula>
    </cfRule>
    <cfRule type="cellIs" dxfId="258" priority="20" stopIfTrue="1" operator="lessThan">
      <formula>1</formula>
    </cfRule>
  </conditionalFormatting>
  <conditionalFormatting sqref="H39:H46">
    <cfRule type="cellIs" dxfId="257" priority="17" stopIfTrue="1" operator="greaterThan">
      <formula>0</formula>
    </cfRule>
    <cfRule type="cellIs" dxfId="256" priority="18" stopIfTrue="1" operator="lessThan">
      <formula>1</formula>
    </cfRule>
  </conditionalFormatting>
  <conditionalFormatting sqref="H50:H57">
    <cfRule type="cellIs" dxfId="255" priority="15" stopIfTrue="1" operator="greaterThan">
      <formula>0</formula>
    </cfRule>
    <cfRule type="cellIs" dxfId="254" priority="16" stopIfTrue="1" operator="lessThan">
      <formula>1</formula>
    </cfRule>
  </conditionalFormatting>
  <conditionalFormatting sqref="H61:H68">
    <cfRule type="cellIs" dxfId="253" priority="13" stopIfTrue="1" operator="greaterThan">
      <formula>0</formula>
    </cfRule>
    <cfRule type="cellIs" dxfId="252" priority="14" stopIfTrue="1" operator="lessThan">
      <formula>1</formula>
    </cfRule>
  </conditionalFormatting>
  <conditionalFormatting sqref="H72:H79">
    <cfRule type="cellIs" dxfId="251" priority="11" stopIfTrue="1" operator="greaterThan">
      <formula>0</formula>
    </cfRule>
    <cfRule type="cellIs" dxfId="250" priority="12" stopIfTrue="1" operator="lessThan">
      <formula>1</formula>
    </cfRule>
  </conditionalFormatting>
  <conditionalFormatting sqref="H71">
    <cfRule type="cellIs" dxfId="249" priority="9" stopIfTrue="1" operator="greaterThan">
      <formula>0</formula>
    </cfRule>
    <cfRule type="cellIs" dxfId="248" priority="10" stopIfTrue="1" operator="lessThan">
      <formula>1</formula>
    </cfRule>
  </conditionalFormatting>
  <conditionalFormatting sqref="H60">
    <cfRule type="cellIs" dxfId="247" priority="7" stopIfTrue="1" operator="greaterThan">
      <formula>0</formula>
    </cfRule>
    <cfRule type="cellIs" dxfId="246" priority="8" stopIfTrue="1" operator="lessThan">
      <formula>1</formula>
    </cfRule>
  </conditionalFormatting>
  <conditionalFormatting sqref="H49">
    <cfRule type="cellIs" dxfId="245" priority="5" stopIfTrue="1" operator="greaterThan">
      <formula>0</formula>
    </cfRule>
    <cfRule type="cellIs" dxfId="244" priority="6" stopIfTrue="1" operator="lessThan">
      <formula>1</formula>
    </cfRule>
  </conditionalFormatting>
  <conditionalFormatting sqref="H38">
    <cfRule type="cellIs" dxfId="243" priority="3" stopIfTrue="1" operator="greaterThan">
      <formula>0</formula>
    </cfRule>
    <cfRule type="cellIs" dxfId="242" priority="4" stopIfTrue="1" operator="lessThan">
      <formula>1</formula>
    </cfRule>
  </conditionalFormatting>
  <conditionalFormatting sqref="H16">
    <cfRule type="cellIs" dxfId="241" priority="1" stopIfTrue="1" operator="greaterThan">
      <formula>0</formula>
    </cfRule>
    <cfRule type="cellIs" dxfId="240" priority="2" stopIfTrue="1" operator="lessThan">
      <formula>1</formula>
    </cfRule>
  </conditionalFormatting>
  <dataValidations disablePrompts="1" count="1">
    <dataValidation type="list" allowBlank="1" showInputMessage="1" showErrorMessage="1" sqref="M60:M68 P60:P68 S60:S68 V60:V68 AB60:AB68 AE60:AE68 AH60:AH68 AK60:AK68 AN60:AN68 AK49:AK57 AH49:AH57 AE49:AE57 AB49:AB57 V49:V57 S49:S57 P49:P57 M49:M57 J49:J57 J60:J68 M38:M46 P38:P46 S38:S46 V38:V46 AB38:AB46 AE38:AE46 AH38:AH46 AK38:AK46 AN38:AN46 AN49:AN57 AK28:AK35 AH28:AH35 AE28:AE35 AB28:AB35 V28:V35 S28:S35 P28:P35 M28:M35 J28:J35 J38:J46 J16:J24 M16:M24 P16:P24 S16:S24 V16:V24 AB16:AB24 AE16:AE24 AH16:AH24 AK16:AK24 AN16:AN24 AN28:AN35 AQ16:AQ24 AQ28:AQ35 AQ38:AQ46 AQ49:AQ57 AQ60:AQ68 AQ71:AQ79 AN71:AN79 AK71:AK79 AH71:AH79 AE71:AE79 AB71:AB79 Y71:Y79 Y60:Y68 Y49:Y57 Y38:Y46 Y28:Y35 Y16:Y24 V71:V79 M71:M79 P71:P79 S71:S79 J71:J79" xr:uid="{40F14639-9A03-40B3-B068-A5C805A558CA}">
      <formula1>Confidence_grade</formula1>
    </dataValidation>
  </dataValidations>
  <pageMargins left="0.23622047244094491" right="0.23622047244094491" top="0.74803149606299213" bottom="0.74803149606299213" header="0.31496062992125984" footer="0.31496062992125984"/>
  <pageSetup paperSize="9" scale="33" fitToHeight="0" orientation="landscape" r:id="rId1"/>
  <headerFooter>
    <oddHeader>&amp;LDepartment of Internal Affairs - Three Waters Reform Programme - Request for Information Template Workbook I</oddHeader>
    <oddFooter>&amp;LPage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7E881-FF8D-482A-B6B8-B282D23A7110}">
  <sheetPr>
    <tabColor rgb="FF55EBF7"/>
    <pageSetUpPr fitToPage="1"/>
  </sheetPr>
  <dimension ref="A1:XET81"/>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8.5546875" style="32" customWidth="1"/>
    <col min="4" max="4" width="61.44140625" style="32" bestFit="1" customWidth="1"/>
    <col min="5" max="5" width="9.44140625" style="32" customWidth="1"/>
    <col min="6" max="6" width="8.5546875" style="32" customWidth="1"/>
    <col min="7" max="7" width="8.5546875" style="34" customWidth="1"/>
    <col min="8" max="8" width="18"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7" width="5.5546875" style="32" customWidth="1"/>
    <col min="18" max="21" width="16.5546875" style="32" customWidth="1"/>
    <col min="22" max="22" width="16.5546875" style="34" customWidth="1"/>
    <col min="23" max="23" width="16.5546875" style="168" customWidth="1"/>
    <col min="24" max="26" width="16.5546875" style="32" customWidth="1"/>
    <col min="27" max="27" width="16.5546875" style="33" customWidth="1"/>
    <col min="28" max="30" width="5.5546875" style="32" customWidth="1"/>
    <col min="31" max="31" width="15.44140625" style="32" customWidth="1"/>
    <col min="32" max="32" width="5.5546875" style="32" customWidth="1"/>
    <col min="33" max="33" width="49.44140625" style="32" customWidth="1"/>
    <col min="34" max="34" width="9.44140625" hidden="1"/>
    <col min="35" max="36" width="5.5546875" hidden="1"/>
    <col min="37" max="16363" width="9.44140625" hidden="1"/>
    <col min="16375" max="16384" width="9.44140625" hidden="1"/>
  </cols>
  <sheetData>
    <row r="1" spans="1:33" ht="28.35" customHeight="1">
      <c r="B1" s="36" t="str">
        <f>'Key information'!$B$6</f>
        <v>Three Waters Reform Programme: Request for Information Workbook I</v>
      </c>
      <c r="C1" s="37"/>
      <c r="D1" s="37"/>
      <c r="E1" s="323"/>
      <c r="F1" s="323"/>
      <c r="G1" s="323"/>
      <c r="H1" s="90"/>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4"/>
    </row>
    <row r="2" spans="1:33" ht="20.399999999999999">
      <c r="B2" s="39"/>
      <c r="C2" s="298"/>
      <c r="D2" s="189"/>
      <c r="E2" s="84"/>
      <c r="F2" s="84"/>
      <c r="G2" s="84"/>
      <c r="H2" s="84"/>
      <c r="I2" s="84"/>
      <c r="J2" s="84"/>
      <c r="K2" s="84"/>
      <c r="L2" s="84"/>
      <c r="M2" s="84"/>
      <c r="N2" s="84"/>
      <c r="O2" s="84"/>
      <c r="P2" s="84"/>
      <c r="Q2" s="84"/>
      <c r="R2" s="84"/>
      <c r="S2" s="84"/>
      <c r="T2" s="84"/>
      <c r="U2" s="84"/>
      <c r="V2" s="84"/>
      <c r="W2" s="84"/>
      <c r="X2" s="84"/>
      <c r="Y2" s="84"/>
      <c r="Z2" s="84"/>
      <c r="AB2" s="84"/>
      <c r="AC2" s="84"/>
      <c r="AD2" s="84"/>
      <c r="AE2" s="84"/>
      <c r="AF2" s="84"/>
      <c r="AG2" s="998"/>
    </row>
    <row r="3" spans="1:33" ht="20.399999999999999">
      <c r="A3" s="41"/>
      <c r="B3" s="662" t="s">
        <v>1971</v>
      </c>
      <c r="C3" s="300"/>
      <c r="D3" s="663">
        <f>'Key information'!$E$8</f>
        <v>0</v>
      </c>
      <c r="E3" s="302"/>
      <c r="F3" s="192"/>
      <c r="G3" s="325" t="s">
        <v>100</v>
      </c>
      <c r="H3" s="92">
        <f>SUM(H16:H40)</f>
        <v>21</v>
      </c>
      <c r="I3" s="192"/>
      <c r="J3" s="192"/>
      <c r="K3" s="192"/>
      <c r="L3" s="192"/>
      <c r="M3" s="192"/>
      <c r="N3" s="192"/>
      <c r="O3" s="192"/>
      <c r="P3" s="326"/>
      <c r="Q3" s="192"/>
      <c r="R3" s="192"/>
      <c r="S3" s="192"/>
      <c r="T3" s="192"/>
      <c r="U3" s="326"/>
      <c r="V3" s="84"/>
      <c r="W3" s="99"/>
      <c r="X3" s="302"/>
      <c r="Y3" s="83"/>
      <c r="Z3" s="83"/>
      <c r="AA3" s="420"/>
      <c r="AB3" s="83"/>
      <c r="AC3" s="83"/>
      <c r="AD3" s="83"/>
      <c r="AE3" s="83"/>
      <c r="AF3" s="83"/>
      <c r="AG3" s="306"/>
    </row>
    <row r="4" spans="1:33" ht="14.4">
      <c r="B4" s="1022" t="s">
        <v>2153</v>
      </c>
      <c r="C4" s="327"/>
      <c r="D4" s="328"/>
      <c r="E4" s="329"/>
      <c r="F4" s="329"/>
      <c r="G4" s="329"/>
      <c r="H4" s="329"/>
      <c r="I4" s="329"/>
      <c r="J4" s="329"/>
      <c r="K4" s="329"/>
      <c r="L4" s="329"/>
      <c r="M4" s="329"/>
      <c r="N4" s="329"/>
      <c r="O4" s="329"/>
      <c r="P4" s="47"/>
      <c r="Q4" s="329"/>
      <c r="R4" s="329"/>
      <c r="S4" s="329"/>
      <c r="T4" s="329"/>
      <c r="U4" s="47"/>
      <c r="V4" s="47"/>
      <c r="W4" s="330"/>
      <c r="X4" s="46"/>
      <c r="Y4" s="46"/>
      <c r="Z4" s="46"/>
      <c r="AA4" s="1250"/>
      <c r="AB4" s="46"/>
      <c r="AC4" s="46"/>
      <c r="AD4" s="46"/>
      <c r="AE4" s="46"/>
      <c r="AF4" s="46"/>
      <c r="AG4" s="304"/>
    </row>
    <row r="5" spans="1:33" ht="14.4">
      <c r="C5" s="33"/>
      <c r="H5" s="96"/>
      <c r="W5" s="905"/>
      <c r="X5" s="34"/>
      <c r="Y5" s="34"/>
      <c r="Z5" s="34"/>
      <c r="AA5" s="420"/>
      <c r="AB5" s="34"/>
      <c r="AC5" s="34"/>
      <c r="AD5" s="34"/>
      <c r="AE5" s="34"/>
      <c r="AF5" s="34"/>
      <c r="AG5" s="34"/>
    </row>
    <row r="6" spans="1:33" ht="15" thickBot="1">
      <c r="B6" s="48"/>
      <c r="C6" s="49"/>
      <c r="D6" s="50"/>
      <c r="E6" s="50"/>
      <c r="F6" s="50"/>
      <c r="G6" s="50"/>
      <c r="H6" s="93"/>
      <c r="I6" s="50"/>
      <c r="J6" s="50"/>
      <c r="K6" s="50"/>
      <c r="L6" s="50"/>
      <c r="M6" s="50"/>
      <c r="N6" s="50"/>
      <c r="O6" s="50"/>
      <c r="P6" s="50"/>
      <c r="Q6" s="50"/>
      <c r="R6" s="50"/>
      <c r="S6" s="50"/>
      <c r="T6" s="50"/>
      <c r="U6" s="50"/>
      <c r="V6" s="51"/>
      <c r="W6" s="169"/>
      <c r="X6" s="50"/>
      <c r="Y6" s="51"/>
      <c r="Z6" s="51"/>
      <c r="AA6" s="1266"/>
      <c r="AB6" s="51"/>
      <c r="AC6" s="51"/>
      <c r="AD6" s="51"/>
      <c r="AE6" s="51"/>
      <c r="AF6" s="51"/>
      <c r="AG6" s="347"/>
    </row>
    <row r="7" spans="1:33" ht="14.4">
      <c r="B7" s="52"/>
      <c r="C7" s="122" t="s">
        <v>2678</v>
      </c>
      <c r="D7" s="123"/>
      <c r="E7" s="84"/>
      <c r="F7" s="84"/>
      <c r="G7" s="83"/>
      <c r="H7" s="94"/>
      <c r="I7" s="84"/>
      <c r="J7" s="84"/>
      <c r="K7" s="84"/>
      <c r="L7" s="84"/>
      <c r="M7" s="84"/>
      <c r="N7" s="84"/>
      <c r="O7" s="84"/>
      <c r="P7" s="84"/>
      <c r="Q7" s="84"/>
      <c r="R7" s="84"/>
      <c r="S7" s="84"/>
      <c r="T7" s="84"/>
      <c r="U7" s="84"/>
      <c r="V7" s="83"/>
      <c r="W7" s="218"/>
      <c r="X7" s="84"/>
      <c r="Y7" s="83"/>
      <c r="Z7" s="83"/>
      <c r="AA7" s="420"/>
      <c r="AB7" s="83"/>
      <c r="AC7" s="83"/>
      <c r="AD7" s="83"/>
      <c r="AE7" s="83"/>
      <c r="AF7" s="83"/>
      <c r="AG7" s="306"/>
    </row>
    <row r="8" spans="1:33" ht="15" thickBot="1">
      <c r="B8" s="52"/>
      <c r="C8" s="1049" t="s">
        <v>2679</v>
      </c>
      <c r="D8" s="125"/>
      <c r="E8" s="84"/>
      <c r="F8" s="84"/>
      <c r="G8" s="83"/>
      <c r="H8" s="94"/>
      <c r="I8" s="84"/>
      <c r="J8" s="84"/>
      <c r="K8" s="84"/>
      <c r="L8" s="84"/>
      <c r="M8" s="84"/>
      <c r="N8" s="84"/>
      <c r="O8" s="84"/>
      <c r="P8" s="84"/>
      <c r="Q8" s="84"/>
      <c r="R8" s="84"/>
      <c r="S8" s="84"/>
      <c r="T8" s="84"/>
      <c r="U8" s="84"/>
      <c r="V8" s="83"/>
      <c r="W8" s="218"/>
      <c r="X8" s="84"/>
      <c r="Y8" s="83"/>
      <c r="Z8" s="83"/>
      <c r="AA8" s="420"/>
      <c r="AB8" s="83"/>
      <c r="AC8" s="83"/>
      <c r="AD8" s="83"/>
      <c r="AE8" s="83"/>
      <c r="AF8" s="83"/>
      <c r="AG8" s="306"/>
    </row>
    <row r="9" spans="1:33" ht="17.399999999999999" thickBot="1">
      <c r="B9" s="52"/>
      <c r="C9" s="84"/>
      <c r="D9" s="84"/>
      <c r="E9" s="84"/>
      <c r="F9" s="84"/>
      <c r="G9" s="83"/>
      <c r="H9" s="94"/>
      <c r="I9" s="84"/>
      <c r="J9" s="84"/>
      <c r="K9" s="84"/>
      <c r="L9" s="84"/>
      <c r="M9" s="84"/>
      <c r="N9" s="84"/>
      <c r="O9" s="84"/>
      <c r="P9" s="84"/>
      <c r="Q9" s="84"/>
      <c r="R9" s="84"/>
      <c r="S9" s="84"/>
      <c r="T9" s="84"/>
      <c r="U9" s="84"/>
      <c r="V9" s="83"/>
      <c r="W9" s="218"/>
      <c r="X9" s="84"/>
      <c r="Y9" s="83"/>
      <c r="Z9" s="83"/>
      <c r="AA9" s="420"/>
      <c r="AB9" s="83"/>
      <c r="AC9" s="708" t="s">
        <v>2894</v>
      </c>
      <c r="AD9" s="83"/>
      <c r="AE9" s="83"/>
      <c r="AF9" s="83"/>
      <c r="AG9" s="306"/>
    </row>
    <row r="10" spans="1:33" ht="21" customHeight="1">
      <c r="B10" s="52"/>
      <c r="C10" s="122" t="s">
        <v>103</v>
      </c>
      <c r="D10" s="137" t="s">
        <v>32</v>
      </c>
      <c r="E10" s="137" t="s">
        <v>104</v>
      </c>
      <c r="F10" s="133" t="s">
        <v>105</v>
      </c>
      <c r="H10" s="1353" t="s">
        <v>106</v>
      </c>
      <c r="I10" s="1608">
        <v>43646</v>
      </c>
      <c r="J10" s="1606"/>
      <c r="L10" s="1608">
        <v>44012</v>
      </c>
      <c r="M10" s="1606"/>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B10" s="34"/>
      <c r="AC10" s="1602" t="s">
        <v>147</v>
      </c>
      <c r="AD10" s="34"/>
      <c r="AE10" s="1338" t="s">
        <v>108</v>
      </c>
      <c r="AF10" s="53"/>
      <c r="AG10" s="1332" t="s">
        <v>109</v>
      </c>
    </row>
    <row r="11" spans="1:33" ht="14.4">
      <c r="B11" s="52"/>
      <c r="C11" s="223" t="s">
        <v>110</v>
      </c>
      <c r="D11" s="136"/>
      <c r="E11" s="136"/>
      <c r="F11" s="134" t="s">
        <v>111</v>
      </c>
      <c r="H11" s="1354"/>
      <c r="I11" s="1609"/>
      <c r="J11" s="1461"/>
      <c r="L11" s="1609"/>
      <c r="M11" s="1461"/>
      <c r="O11" s="1612"/>
      <c r="P11" s="1613"/>
      <c r="R11" s="1600"/>
      <c r="S11" s="1600"/>
      <c r="T11" s="1600"/>
      <c r="U11" s="1600"/>
      <c r="V11" s="1600"/>
      <c r="W11" s="1600"/>
      <c r="X11" s="1600"/>
      <c r="Y11" s="1600"/>
      <c r="Z11" s="1600"/>
      <c r="AA11" s="1600"/>
      <c r="AB11" s="34"/>
      <c r="AC11" s="1603"/>
      <c r="AD11" s="34"/>
      <c r="AE11" s="1339"/>
      <c r="AF11" s="53"/>
      <c r="AG11" s="1333"/>
    </row>
    <row r="12" spans="1:33" ht="15" thickBot="1">
      <c r="B12" s="52"/>
      <c r="C12" s="124"/>
      <c r="D12" s="138"/>
      <c r="E12" s="138"/>
      <c r="F12" s="135"/>
      <c r="H12" s="1355"/>
      <c r="I12" s="153"/>
      <c r="J12" s="902" t="s">
        <v>147</v>
      </c>
      <c r="L12" s="153"/>
      <c r="M12" s="902" t="s">
        <v>147</v>
      </c>
      <c r="O12" s="153"/>
      <c r="P12" s="902" t="s">
        <v>147</v>
      </c>
      <c r="R12" s="1601"/>
      <c r="S12" s="1601"/>
      <c r="T12" s="1601"/>
      <c r="U12" s="1601"/>
      <c r="V12" s="1601"/>
      <c r="W12" s="1601"/>
      <c r="X12" s="1601"/>
      <c r="Y12" s="1601"/>
      <c r="Z12" s="1601"/>
      <c r="AA12" s="1601"/>
      <c r="AB12" s="34"/>
      <c r="AC12" s="1604"/>
      <c r="AD12" s="34"/>
      <c r="AE12" s="1340"/>
      <c r="AF12" s="54"/>
      <c r="AG12" s="1334"/>
    </row>
    <row r="13" spans="1:33" ht="15" customHeight="1">
      <c r="B13" s="52"/>
      <c r="C13" s="84"/>
      <c r="D13" s="84"/>
      <c r="E13" s="84"/>
      <c r="F13" s="84"/>
      <c r="G13" s="83"/>
      <c r="H13" s="94"/>
      <c r="I13" s="84"/>
      <c r="J13" s="84"/>
      <c r="K13" s="84"/>
      <c r="L13" s="84"/>
      <c r="M13" s="84"/>
      <c r="N13" s="84"/>
      <c r="O13" s="84"/>
      <c r="P13" s="84"/>
      <c r="Q13" s="84"/>
      <c r="R13" s="84"/>
      <c r="S13" s="84"/>
      <c r="T13" s="84"/>
      <c r="U13" s="84"/>
      <c r="V13" s="83"/>
      <c r="W13" s="218"/>
      <c r="X13" s="84"/>
      <c r="Y13" s="83"/>
      <c r="Z13" s="83"/>
      <c r="AA13" s="420"/>
      <c r="AB13" s="83"/>
      <c r="AC13" s="83"/>
      <c r="AD13" s="83"/>
      <c r="AE13" s="84"/>
      <c r="AF13" s="84"/>
      <c r="AG13" s="190"/>
    </row>
    <row r="14" spans="1:33" ht="14.4">
      <c r="B14" s="52"/>
      <c r="C14" s="84"/>
      <c r="D14" s="84"/>
      <c r="E14" s="84"/>
      <c r="F14" s="84"/>
      <c r="G14" s="84"/>
      <c r="H14" s="94"/>
      <c r="I14" s="84"/>
      <c r="J14" s="84"/>
      <c r="K14" s="84"/>
      <c r="L14" s="84"/>
      <c r="M14" s="84"/>
      <c r="N14" s="84"/>
      <c r="O14" s="84"/>
      <c r="P14" s="84"/>
      <c r="Q14" s="84"/>
      <c r="R14" s="84"/>
      <c r="S14" s="84"/>
      <c r="T14" s="84"/>
      <c r="U14" s="84"/>
      <c r="V14" s="83"/>
      <c r="W14" s="218"/>
      <c r="X14" s="84"/>
      <c r="Y14" s="83"/>
      <c r="Z14" s="83"/>
      <c r="AA14" s="420"/>
      <c r="AB14" s="83"/>
      <c r="AC14" s="83"/>
      <c r="AD14" s="83"/>
      <c r="AE14" s="84"/>
      <c r="AF14" s="84"/>
      <c r="AG14" s="190"/>
    </row>
    <row r="15" spans="1:33" ht="16.2">
      <c r="B15" s="52"/>
      <c r="C15" s="60"/>
      <c r="D15" s="63" t="s">
        <v>2416</v>
      </c>
      <c r="E15" s="63"/>
      <c r="F15" s="60"/>
      <c r="G15" s="84"/>
      <c r="I15" s="83"/>
      <c r="J15" s="83"/>
      <c r="K15" s="83"/>
      <c r="L15" s="83"/>
      <c r="M15" s="83"/>
      <c r="N15" s="83"/>
      <c r="O15" s="83"/>
      <c r="P15" s="84"/>
      <c r="Q15" s="83"/>
      <c r="R15" s="83"/>
      <c r="S15" s="83"/>
      <c r="T15" s="83"/>
      <c r="U15" s="83"/>
      <c r="V15" s="83"/>
      <c r="W15" s="83"/>
      <c r="X15" s="83"/>
      <c r="Y15" s="83"/>
      <c r="Z15" s="128"/>
      <c r="AA15" s="1252"/>
      <c r="AB15" s="34"/>
      <c r="AC15" s="84"/>
      <c r="AD15" s="83"/>
      <c r="AE15" s="83"/>
      <c r="AF15" s="83"/>
      <c r="AG15" s="306"/>
    </row>
    <row r="16" spans="1:33" ht="14.4">
      <c r="B16" s="203">
        <f>IF(C16="","",COUNTIF($C16:C$16,"&lt;&gt;""")-COUNTBLANK($C16:C$16))</f>
        <v>1</v>
      </c>
      <c r="C16" s="60" t="s">
        <v>1547</v>
      </c>
      <c r="D16" s="60" t="s">
        <v>1548</v>
      </c>
      <c r="E16" s="173" t="s">
        <v>750</v>
      </c>
      <c r="F16" s="61" t="s">
        <v>117</v>
      </c>
      <c r="G16" s="84"/>
      <c r="H16" s="176">
        <f>IF(AND(I16&lt;&gt;"",J16&lt;&gt;"",L16&lt;&gt;"",M16&lt;&gt;"",O16&lt;&gt;"",P16&lt;&gt;"",AG16&lt;&gt;"",R16&lt;&gt;"",S16&lt;&gt;"",T16&lt;&gt;"",U16&lt;&gt;"",V16&lt;&gt;"",W16&lt;&gt;"",X16&lt;&gt;"",Y16&lt;&gt;"",Z16&lt;&gt;"",AA16&lt;&gt;"",AC16&lt;&gt;""),0,1)</f>
        <v>1</v>
      </c>
      <c r="I16" s="102"/>
      <c r="J16" s="184"/>
      <c r="K16" s="308"/>
      <c r="L16" s="102"/>
      <c r="M16" s="184"/>
      <c r="N16" s="308"/>
      <c r="O16" s="102"/>
      <c r="P16" s="184"/>
      <c r="Q16" s="308"/>
      <c r="R16" s="102"/>
      <c r="S16" s="102"/>
      <c r="T16" s="102"/>
      <c r="U16" s="102"/>
      <c r="V16" s="102"/>
      <c r="W16" s="102"/>
      <c r="X16" s="102"/>
      <c r="Y16" s="102"/>
      <c r="Z16" s="102"/>
      <c r="AA16" s="1104"/>
      <c r="AB16" s="34"/>
      <c r="AC16" s="184"/>
      <c r="AD16" s="83"/>
      <c r="AE16" s="912"/>
      <c r="AF16" s="83"/>
      <c r="AG16" s="188"/>
    </row>
    <row r="17" spans="2:33" ht="14.4">
      <c r="B17" s="203">
        <f>IF(C17="","",COUNTIF($C$16:C17,"&lt;&gt;""")-COUNTBLANK($C$16:C17))</f>
        <v>2</v>
      </c>
      <c r="C17" s="60" t="s">
        <v>1549</v>
      </c>
      <c r="D17" s="60" t="s">
        <v>2253</v>
      </c>
      <c r="E17" s="173" t="s">
        <v>750</v>
      </c>
      <c r="F17" s="61" t="s">
        <v>117</v>
      </c>
      <c r="G17" s="84"/>
      <c r="H17" s="176">
        <f t="shared" ref="H17:H21" si="0">IF(AND(I17&lt;&gt;"",J17&lt;&gt;"",L17&lt;&gt;"",M17&lt;&gt;"",O17&lt;&gt;"",P17&lt;&gt;"",AG17&lt;&gt;"",R17&lt;&gt;"",S17&lt;&gt;"",T17&lt;&gt;"",U17&lt;&gt;"",V17&lt;&gt;"",W17&lt;&gt;"",X17&lt;&gt;"",Y17&lt;&gt;"",Z17&lt;&gt;"",AA17&lt;&gt;"",AC17&lt;&gt;""),0,1)</f>
        <v>1</v>
      </c>
      <c r="I17" s="102"/>
      <c r="J17" s="184"/>
      <c r="K17" s="308"/>
      <c r="L17" s="102"/>
      <c r="M17" s="184"/>
      <c r="N17" s="308"/>
      <c r="O17" s="102"/>
      <c r="P17" s="184"/>
      <c r="Q17" s="308"/>
      <c r="R17" s="102"/>
      <c r="S17" s="102"/>
      <c r="T17" s="102"/>
      <c r="U17" s="102"/>
      <c r="V17" s="102"/>
      <c r="W17" s="102"/>
      <c r="X17" s="102"/>
      <c r="Y17" s="102"/>
      <c r="Z17" s="102"/>
      <c r="AA17" s="1104"/>
      <c r="AB17" s="34"/>
      <c r="AC17" s="184"/>
      <c r="AD17" s="83"/>
      <c r="AE17" s="912"/>
      <c r="AF17" s="83"/>
      <c r="AG17" s="188"/>
    </row>
    <row r="18" spans="2:33" ht="14.4">
      <c r="B18" s="203">
        <f>IF(C18="","",COUNTIF($C$16:C18,"&lt;&gt;""")-COUNTBLANK($C$16:C18))</f>
        <v>3</v>
      </c>
      <c r="C18" s="60" t="s">
        <v>1550</v>
      </c>
      <c r="D18" s="60" t="s">
        <v>2254</v>
      </c>
      <c r="E18" s="173" t="s">
        <v>750</v>
      </c>
      <c r="F18" s="61" t="s">
        <v>117</v>
      </c>
      <c r="G18" s="83"/>
      <c r="H18" s="176">
        <f t="shared" si="0"/>
        <v>1</v>
      </c>
      <c r="I18" s="102"/>
      <c r="J18" s="184"/>
      <c r="K18" s="308"/>
      <c r="L18" s="102"/>
      <c r="M18" s="184"/>
      <c r="N18" s="308"/>
      <c r="O18" s="102"/>
      <c r="P18" s="184"/>
      <c r="Q18" s="308"/>
      <c r="R18" s="102"/>
      <c r="S18" s="102"/>
      <c r="T18" s="102"/>
      <c r="U18" s="102"/>
      <c r="V18" s="102"/>
      <c r="W18" s="102"/>
      <c r="X18" s="102"/>
      <c r="Y18" s="102"/>
      <c r="Z18" s="102"/>
      <c r="AA18" s="1104"/>
      <c r="AB18" s="34"/>
      <c r="AC18" s="184"/>
      <c r="AD18" s="83"/>
      <c r="AE18" s="912"/>
      <c r="AF18" s="83"/>
      <c r="AG18" s="188"/>
    </row>
    <row r="19" spans="2:33" ht="14.4">
      <c r="B19" s="203">
        <f>IF(C19="","",COUNTIF($C$16:C19,"&lt;&gt;""")-COUNTBLANK($C$16:C19))</f>
        <v>4</v>
      </c>
      <c r="C19" s="60" t="s">
        <v>1551</v>
      </c>
      <c r="D19" s="60" t="s">
        <v>2240</v>
      </c>
      <c r="E19" s="173" t="s">
        <v>750</v>
      </c>
      <c r="F19" s="61" t="s">
        <v>117</v>
      </c>
      <c r="G19" s="83"/>
      <c r="H19" s="176">
        <f t="shared" si="0"/>
        <v>1</v>
      </c>
      <c r="I19" s="102"/>
      <c r="J19" s="184"/>
      <c r="K19" s="308"/>
      <c r="L19" s="102"/>
      <c r="M19" s="184"/>
      <c r="N19" s="308"/>
      <c r="O19" s="102"/>
      <c r="P19" s="184"/>
      <c r="Q19" s="308"/>
      <c r="R19" s="102"/>
      <c r="S19" s="102"/>
      <c r="T19" s="102"/>
      <c r="U19" s="102"/>
      <c r="V19" s="102"/>
      <c r="W19" s="102"/>
      <c r="X19" s="102"/>
      <c r="Y19" s="102"/>
      <c r="Z19" s="102"/>
      <c r="AA19" s="1104"/>
      <c r="AB19" s="34"/>
      <c r="AC19" s="184"/>
      <c r="AD19" s="83"/>
      <c r="AE19" s="912"/>
      <c r="AF19" s="83"/>
      <c r="AG19" s="188"/>
    </row>
    <row r="20" spans="2:33" ht="14.4">
      <c r="B20" s="203">
        <f>IF(C20="","",COUNTIF($C$16:C20,"&lt;&gt;""")-COUNTBLANK($C$16:C20))</f>
        <v>5</v>
      </c>
      <c r="C20" s="60" t="s">
        <v>1552</v>
      </c>
      <c r="D20" s="978" t="s">
        <v>2255</v>
      </c>
      <c r="E20" s="173" t="s">
        <v>750</v>
      </c>
      <c r="F20" s="61" t="s">
        <v>117</v>
      </c>
      <c r="G20" s="83"/>
      <c r="H20" s="176">
        <f t="shared" si="0"/>
        <v>1</v>
      </c>
      <c r="I20" s="102"/>
      <c r="J20" s="184"/>
      <c r="K20" s="308"/>
      <c r="L20" s="102"/>
      <c r="M20" s="184"/>
      <c r="N20" s="308"/>
      <c r="O20" s="102"/>
      <c r="P20" s="184"/>
      <c r="Q20" s="308"/>
      <c r="R20" s="102"/>
      <c r="S20" s="102"/>
      <c r="T20" s="102"/>
      <c r="U20" s="102"/>
      <c r="V20" s="102"/>
      <c r="W20" s="102"/>
      <c r="X20" s="102"/>
      <c r="Y20" s="102"/>
      <c r="Z20" s="102"/>
      <c r="AA20" s="1104"/>
      <c r="AB20" s="34"/>
      <c r="AC20" s="184"/>
      <c r="AD20" s="83"/>
      <c r="AE20" s="912"/>
      <c r="AF20" s="83"/>
      <c r="AG20" s="188"/>
    </row>
    <row r="21" spans="2:33" ht="14.4">
      <c r="B21" s="203">
        <f>IF(C21="","",COUNTIF($C$16:C21,"&lt;&gt;""")-COUNTBLANK($C$16:C21))</f>
        <v>6</v>
      </c>
      <c r="C21" s="60" t="s">
        <v>1553</v>
      </c>
      <c r="D21" s="60" t="s">
        <v>2256</v>
      </c>
      <c r="E21" s="173" t="s">
        <v>750</v>
      </c>
      <c r="F21" s="61" t="s">
        <v>164</v>
      </c>
      <c r="G21" s="83"/>
      <c r="H21" s="176">
        <f t="shared" si="0"/>
        <v>1</v>
      </c>
      <c r="I21" s="339">
        <f>SUM(I16:I20)</f>
        <v>0</v>
      </c>
      <c r="J21" s="184"/>
      <c r="K21" s="308"/>
      <c r="L21" s="339">
        <f>SUM(L16:L20)</f>
        <v>0</v>
      </c>
      <c r="M21" s="184"/>
      <c r="N21" s="308"/>
      <c r="O21" s="339">
        <f>SUM(O16:O20)</f>
        <v>0</v>
      </c>
      <c r="P21" s="184"/>
      <c r="Q21" s="308"/>
      <c r="R21" s="339">
        <f t="shared" ref="R21:Z21" si="1">SUM(R16:R20)</f>
        <v>0</v>
      </c>
      <c r="S21" s="339">
        <f t="shared" si="1"/>
        <v>0</v>
      </c>
      <c r="T21" s="339">
        <f t="shared" si="1"/>
        <v>0</v>
      </c>
      <c r="U21" s="339">
        <f t="shared" si="1"/>
        <v>0</v>
      </c>
      <c r="V21" s="339">
        <f>SUM(V16:V20)</f>
        <v>0</v>
      </c>
      <c r="W21" s="339">
        <f t="shared" si="1"/>
        <v>0</v>
      </c>
      <c r="X21" s="339">
        <f t="shared" si="1"/>
        <v>0</v>
      </c>
      <c r="Y21" s="339">
        <f t="shared" si="1"/>
        <v>0</v>
      </c>
      <c r="Z21" s="339">
        <f t="shared" si="1"/>
        <v>0</v>
      </c>
      <c r="AA21" s="1267">
        <f>SUM(AA16:AA20)</f>
        <v>0</v>
      </c>
      <c r="AB21" s="34"/>
      <c r="AC21" s="184"/>
      <c r="AD21" s="83"/>
      <c r="AE21" s="912"/>
      <c r="AF21" s="83"/>
      <c r="AG21" s="188"/>
    </row>
    <row r="22" spans="2:33" ht="17.850000000000001" customHeight="1">
      <c r="B22" s="203" t="str">
        <f>IF(C22="","",COUNTIF($C$16:C22,"&lt;&gt;""")-COUNTBLANK($C$16:C22))</f>
        <v/>
      </c>
      <c r="C22" s="84"/>
      <c r="D22" s="84"/>
      <c r="E22" s="84"/>
      <c r="F22" s="84"/>
      <c r="G22" s="84"/>
      <c r="H22" s="94"/>
      <c r="I22" s="348"/>
      <c r="J22" s="84"/>
      <c r="K22" s="308"/>
      <c r="L22" s="348"/>
      <c r="M22" s="84"/>
      <c r="N22" s="308"/>
      <c r="O22" s="348"/>
      <c r="P22" s="84"/>
      <c r="Q22" s="308"/>
      <c r="R22" s="348"/>
      <c r="S22" s="348"/>
      <c r="T22" s="348"/>
      <c r="U22" s="348"/>
      <c r="V22" s="348"/>
      <c r="W22" s="348"/>
      <c r="X22" s="348"/>
      <c r="Y22" s="348"/>
      <c r="Z22" s="348"/>
      <c r="AA22" s="371"/>
      <c r="AB22" s="34"/>
      <c r="AC22" s="84"/>
      <c r="AD22" s="83"/>
      <c r="AE22" s="84"/>
      <c r="AF22" s="84"/>
      <c r="AG22" s="190"/>
    </row>
    <row r="23" spans="2:33" ht="14.4">
      <c r="B23" s="203" t="str">
        <f>IF(C23="","",COUNTIF($C$16:C23,"&lt;&gt;""")-COUNTBLANK($C$16:C23))</f>
        <v/>
      </c>
      <c r="C23" s="60"/>
      <c r="D23" s="958" t="s">
        <v>2413</v>
      </c>
      <c r="E23" s="63"/>
      <c r="F23" s="60"/>
      <c r="G23" s="83"/>
      <c r="H23" s="94"/>
      <c r="I23" s="308"/>
      <c r="J23" s="84"/>
      <c r="K23" s="308"/>
      <c r="L23" s="308"/>
      <c r="M23" s="84"/>
      <c r="N23" s="308"/>
      <c r="O23" s="308"/>
      <c r="P23" s="84"/>
      <c r="Q23" s="308"/>
      <c r="R23" s="308"/>
      <c r="S23" s="308"/>
      <c r="T23" s="308"/>
      <c r="U23" s="308"/>
      <c r="V23" s="308"/>
      <c r="W23" s="308"/>
      <c r="X23" s="308"/>
      <c r="Y23" s="308"/>
      <c r="Z23" s="308"/>
      <c r="AA23" s="420"/>
      <c r="AB23" s="34"/>
      <c r="AC23" s="84"/>
      <c r="AD23" s="83"/>
      <c r="AE23" s="83"/>
      <c r="AF23" s="83"/>
      <c r="AG23" s="306"/>
    </row>
    <row r="24" spans="2:33" ht="14.4">
      <c r="B24" s="203">
        <f>IF(C24="","",COUNTIF($C$16:C24,"&lt;&gt;""")-COUNTBLANK($C$16:C24))</f>
        <v>7</v>
      </c>
      <c r="C24" s="60" t="s">
        <v>1554</v>
      </c>
      <c r="D24" s="956" t="s">
        <v>1463</v>
      </c>
      <c r="E24" s="173" t="s">
        <v>750</v>
      </c>
      <c r="F24" s="61" t="s">
        <v>117</v>
      </c>
      <c r="G24" s="83"/>
      <c r="H24" s="176">
        <f t="shared" ref="H24:H31" si="2">IF(AND(I24&lt;&gt;"",J24&lt;&gt;"",L24&lt;&gt;"",M24&lt;&gt;"",O24&lt;&gt;"",P24&lt;&gt;"",AG24&lt;&gt;"",R24&lt;&gt;"",S24&lt;&gt;"",T24&lt;&gt;"",U24&lt;&gt;"",V24&lt;&gt;"",W24&lt;&gt;"",X24&lt;&gt;"",Y24&lt;&gt;"",Z24&lt;&gt;"",AA24&lt;&gt;"",AC24&lt;&gt;""),0,1)</f>
        <v>1</v>
      </c>
      <c r="I24" s="102"/>
      <c r="J24" s="184"/>
      <c r="K24" s="308"/>
      <c r="L24" s="102"/>
      <c r="M24" s="184"/>
      <c r="N24" s="308"/>
      <c r="O24" s="102"/>
      <c r="P24" s="184"/>
      <c r="Q24" s="308"/>
      <c r="R24" s="102"/>
      <c r="S24" s="102"/>
      <c r="T24" s="102"/>
      <c r="U24" s="102"/>
      <c r="V24" s="102"/>
      <c r="W24" s="102"/>
      <c r="X24" s="102"/>
      <c r="Y24" s="102"/>
      <c r="Z24" s="102"/>
      <c r="AA24" s="1104"/>
      <c r="AB24" s="34"/>
      <c r="AC24" s="184"/>
      <c r="AD24" s="83"/>
      <c r="AE24" s="912"/>
      <c r="AF24" s="83"/>
      <c r="AG24" s="188"/>
    </row>
    <row r="25" spans="2:33" ht="14.4">
      <c r="B25" s="203">
        <f>IF(C25="","",COUNTIF($C$16:C25,"&lt;&gt;""")-COUNTBLANK($C$16:C25))</f>
        <v>8</v>
      </c>
      <c r="C25" s="60" t="s">
        <v>1555</v>
      </c>
      <c r="D25" s="956" t="s">
        <v>2261</v>
      </c>
      <c r="E25" s="173" t="s">
        <v>750</v>
      </c>
      <c r="F25" s="61" t="s">
        <v>117</v>
      </c>
      <c r="G25" s="83"/>
      <c r="H25" s="176">
        <f t="shared" si="2"/>
        <v>1</v>
      </c>
      <c r="I25" s="102"/>
      <c r="J25" s="184"/>
      <c r="K25" s="308"/>
      <c r="L25" s="102"/>
      <c r="M25" s="184"/>
      <c r="N25" s="308"/>
      <c r="O25" s="102"/>
      <c r="P25" s="184"/>
      <c r="Q25" s="308"/>
      <c r="R25" s="102"/>
      <c r="S25" s="102"/>
      <c r="T25" s="102"/>
      <c r="U25" s="102"/>
      <c r="V25" s="102"/>
      <c r="W25" s="102"/>
      <c r="X25" s="102"/>
      <c r="Y25" s="102"/>
      <c r="Z25" s="102"/>
      <c r="AA25" s="1104"/>
      <c r="AB25" s="34"/>
      <c r="AC25" s="184"/>
      <c r="AD25" s="83"/>
      <c r="AE25" s="912"/>
      <c r="AF25" s="83"/>
      <c r="AG25" s="188"/>
    </row>
    <row r="26" spans="2:33" ht="14.4">
      <c r="B26" s="203">
        <f>IF(C26="","",COUNTIF($C$16:C26,"&lt;&gt;""")-COUNTBLANK($C$16:C26))</f>
        <v>9</v>
      </c>
      <c r="C26" s="60" t="s">
        <v>1556</v>
      </c>
      <c r="D26" s="956" t="s">
        <v>2262</v>
      </c>
      <c r="E26" s="173" t="s">
        <v>750</v>
      </c>
      <c r="F26" s="61" t="s">
        <v>117</v>
      </c>
      <c r="G26" s="83"/>
      <c r="H26" s="176">
        <f t="shared" si="2"/>
        <v>1</v>
      </c>
      <c r="I26" s="102"/>
      <c r="J26" s="184"/>
      <c r="K26" s="308"/>
      <c r="L26" s="102"/>
      <c r="M26" s="184"/>
      <c r="N26" s="308"/>
      <c r="O26" s="102"/>
      <c r="P26" s="184"/>
      <c r="Q26" s="308"/>
      <c r="R26" s="102"/>
      <c r="S26" s="102"/>
      <c r="T26" s="102"/>
      <c r="U26" s="102"/>
      <c r="V26" s="102"/>
      <c r="W26" s="102"/>
      <c r="X26" s="102"/>
      <c r="Y26" s="102"/>
      <c r="Z26" s="102"/>
      <c r="AA26" s="1104"/>
      <c r="AB26" s="34"/>
      <c r="AC26" s="184"/>
      <c r="AD26" s="83"/>
      <c r="AE26" s="912"/>
      <c r="AF26" s="83"/>
      <c r="AG26" s="188"/>
    </row>
    <row r="27" spans="2:33" ht="14.4">
      <c r="B27" s="203">
        <f>IF(C27="","",COUNTIF($C$16:C27,"&lt;&gt;""")-COUNTBLANK($C$16:C27))</f>
        <v>10</v>
      </c>
      <c r="C27" s="60" t="s">
        <v>1557</v>
      </c>
      <c r="D27" s="956" t="s">
        <v>1558</v>
      </c>
      <c r="E27" s="173" t="s">
        <v>750</v>
      </c>
      <c r="F27" s="61" t="s">
        <v>117</v>
      </c>
      <c r="G27" s="83"/>
      <c r="H27" s="176">
        <f t="shared" si="2"/>
        <v>1</v>
      </c>
      <c r="I27" s="102"/>
      <c r="J27" s="184"/>
      <c r="K27" s="308"/>
      <c r="L27" s="102"/>
      <c r="M27" s="184"/>
      <c r="N27" s="308"/>
      <c r="O27" s="102"/>
      <c r="P27" s="184"/>
      <c r="Q27" s="308"/>
      <c r="R27" s="102"/>
      <c r="S27" s="102"/>
      <c r="T27" s="102"/>
      <c r="U27" s="102"/>
      <c r="V27" s="102"/>
      <c r="W27" s="102"/>
      <c r="X27" s="102"/>
      <c r="Y27" s="102"/>
      <c r="Z27" s="102"/>
      <c r="AA27" s="1104"/>
      <c r="AB27" s="34"/>
      <c r="AC27" s="184"/>
      <c r="AD27" s="83"/>
      <c r="AE27" s="912"/>
      <c r="AF27" s="83"/>
      <c r="AG27" s="188"/>
    </row>
    <row r="28" spans="2:33" ht="14.4">
      <c r="B28" s="203">
        <f>IF(C28="","",COUNTIF($C$16:C28,"&lt;&gt;""")-COUNTBLANK($C$16:C28))</f>
        <v>11</v>
      </c>
      <c r="C28" s="60" t="s">
        <v>1559</v>
      </c>
      <c r="D28" s="956" t="s">
        <v>1560</v>
      </c>
      <c r="E28" s="173" t="s">
        <v>750</v>
      </c>
      <c r="F28" s="61" t="s">
        <v>117</v>
      </c>
      <c r="G28" s="83"/>
      <c r="H28" s="176">
        <f t="shared" si="2"/>
        <v>1</v>
      </c>
      <c r="I28" s="102"/>
      <c r="J28" s="184"/>
      <c r="K28" s="308"/>
      <c r="L28" s="102"/>
      <c r="M28" s="184"/>
      <c r="N28" s="308"/>
      <c r="O28" s="102"/>
      <c r="P28" s="184"/>
      <c r="Q28" s="308"/>
      <c r="R28" s="102"/>
      <c r="S28" s="102"/>
      <c r="T28" s="102"/>
      <c r="U28" s="102"/>
      <c r="V28" s="102"/>
      <c r="W28" s="102"/>
      <c r="X28" s="102"/>
      <c r="Y28" s="102"/>
      <c r="Z28" s="102"/>
      <c r="AA28" s="1104"/>
      <c r="AB28" s="34"/>
      <c r="AC28" s="184"/>
      <c r="AD28" s="83"/>
      <c r="AE28" s="912"/>
      <c r="AF28" s="83"/>
      <c r="AG28" s="188"/>
    </row>
    <row r="29" spans="2:33" ht="14.4">
      <c r="B29" s="203">
        <f>IF(C29="","",COUNTIF($C$16:C29,"&lt;&gt;""")-COUNTBLANK($C$16:C29))</f>
        <v>12</v>
      </c>
      <c r="C29" s="60" t="s">
        <v>1561</v>
      </c>
      <c r="D29" s="956" t="s">
        <v>2259</v>
      </c>
      <c r="E29" s="173" t="s">
        <v>750</v>
      </c>
      <c r="F29" s="61" t="s">
        <v>117</v>
      </c>
      <c r="G29" s="83"/>
      <c r="H29" s="176">
        <f t="shared" si="2"/>
        <v>1</v>
      </c>
      <c r="I29" s="102"/>
      <c r="J29" s="184"/>
      <c r="K29" s="308"/>
      <c r="L29" s="102"/>
      <c r="M29" s="184"/>
      <c r="N29" s="308"/>
      <c r="O29" s="102"/>
      <c r="P29" s="184"/>
      <c r="Q29" s="308"/>
      <c r="R29" s="102"/>
      <c r="S29" s="102"/>
      <c r="T29" s="102"/>
      <c r="U29" s="102"/>
      <c r="V29" s="102"/>
      <c r="W29" s="102"/>
      <c r="X29" s="102"/>
      <c r="Y29" s="102"/>
      <c r="Z29" s="102"/>
      <c r="AA29" s="1104"/>
      <c r="AB29" s="34"/>
      <c r="AC29" s="184"/>
      <c r="AD29" s="83"/>
      <c r="AE29" s="912"/>
      <c r="AF29" s="83"/>
      <c r="AG29" s="188"/>
    </row>
    <row r="30" spans="2:33" ht="14.4">
      <c r="B30" s="203">
        <f>IF(C30="","",COUNTIF($C$16:C30,"&lt;&gt;""")-COUNTBLANK($C$16:C30))</f>
        <v>13</v>
      </c>
      <c r="C30" s="60" t="s">
        <v>1562</v>
      </c>
      <c r="D30" s="956" t="s">
        <v>1563</v>
      </c>
      <c r="E30" s="173" t="s">
        <v>750</v>
      </c>
      <c r="F30" s="61" t="s">
        <v>117</v>
      </c>
      <c r="G30" s="83"/>
      <c r="H30" s="176">
        <f t="shared" si="2"/>
        <v>1</v>
      </c>
      <c r="I30" s="102"/>
      <c r="J30" s="184"/>
      <c r="K30" s="308"/>
      <c r="L30" s="102"/>
      <c r="M30" s="184"/>
      <c r="N30" s="308"/>
      <c r="O30" s="102"/>
      <c r="P30" s="184"/>
      <c r="Q30" s="308"/>
      <c r="R30" s="102"/>
      <c r="S30" s="102"/>
      <c r="T30" s="102"/>
      <c r="U30" s="102"/>
      <c r="V30" s="102"/>
      <c r="W30" s="102"/>
      <c r="X30" s="102"/>
      <c r="Y30" s="102"/>
      <c r="Z30" s="102"/>
      <c r="AA30" s="1104"/>
      <c r="AB30" s="34"/>
      <c r="AC30" s="184"/>
      <c r="AD30" s="83"/>
      <c r="AE30" s="912"/>
      <c r="AF30" s="83"/>
      <c r="AG30" s="188"/>
    </row>
    <row r="31" spans="2:33" ht="14.4">
      <c r="B31" s="203">
        <f>IF(C31="","",COUNTIF($C$16:C31,"&lt;&gt;""")-COUNTBLANK($C$16:C31))</f>
        <v>14</v>
      </c>
      <c r="C31" s="60" t="s">
        <v>1564</v>
      </c>
      <c r="D31" s="956" t="s">
        <v>2260</v>
      </c>
      <c r="E31" s="173" t="s">
        <v>750</v>
      </c>
      <c r="F31" s="61" t="s">
        <v>164</v>
      </c>
      <c r="G31" s="83"/>
      <c r="H31" s="176">
        <f t="shared" si="2"/>
        <v>1</v>
      </c>
      <c r="I31" s="332">
        <f>SUM(I24:I30)</f>
        <v>0</v>
      </c>
      <c r="J31" s="184"/>
      <c r="K31" s="308"/>
      <c r="L31" s="332">
        <f>SUM(L24:L30)</f>
        <v>0</v>
      </c>
      <c r="M31" s="184"/>
      <c r="N31" s="308"/>
      <c r="O31" s="332">
        <f>SUM(O24:O30)</f>
        <v>0</v>
      </c>
      <c r="P31" s="184"/>
      <c r="Q31" s="308"/>
      <c r="R31" s="332">
        <f t="shared" ref="R31:Z31" si="3">SUM(R24:R30)</f>
        <v>0</v>
      </c>
      <c r="S31" s="332">
        <f t="shared" si="3"/>
        <v>0</v>
      </c>
      <c r="T31" s="332">
        <f t="shared" si="3"/>
        <v>0</v>
      </c>
      <c r="U31" s="332">
        <f t="shared" si="3"/>
        <v>0</v>
      </c>
      <c r="V31" s="332">
        <f>SUM(V24:V30)</f>
        <v>0</v>
      </c>
      <c r="W31" s="332">
        <f t="shared" si="3"/>
        <v>0</v>
      </c>
      <c r="X31" s="332">
        <f t="shared" si="3"/>
        <v>0</v>
      </c>
      <c r="Y31" s="332">
        <f t="shared" si="3"/>
        <v>0</v>
      </c>
      <c r="Z31" s="332">
        <f t="shared" si="3"/>
        <v>0</v>
      </c>
      <c r="AA31" s="1268">
        <f>SUM(AA24:AA30)</f>
        <v>0</v>
      </c>
      <c r="AB31" s="34"/>
      <c r="AC31" s="184"/>
      <c r="AD31" s="83"/>
      <c r="AE31" s="912"/>
      <c r="AF31" s="83"/>
      <c r="AG31" s="188"/>
    </row>
    <row r="32" spans="2:33" ht="14.4">
      <c r="B32" s="203" t="str">
        <f>IF(C32="","",COUNTIF($C$16:C32,"&lt;&gt;""")-COUNTBLANK($C$16:C32))</f>
        <v/>
      </c>
      <c r="C32" s="83"/>
      <c r="D32" s="959"/>
      <c r="E32" s="83"/>
      <c r="F32" s="83"/>
      <c r="G32" s="83"/>
      <c r="H32" s="94"/>
      <c r="I32" s="349"/>
      <c r="J32" s="84"/>
      <c r="K32" s="308"/>
      <c r="L32" s="349"/>
      <c r="M32" s="84"/>
      <c r="N32" s="308"/>
      <c r="O32" s="349"/>
      <c r="P32" s="84"/>
      <c r="Q32" s="308"/>
      <c r="R32" s="349"/>
      <c r="S32" s="349"/>
      <c r="T32" s="349"/>
      <c r="U32" s="349"/>
      <c r="V32" s="349"/>
      <c r="W32" s="349"/>
      <c r="X32" s="349"/>
      <c r="Y32" s="349"/>
      <c r="Z32" s="349"/>
      <c r="AA32" s="1269"/>
      <c r="AB32" s="34"/>
      <c r="AC32" s="84"/>
      <c r="AD32" s="83"/>
      <c r="AE32" s="83"/>
      <c r="AF32" s="83"/>
      <c r="AG32" s="306"/>
    </row>
    <row r="33" spans="2:33" ht="14.4">
      <c r="B33" s="203" t="str">
        <f>IF(C33="","",COUNTIF($C$16:C33,"&lt;&gt;""")-COUNTBLANK($C$16:C33))</f>
        <v/>
      </c>
      <c r="C33" s="60"/>
      <c r="D33" s="958" t="s">
        <v>2414</v>
      </c>
      <c r="E33" s="63"/>
      <c r="F33" s="60"/>
      <c r="G33" s="83"/>
      <c r="H33" s="94"/>
      <c r="I33" s="308"/>
      <c r="J33" s="84"/>
      <c r="K33" s="308"/>
      <c r="L33" s="308"/>
      <c r="M33" s="84"/>
      <c r="N33" s="308"/>
      <c r="O33" s="308"/>
      <c r="P33" s="84"/>
      <c r="Q33" s="308"/>
      <c r="R33" s="308"/>
      <c r="S33" s="308"/>
      <c r="T33" s="308"/>
      <c r="U33" s="308"/>
      <c r="V33" s="308"/>
      <c r="W33" s="308"/>
      <c r="X33" s="308"/>
      <c r="Y33" s="308"/>
      <c r="Z33" s="308"/>
      <c r="AA33" s="420"/>
      <c r="AB33" s="34"/>
      <c r="AC33" s="84"/>
      <c r="AD33" s="83"/>
      <c r="AE33" s="83"/>
      <c r="AF33" s="83"/>
      <c r="AG33" s="306"/>
    </row>
    <row r="34" spans="2:33" ht="14.4">
      <c r="B34" s="203">
        <f>IF(C34="","",COUNTIF($C$16:C34,"&lt;&gt;""")-COUNTBLANK($C$16:C34))</f>
        <v>15</v>
      </c>
      <c r="C34" s="60" t="s">
        <v>1565</v>
      </c>
      <c r="D34" s="163" t="s">
        <v>2824</v>
      </c>
      <c r="E34" s="173" t="s">
        <v>750</v>
      </c>
      <c r="F34" s="61" t="s">
        <v>117</v>
      </c>
      <c r="G34" s="83"/>
      <c r="H34" s="176">
        <f t="shared" ref="H34:H40" si="4">IF(AND(I34&lt;&gt;"",J34&lt;&gt;"",L34&lt;&gt;"",M34&lt;&gt;"",O34&lt;&gt;"",P34&lt;&gt;"",AG34&lt;&gt;"",R34&lt;&gt;"",S34&lt;&gt;"",T34&lt;&gt;"",U34&lt;&gt;"",V34&lt;&gt;"",W34&lt;&gt;"",X34&lt;&gt;"",Y34&lt;&gt;"",Z34&lt;&gt;"",AA34&lt;&gt;"",AC34&lt;&gt;""),0,1)</f>
        <v>1</v>
      </c>
      <c r="I34" s="102"/>
      <c r="J34" s="184"/>
      <c r="K34" s="308"/>
      <c r="L34" s="102"/>
      <c r="M34" s="184"/>
      <c r="N34" s="308"/>
      <c r="O34" s="102"/>
      <c r="P34" s="184"/>
      <c r="Q34" s="308"/>
      <c r="R34" s="102"/>
      <c r="S34" s="102"/>
      <c r="T34" s="102"/>
      <c r="U34" s="102"/>
      <c r="V34" s="102"/>
      <c r="W34" s="102"/>
      <c r="X34" s="102"/>
      <c r="Y34" s="102"/>
      <c r="Z34" s="102"/>
      <c r="AA34" s="1104"/>
      <c r="AB34" s="34"/>
      <c r="AC34" s="184"/>
      <c r="AD34" s="83"/>
      <c r="AE34" s="912"/>
      <c r="AF34" s="83"/>
      <c r="AG34" s="188"/>
    </row>
    <row r="35" spans="2:33" ht="14.4">
      <c r="B35" s="203">
        <f>IF(C35="","",COUNTIF($C$16:C35,"&lt;&gt;""")-COUNTBLANK($C$16:C35))</f>
        <v>16</v>
      </c>
      <c r="C35" s="60" t="s">
        <v>1566</v>
      </c>
      <c r="D35" s="163" t="s">
        <v>2825</v>
      </c>
      <c r="E35" s="173" t="s">
        <v>750</v>
      </c>
      <c r="F35" s="61" t="s">
        <v>117</v>
      </c>
      <c r="G35" s="83"/>
      <c r="H35" s="176">
        <f t="shared" si="4"/>
        <v>1</v>
      </c>
      <c r="I35" s="102"/>
      <c r="J35" s="184"/>
      <c r="K35" s="308"/>
      <c r="L35" s="102"/>
      <c r="M35" s="184"/>
      <c r="N35" s="308"/>
      <c r="O35" s="102"/>
      <c r="P35" s="184"/>
      <c r="Q35" s="308"/>
      <c r="R35" s="102"/>
      <c r="S35" s="102"/>
      <c r="T35" s="102"/>
      <c r="U35" s="102"/>
      <c r="V35" s="102"/>
      <c r="W35" s="102"/>
      <c r="X35" s="102"/>
      <c r="Y35" s="102"/>
      <c r="Z35" s="102"/>
      <c r="AA35" s="1104"/>
      <c r="AB35" s="34"/>
      <c r="AC35" s="184"/>
      <c r="AD35" s="83"/>
      <c r="AE35" s="912"/>
      <c r="AF35" s="83"/>
      <c r="AG35" s="188"/>
    </row>
    <row r="36" spans="2:33" ht="14.4">
      <c r="B36" s="203">
        <f>IF(C36="","",COUNTIF($C$16:C36,"&lt;&gt;""")-COUNTBLANK($C$16:C36))</f>
        <v>17</v>
      </c>
      <c r="C36" s="60" t="s">
        <v>1567</v>
      </c>
      <c r="D36" s="163" t="s">
        <v>2826</v>
      </c>
      <c r="E36" s="173" t="s">
        <v>750</v>
      </c>
      <c r="F36" s="61" t="s">
        <v>117</v>
      </c>
      <c r="G36" s="83"/>
      <c r="H36" s="176">
        <f t="shared" si="4"/>
        <v>1</v>
      </c>
      <c r="I36" s="102"/>
      <c r="J36" s="184"/>
      <c r="K36" s="308"/>
      <c r="L36" s="102"/>
      <c r="M36" s="184"/>
      <c r="N36" s="308"/>
      <c r="O36" s="102"/>
      <c r="P36" s="184"/>
      <c r="Q36" s="308"/>
      <c r="R36" s="102"/>
      <c r="S36" s="102"/>
      <c r="T36" s="102"/>
      <c r="U36" s="102"/>
      <c r="V36" s="102"/>
      <c r="W36" s="102"/>
      <c r="X36" s="102"/>
      <c r="Y36" s="102"/>
      <c r="Z36" s="102"/>
      <c r="AA36" s="1104"/>
      <c r="AB36" s="34"/>
      <c r="AC36" s="184"/>
      <c r="AD36" s="83"/>
      <c r="AE36" s="912"/>
      <c r="AF36" s="83"/>
      <c r="AG36" s="188"/>
    </row>
    <row r="37" spans="2:33" ht="14.4">
      <c r="B37" s="203">
        <f>IF(C37="","",COUNTIF($C$16:C37,"&lt;&gt;""")-COUNTBLANK($C$16:C37))</f>
        <v>18</v>
      </c>
      <c r="C37" s="60" t="s">
        <v>1568</v>
      </c>
      <c r="D37" s="163" t="s">
        <v>2827</v>
      </c>
      <c r="E37" s="173" t="s">
        <v>750</v>
      </c>
      <c r="F37" s="61" t="s">
        <v>117</v>
      </c>
      <c r="G37" s="83"/>
      <c r="H37" s="176">
        <f t="shared" si="4"/>
        <v>1</v>
      </c>
      <c r="I37" s="102"/>
      <c r="J37" s="184"/>
      <c r="K37" s="308"/>
      <c r="L37" s="102"/>
      <c r="M37" s="184"/>
      <c r="N37" s="308"/>
      <c r="O37" s="102"/>
      <c r="P37" s="184"/>
      <c r="Q37" s="308"/>
      <c r="R37" s="102"/>
      <c r="S37" s="102"/>
      <c r="T37" s="102"/>
      <c r="U37" s="102"/>
      <c r="V37" s="102"/>
      <c r="W37" s="102"/>
      <c r="X37" s="102"/>
      <c r="Y37" s="102"/>
      <c r="Z37" s="102"/>
      <c r="AA37" s="1104"/>
      <c r="AB37" s="34"/>
      <c r="AC37" s="184"/>
      <c r="AD37" s="83"/>
      <c r="AE37" s="912"/>
      <c r="AF37" s="83"/>
      <c r="AG37" s="188"/>
    </row>
    <row r="38" spans="2:33" ht="14.4">
      <c r="B38" s="203">
        <f>IF(C38="","",COUNTIF($C$16:C38,"&lt;&gt;""")-COUNTBLANK($C$16:C38))</f>
        <v>19</v>
      </c>
      <c r="C38" s="60" t="s">
        <v>1569</v>
      </c>
      <c r="D38" s="956" t="s">
        <v>2006</v>
      </c>
      <c r="E38" s="173" t="s">
        <v>750</v>
      </c>
      <c r="F38" s="61" t="s">
        <v>117</v>
      </c>
      <c r="G38" s="83"/>
      <c r="H38" s="176">
        <f t="shared" si="4"/>
        <v>1</v>
      </c>
      <c r="I38" s="102"/>
      <c r="J38" s="184"/>
      <c r="K38" s="308"/>
      <c r="L38" s="102"/>
      <c r="M38" s="184"/>
      <c r="N38" s="308"/>
      <c r="O38" s="102"/>
      <c r="P38" s="184"/>
      <c r="Q38" s="308"/>
      <c r="R38" s="102"/>
      <c r="S38" s="102"/>
      <c r="T38" s="102"/>
      <c r="U38" s="102"/>
      <c r="V38" s="102"/>
      <c r="W38" s="102"/>
      <c r="X38" s="102"/>
      <c r="Y38" s="102"/>
      <c r="Z38" s="102"/>
      <c r="AA38" s="1104"/>
      <c r="AB38" s="34"/>
      <c r="AC38" s="184"/>
      <c r="AD38" s="83"/>
      <c r="AE38" s="912"/>
      <c r="AF38" s="83"/>
      <c r="AG38" s="188"/>
    </row>
    <row r="39" spans="2:33" ht="14.4">
      <c r="B39" s="203">
        <f>IF(C39="","",COUNTIF($C$16:C39,"&lt;&gt;""")-COUNTBLANK($C$16:C39))</f>
        <v>20</v>
      </c>
      <c r="C39" s="60" t="s">
        <v>1570</v>
      </c>
      <c r="D39" s="956" t="s">
        <v>2241</v>
      </c>
      <c r="E39" s="173" t="s">
        <v>750</v>
      </c>
      <c r="F39" s="61" t="s">
        <v>117</v>
      </c>
      <c r="G39" s="83"/>
      <c r="H39" s="176">
        <f t="shared" si="4"/>
        <v>1</v>
      </c>
      <c r="I39" s="102"/>
      <c r="J39" s="184"/>
      <c r="K39" s="308"/>
      <c r="L39" s="102"/>
      <c r="M39" s="184"/>
      <c r="N39" s="308"/>
      <c r="O39" s="102"/>
      <c r="P39" s="184"/>
      <c r="Q39" s="308"/>
      <c r="R39" s="102"/>
      <c r="S39" s="102"/>
      <c r="T39" s="102"/>
      <c r="U39" s="102"/>
      <c r="V39" s="102"/>
      <c r="W39" s="102"/>
      <c r="X39" s="102"/>
      <c r="Y39" s="102"/>
      <c r="Z39" s="102"/>
      <c r="AA39" s="1104"/>
      <c r="AB39" s="34"/>
      <c r="AC39" s="184"/>
      <c r="AD39" s="83"/>
      <c r="AE39" s="912"/>
      <c r="AF39" s="83"/>
      <c r="AG39" s="188"/>
    </row>
    <row r="40" spans="2:33" ht="14.4">
      <c r="B40" s="203">
        <f>IF(C40="","",COUNTIF($C$16:C40,"&lt;&gt;""")-COUNTBLANK($C$16:C40))</f>
        <v>21</v>
      </c>
      <c r="C40" s="60" t="s">
        <v>1571</v>
      </c>
      <c r="D40" s="956" t="s">
        <v>2268</v>
      </c>
      <c r="E40" s="173" t="s">
        <v>750</v>
      </c>
      <c r="F40" s="61" t="s">
        <v>164</v>
      </c>
      <c r="G40" s="83"/>
      <c r="H40" s="176">
        <f t="shared" si="4"/>
        <v>1</v>
      </c>
      <c r="I40" s="246">
        <f>SUM(I34:I39)</f>
        <v>0</v>
      </c>
      <c r="J40" s="184"/>
      <c r="K40" s="308"/>
      <c r="L40" s="246">
        <f>SUM(L34:L39)</f>
        <v>0</v>
      </c>
      <c r="M40" s="184"/>
      <c r="N40" s="308"/>
      <c r="O40" s="246">
        <f>SUM(O34:O39)</f>
        <v>0</v>
      </c>
      <c r="P40" s="184"/>
      <c r="Q40" s="308"/>
      <c r="R40" s="246">
        <f t="shared" ref="R40:Z40" si="5">SUM(R34:R39)</f>
        <v>0</v>
      </c>
      <c r="S40" s="246">
        <f t="shared" si="5"/>
        <v>0</v>
      </c>
      <c r="T40" s="246">
        <f t="shared" si="5"/>
        <v>0</v>
      </c>
      <c r="U40" s="246">
        <f t="shared" si="5"/>
        <v>0</v>
      </c>
      <c r="V40" s="246">
        <f>SUM(V34:V39)</f>
        <v>0</v>
      </c>
      <c r="W40" s="246">
        <f t="shared" si="5"/>
        <v>0</v>
      </c>
      <c r="X40" s="246">
        <f t="shared" si="5"/>
        <v>0</v>
      </c>
      <c r="Y40" s="246">
        <f t="shared" si="5"/>
        <v>0</v>
      </c>
      <c r="Z40" s="246">
        <f t="shared" si="5"/>
        <v>0</v>
      </c>
      <c r="AA40" s="1195">
        <f>SUM(AA34:AA39)</f>
        <v>0</v>
      </c>
      <c r="AB40" s="34"/>
      <c r="AC40" s="184"/>
      <c r="AD40" s="83"/>
      <c r="AE40" s="912"/>
      <c r="AF40" s="83"/>
      <c r="AG40" s="188"/>
    </row>
    <row r="41" spans="2:33" ht="14.4">
      <c r="B41" s="52"/>
      <c r="C41" s="84"/>
      <c r="D41" s="960"/>
      <c r="E41" s="84"/>
      <c r="F41" s="84"/>
      <c r="G41" s="84"/>
      <c r="H41" s="94"/>
      <c r="I41" s="307"/>
      <c r="J41" s="307"/>
      <c r="K41" s="307"/>
      <c r="L41" s="307"/>
      <c r="M41" s="307"/>
      <c r="N41" s="307"/>
      <c r="O41" s="307"/>
      <c r="P41" s="307"/>
      <c r="Q41" s="307"/>
      <c r="R41" s="307"/>
      <c r="S41" s="307"/>
      <c r="T41" s="307"/>
      <c r="U41" s="84"/>
      <c r="V41" s="83"/>
      <c r="W41" s="350"/>
      <c r="X41" s="84"/>
      <c r="Y41" s="83"/>
      <c r="Z41" s="83"/>
      <c r="AA41" s="420"/>
      <c r="AB41" s="83"/>
      <c r="AC41" s="83"/>
      <c r="AD41" s="83"/>
      <c r="AE41" s="83"/>
      <c r="AF41" s="83"/>
      <c r="AG41" s="306"/>
    </row>
    <row r="42" spans="2:33" ht="14.4">
      <c r="B42" s="52"/>
      <c r="C42" s="84"/>
      <c r="D42" s="960"/>
      <c r="E42" s="84"/>
      <c r="F42" s="84"/>
      <c r="G42" s="83"/>
      <c r="H42" s="94"/>
      <c r="I42" s="307"/>
      <c r="J42" s="307"/>
      <c r="K42" s="307"/>
      <c r="L42" s="307"/>
      <c r="M42" s="307"/>
      <c r="N42" s="307"/>
      <c r="O42" s="307"/>
      <c r="P42" s="307"/>
      <c r="Q42" s="307"/>
      <c r="R42" s="307"/>
      <c r="S42" s="307"/>
      <c r="T42" s="307"/>
      <c r="U42" s="83"/>
      <c r="V42" s="83"/>
      <c r="W42" s="218"/>
      <c r="X42" s="84"/>
      <c r="Y42" s="83"/>
      <c r="Z42" s="83"/>
      <c r="AA42" s="420"/>
      <c r="AB42" s="83"/>
      <c r="AC42" s="83"/>
      <c r="AD42" s="83"/>
      <c r="AE42" s="83"/>
      <c r="AF42" s="83"/>
      <c r="AG42" s="306"/>
    </row>
    <row r="43" spans="2:33" ht="14.4">
      <c r="B43" s="52"/>
      <c r="C43" s="84" t="s">
        <v>129</v>
      </c>
      <c r="D43" s="960"/>
      <c r="E43" s="84"/>
      <c r="F43" s="84"/>
      <c r="G43" s="83"/>
      <c r="H43" s="94"/>
      <c r="I43" s="84"/>
      <c r="J43" s="84"/>
      <c r="K43" s="84"/>
      <c r="L43" s="84"/>
      <c r="M43" s="84"/>
      <c r="N43" s="84"/>
      <c r="O43" s="84"/>
      <c r="P43" s="84"/>
      <c r="Q43" s="84"/>
      <c r="R43" s="84"/>
      <c r="S43" s="84"/>
      <c r="T43" s="84"/>
      <c r="U43" s="83"/>
      <c r="V43" s="83"/>
      <c r="W43" s="218"/>
      <c r="X43" s="84"/>
      <c r="Y43" s="83"/>
      <c r="Z43" s="83"/>
      <c r="AA43" s="420"/>
      <c r="AB43" s="83"/>
      <c r="AC43" s="83"/>
      <c r="AD43" s="83"/>
      <c r="AE43" s="83"/>
      <c r="AF43" s="83"/>
      <c r="AG43" s="306"/>
    </row>
    <row r="44" spans="2:33" ht="14.4">
      <c r="B44" s="52"/>
      <c r="C44" s="1341"/>
      <c r="D44" s="1342"/>
      <c r="E44" s="1342"/>
      <c r="F44" s="1343"/>
      <c r="G44" s="83"/>
      <c r="H44" s="94"/>
      <c r="I44" s="84"/>
      <c r="J44" s="84"/>
      <c r="K44" s="84"/>
      <c r="L44" s="84"/>
      <c r="M44" s="84"/>
      <c r="N44" s="84"/>
      <c r="O44" s="84"/>
      <c r="P44" s="84"/>
      <c r="Q44" s="84"/>
      <c r="R44" s="84"/>
      <c r="S44" s="84"/>
      <c r="T44" s="84"/>
      <c r="U44" s="83"/>
      <c r="V44" s="83"/>
      <c r="W44" s="218"/>
      <c r="X44" s="84"/>
      <c r="Y44" s="83"/>
      <c r="Z44" s="83"/>
      <c r="AA44" s="420"/>
      <c r="AB44" s="83"/>
      <c r="AC44" s="83"/>
      <c r="AD44" s="83"/>
      <c r="AE44" s="83"/>
      <c r="AF44" s="83"/>
      <c r="AG44" s="306"/>
    </row>
    <row r="45" spans="2:33" ht="14.4">
      <c r="B45" s="52"/>
      <c r="C45" s="1344"/>
      <c r="D45" s="1405"/>
      <c r="E45" s="1405"/>
      <c r="F45" s="1346"/>
      <c r="G45" s="83"/>
      <c r="H45" s="94"/>
      <c r="I45" s="84"/>
      <c r="J45" s="84"/>
      <c r="K45" s="84"/>
      <c r="L45" s="84"/>
      <c r="M45" s="84"/>
      <c r="N45" s="84"/>
      <c r="O45" s="84"/>
      <c r="P45" s="84"/>
      <c r="Q45" s="84"/>
      <c r="R45" s="84"/>
      <c r="S45" s="84"/>
      <c r="T45" s="84"/>
      <c r="U45" s="83"/>
      <c r="V45" s="83"/>
      <c r="W45" s="218"/>
      <c r="X45" s="84"/>
      <c r="Y45" s="83"/>
      <c r="Z45" s="83"/>
      <c r="AA45" s="420"/>
      <c r="AB45" s="83"/>
      <c r="AC45" s="83"/>
      <c r="AD45" s="83"/>
      <c r="AE45" s="83"/>
      <c r="AF45" s="83"/>
      <c r="AG45" s="306"/>
    </row>
    <row r="46" spans="2:33" ht="14.4">
      <c r="B46" s="52"/>
      <c r="C46" s="1344"/>
      <c r="D46" s="1405"/>
      <c r="E46" s="1405"/>
      <c r="F46" s="1346"/>
      <c r="G46" s="83"/>
      <c r="H46" s="94"/>
      <c r="I46" s="84"/>
      <c r="J46" s="84"/>
      <c r="K46" s="84"/>
      <c r="L46" s="84"/>
      <c r="M46" s="84"/>
      <c r="N46" s="84"/>
      <c r="O46" s="84"/>
      <c r="P46" s="84"/>
      <c r="Q46" s="84"/>
      <c r="R46" s="84"/>
      <c r="S46" s="84"/>
      <c r="T46" s="84"/>
      <c r="U46" s="83"/>
      <c r="V46" s="83"/>
      <c r="W46" s="218"/>
      <c r="X46" s="84"/>
      <c r="Y46" s="83"/>
      <c r="Z46" s="83"/>
      <c r="AA46" s="420"/>
      <c r="AB46" s="83"/>
      <c r="AC46" s="83"/>
      <c r="AD46" s="83"/>
      <c r="AE46" s="83"/>
      <c r="AF46" s="83"/>
      <c r="AG46" s="306"/>
    </row>
    <row r="47" spans="2:33" ht="14.4">
      <c r="B47" s="52"/>
      <c r="C47" s="1344"/>
      <c r="D47" s="1405"/>
      <c r="E47" s="1405"/>
      <c r="F47" s="1346"/>
      <c r="G47" s="83"/>
      <c r="H47" s="94"/>
      <c r="I47" s="84"/>
      <c r="J47" s="84"/>
      <c r="K47" s="84"/>
      <c r="L47" s="84"/>
      <c r="M47" s="84"/>
      <c r="N47" s="84"/>
      <c r="O47" s="84"/>
      <c r="P47" s="84"/>
      <c r="Q47" s="84"/>
      <c r="R47" s="84"/>
      <c r="S47" s="84"/>
      <c r="T47" s="84"/>
      <c r="U47" s="83"/>
      <c r="V47" s="83"/>
      <c r="W47" s="218"/>
      <c r="X47" s="84"/>
      <c r="Y47" s="83"/>
      <c r="Z47" s="83"/>
      <c r="AA47" s="420"/>
      <c r="AB47" s="83"/>
      <c r="AC47" s="83"/>
      <c r="AD47" s="83"/>
      <c r="AE47" s="83"/>
      <c r="AF47" s="83"/>
      <c r="AG47" s="306"/>
    </row>
    <row r="48" spans="2:33" ht="14.4">
      <c r="B48" s="52"/>
      <c r="C48" s="1347"/>
      <c r="D48" s="1348"/>
      <c r="E48" s="1348"/>
      <c r="F48" s="1349"/>
      <c r="G48" s="83"/>
      <c r="H48" s="94"/>
      <c r="I48" s="84"/>
      <c r="J48" s="84"/>
      <c r="K48" s="84"/>
      <c r="L48" s="84"/>
      <c r="M48" s="84"/>
      <c r="N48" s="84"/>
      <c r="O48" s="84"/>
      <c r="P48" s="84"/>
      <c r="Q48" s="84"/>
      <c r="R48" s="84"/>
      <c r="S48" s="84"/>
      <c r="T48" s="84"/>
      <c r="U48" s="83"/>
      <c r="V48" s="83"/>
      <c r="W48" s="218"/>
      <c r="X48" s="84"/>
      <c r="Y48" s="83"/>
      <c r="Z48" s="83"/>
      <c r="AA48" s="420"/>
      <c r="AB48" s="83"/>
      <c r="AC48" s="83"/>
      <c r="AD48" s="83"/>
      <c r="AE48" s="83"/>
      <c r="AF48" s="83"/>
      <c r="AG48" s="306"/>
    </row>
    <row r="49" spans="1:33" ht="14.4">
      <c r="B49" s="52"/>
      <c r="C49" s="84"/>
      <c r="D49" s="84"/>
      <c r="E49" s="84"/>
      <c r="F49" s="84"/>
      <c r="G49" s="83"/>
      <c r="H49" s="94"/>
      <c r="I49" s="84"/>
      <c r="J49" s="84"/>
      <c r="K49" s="84"/>
      <c r="L49" s="84"/>
      <c r="M49" s="84"/>
      <c r="N49" s="84"/>
      <c r="O49" s="84"/>
      <c r="P49" s="84"/>
      <c r="Q49" s="84"/>
      <c r="R49" s="84"/>
      <c r="S49" s="84"/>
      <c r="T49" s="84"/>
      <c r="U49" s="83"/>
      <c r="V49" s="83"/>
      <c r="W49" s="218"/>
      <c r="X49" s="84"/>
      <c r="Y49" s="83"/>
      <c r="Z49" s="83"/>
      <c r="AA49" s="420"/>
      <c r="AB49" s="83"/>
      <c r="AC49" s="83"/>
      <c r="AD49" s="83"/>
      <c r="AE49" s="83"/>
      <c r="AF49" s="83"/>
      <c r="AG49" s="306"/>
    </row>
    <row r="50" spans="1:33" ht="14.4">
      <c r="B50" s="52"/>
      <c r="C50" s="84"/>
      <c r="D50" s="334"/>
      <c r="E50" s="334"/>
      <c r="F50" s="334"/>
      <c r="G50" s="83"/>
      <c r="H50" s="94"/>
      <c r="I50" s="84"/>
      <c r="J50" s="84"/>
      <c r="K50" s="84"/>
      <c r="L50" s="84"/>
      <c r="M50" s="84"/>
      <c r="N50" s="84"/>
      <c r="O50" s="84"/>
      <c r="P50" s="84"/>
      <c r="Q50" s="84"/>
      <c r="R50" s="84"/>
      <c r="S50" s="84"/>
      <c r="T50" s="84"/>
      <c r="U50" s="84"/>
      <c r="V50" s="83"/>
      <c r="W50" s="218"/>
      <c r="X50" s="84"/>
      <c r="Y50" s="83"/>
      <c r="Z50" s="83"/>
      <c r="AA50" s="420"/>
      <c r="AB50" s="83"/>
      <c r="AC50" s="83"/>
      <c r="AD50" s="83"/>
      <c r="AE50" s="83"/>
      <c r="AF50" s="83"/>
      <c r="AG50" s="306"/>
    </row>
    <row r="51" spans="1:33" ht="14.4">
      <c r="B51" s="351" t="s">
        <v>130</v>
      </c>
      <c r="C51" s="352"/>
      <c r="D51" s="352"/>
      <c r="E51" s="352"/>
      <c r="F51" s="352"/>
      <c r="G51" s="352"/>
      <c r="H51" s="353"/>
      <c r="I51" s="352"/>
      <c r="J51" s="352"/>
      <c r="K51" s="352"/>
      <c r="L51" s="352"/>
      <c r="M51" s="352"/>
      <c r="N51" s="352"/>
      <c r="O51" s="352"/>
      <c r="P51" s="352"/>
      <c r="Q51" s="352"/>
      <c r="R51" s="352"/>
      <c r="S51" s="352"/>
      <c r="T51" s="352"/>
      <c r="U51" s="352"/>
      <c r="V51" s="352"/>
      <c r="W51" s="352"/>
      <c r="X51" s="352"/>
      <c r="Y51" s="352"/>
      <c r="Z51" s="352"/>
      <c r="AA51" s="1270"/>
      <c r="AB51" s="352"/>
      <c r="AC51" s="352"/>
      <c r="AD51" s="352"/>
      <c r="AE51" s="352"/>
      <c r="AF51" s="352"/>
      <c r="AG51" s="354"/>
    </row>
    <row r="52" spans="1:33" ht="14.4" hidden="1">
      <c r="A52"/>
      <c r="B52"/>
      <c r="C52"/>
      <c r="D52"/>
      <c r="E52"/>
      <c r="F52"/>
      <c r="G52"/>
      <c r="H52"/>
      <c r="I52"/>
      <c r="J52"/>
      <c r="K52"/>
      <c r="L52"/>
      <c r="M52"/>
      <c r="N52"/>
      <c r="O52"/>
      <c r="P52"/>
      <c r="Q52"/>
      <c r="R52"/>
      <c r="S52"/>
      <c r="T52"/>
      <c r="U52"/>
      <c r="V52"/>
      <c r="W52"/>
      <c r="X52"/>
      <c r="Y52"/>
      <c r="Z52"/>
      <c r="AA52" s="1239"/>
      <c r="AB52"/>
      <c r="AC52"/>
      <c r="AD52"/>
      <c r="AE52"/>
      <c r="AF52"/>
      <c r="AG52"/>
    </row>
    <row r="53" spans="1:33" ht="0"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4.8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3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3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3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3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3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3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3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3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3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3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3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3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39"/>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39"/>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39"/>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39"/>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39"/>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39"/>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39"/>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39"/>
      <c r="AB79"/>
      <c r="AC79"/>
      <c r="AD79"/>
      <c r="AE79"/>
      <c r="AF79"/>
      <c r="AG79"/>
    </row>
    <row r="80" spans="1:33" ht="15" hidden="1" customHeight="1">
      <c r="A80"/>
      <c r="B80"/>
      <c r="C80"/>
      <c r="D80"/>
      <c r="E80"/>
      <c r="F80"/>
      <c r="G80"/>
      <c r="H80"/>
      <c r="I80"/>
      <c r="J80"/>
      <c r="K80"/>
      <c r="L80"/>
      <c r="M80"/>
      <c r="N80"/>
      <c r="O80"/>
      <c r="P80"/>
      <c r="Q80"/>
      <c r="R80"/>
      <c r="S80"/>
      <c r="T80"/>
      <c r="U80"/>
      <c r="V80"/>
      <c r="W80"/>
      <c r="X80"/>
      <c r="Y80"/>
      <c r="Z80"/>
      <c r="AA80" s="1239"/>
      <c r="AB80"/>
      <c r="AC80"/>
      <c r="AD80"/>
      <c r="AE80"/>
      <c r="AF80"/>
      <c r="AG80"/>
    </row>
    <row r="81" spans="1:33" ht="15" hidden="1" customHeight="1">
      <c r="A81"/>
      <c r="B81"/>
      <c r="C81"/>
      <c r="D81"/>
      <c r="E81"/>
      <c r="F81"/>
      <c r="G81"/>
      <c r="H81"/>
      <c r="I81"/>
      <c r="J81"/>
      <c r="K81"/>
      <c r="L81"/>
      <c r="M81"/>
      <c r="N81"/>
      <c r="O81"/>
      <c r="P81"/>
      <c r="Q81"/>
      <c r="R81"/>
      <c r="S81"/>
      <c r="T81"/>
      <c r="U81"/>
      <c r="V81"/>
      <c r="W81"/>
      <c r="X81"/>
      <c r="Y81"/>
      <c r="Z81"/>
      <c r="AA81" s="1239"/>
      <c r="AB81"/>
      <c r="AC81"/>
      <c r="AD81"/>
      <c r="AE81"/>
      <c r="AF81"/>
      <c r="AG81"/>
    </row>
  </sheetData>
  <mergeCells count="18">
    <mergeCell ref="AC10:AC12"/>
    <mergeCell ref="AA10:AA12"/>
    <mergeCell ref="C44:F48"/>
    <mergeCell ref="H10:H12"/>
    <mergeCell ref="AE10:AE12"/>
    <mergeCell ref="AG10:AG12"/>
    <mergeCell ref="I10:J11"/>
    <mergeCell ref="L10:M11"/>
    <mergeCell ref="O10:P11"/>
    <mergeCell ref="W10:W12"/>
    <mergeCell ref="X10:X12"/>
    <mergeCell ref="Y10:Y12"/>
    <mergeCell ref="R10:R12"/>
    <mergeCell ref="S10:S12"/>
    <mergeCell ref="T10:T12"/>
    <mergeCell ref="U10:U12"/>
    <mergeCell ref="V10:V12"/>
    <mergeCell ref="Z10:Z12"/>
  </mergeCells>
  <conditionalFormatting sqref="H3">
    <cfRule type="cellIs" dxfId="239" priority="35" stopIfTrue="1" operator="greaterThan">
      <formula>0</formula>
    </cfRule>
    <cfRule type="cellIs" dxfId="238" priority="36" stopIfTrue="1" operator="lessThan">
      <formula>1</formula>
    </cfRule>
  </conditionalFormatting>
  <conditionalFormatting sqref="H17:H20">
    <cfRule type="cellIs" dxfId="237" priority="25" stopIfTrue="1" operator="greaterThan">
      <formula>0</formula>
    </cfRule>
    <cfRule type="cellIs" dxfId="236" priority="26" stopIfTrue="1" operator="lessThan">
      <formula>1</formula>
    </cfRule>
  </conditionalFormatting>
  <conditionalFormatting sqref="H21">
    <cfRule type="cellIs" dxfId="235" priority="15" stopIfTrue="1" operator="greaterThan">
      <formula>0</formula>
    </cfRule>
    <cfRule type="cellIs" dxfId="234" priority="16" stopIfTrue="1" operator="lessThan">
      <formula>1</formula>
    </cfRule>
  </conditionalFormatting>
  <conditionalFormatting sqref="H16:H21">
    <cfRule type="cellIs" dxfId="233" priority="9" stopIfTrue="1" operator="greaterThan">
      <formula>0</formula>
    </cfRule>
    <cfRule type="cellIs" dxfId="232" priority="10" stopIfTrue="1" operator="lessThan">
      <formula>1</formula>
    </cfRule>
  </conditionalFormatting>
  <conditionalFormatting sqref="H24:H31">
    <cfRule type="cellIs" dxfId="231" priority="3" stopIfTrue="1" operator="greaterThan">
      <formula>0</formula>
    </cfRule>
    <cfRule type="cellIs" dxfId="230" priority="4" stopIfTrue="1" operator="lessThan">
      <formula>1</formula>
    </cfRule>
  </conditionalFormatting>
  <conditionalFormatting sqref="H34:H40">
    <cfRule type="cellIs" dxfId="229" priority="1" stopIfTrue="1" operator="greaterThan">
      <formula>0</formula>
    </cfRule>
    <cfRule type="cellIs" dxfId="228" priority="2" stopIfTrue="1" operator="lessThan">
      <formula>1</formula>
    </cfRule>
  </conditionalFormatting>
  <dataValidations disablePrompts="1" count="1">
    <dataValidation type="list" allowBlank="1" showInputMessage="1" showErrorMessage="1" sqref="J34:J40 M34:M40 M24:M31 P34:P40 P16:P21 J24:J31 M16:M21 J16:J21 P24:P31 AC16:AC21 AC24:AC31 AC34:AC40" xr:uid="{41142FCE-BD91-442C-BD84-E3921A1290D3}">
      <formula1>Confidence_grade</formula1>
    </dataValidation>
  </dataValidations>
  <pageMargins left="0.23622047244094491" right="0.23622047244094491" top="0.74803149606299213" bottom="0.74803149606299213" header="0.31496062992125984" footer="0.31496062992125984"/>
  <pageSetup paperSize="9" scale="64" fitToWidth="0" orientation="landscape" r:id="rId1"/>
  <headerFooter>
    <oddHeader>&amp;LDepartment of Internal Affairs - Three Waters Reform Programme - Request for Information Template Workbook I</oddHeader>
    <oddFooter>&amp;LPage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1F3A-7E05-419D-AB1C-499186F4CCE1}">
  <sheetPr>
    <tabColor rgb="FF55EBF7"/>
    <pageSetUpPr fitToPage="1"/>
  </sheetPr>
  <dimension ref="A1:XEK59"/>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109375" style="32" customWidth="1"/>
    <col min="4" max="4" width="45.109375" style="32" bestFit="1" customWidth="1"/>
    <col min="5" max="5" width="9.44140625" style="32" customWidth="1"/>
    <col min="6" max="6" width="8.5546875" style="32" customWidth="1"/>
    <col min="7" max="7" width="8.5546875" style="34" customWidth="1"/>
    <col min="8" max="8" width="19"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6.5546875" style="32" customWidth="1"/>
    <col min="19" max="19" width="16.5546875" style="34" customWidth="1"/>
    <col min="20" max="20" width="16.5546875" style="168" customWidth="1"/>
    <col min="21" max="26" width="16.5546875" style="32" customWidth="1"/>
    <col min="27" max="27" width="16.5546875" style="33" customWidth="1"/>
    <col min="28" max="30" width="5.5546875" style="32" customWidth="1"/>
    <col min="31" max="31" width="15.44140625" style="32" customWidth="1"/>
    <col min="32" max="32" width="5.5546875" style="32" customWidth="1"/>
    <col min="33" max="33" width="49.44140625" style="32" customWidth="1"/>
    <col min="34" max="35" width="5.5546875" hidden="1"/>
    <col min="36" max="16354" width="9.44140625" hidden="1"/>
    <col min="16366" max="16384" width="9.44140625" hidden="1"/>
  </cols>
  <sheetData>
    <row r="1" spans="1:33" ht="28.35" customHeight="1">
      <c r="B1" s="36" t="str">
        <f>'Key information'!$B$6</f>
        <v>Three Waters Reform Programme: Request for Information Workbook I</v>
      </c>
      <c r="C1" s="37"/>
      <c r="D1" s="37"/>
      <c r="E1" s="323"/>
      <c r="F1" s="323"/>
      <c r="G1" s="323"/>
      <c r="H1" s="90"/>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3"/>
    </row>
    <row r="2" spans="1:33" ht="20.399999999999999">
      <c r="B2" s="39"/>
      <c r="C2" s="40"/>
      <c r="D2" s="987"/>
      <c r="G2" s="32"/>
      <c r="H2" s="32"/>
      <c r="Q2" s="32"/>
      <c r="S2" s="32"/>
      <c r="T2" s="32"/>
      <c r="AG2" s="86"/>
    </row>
    <row r="3" spans="1:33" ht="14.4">
      <c r="A3" s="41"/>
      <c r="B3" s="662" t="s">
        <v>1971</v>
      </c>
      <c r="C3" s="44"/>
      <c r="D3" s="663">
        <f>'Key information'!$E$8</f>
        <v>0</v>
      </c>
      <c r="E3" s="44"/>
      <c r="F3" s="41"/>
      <c r="G3" s="664" t="s">
        <v>100</v>
      </c>
      <c r="H3" s="671">
        <f>SUM(H16:H18)</f>
        <v>3</v>
      </c>
      <c r="I3" s="41"/>
      <c r="J3" s="41"/>
      <c r="K3" s="41"/>
      <c r="L3" s="41"/>
      <c r="M3" s="41"/>
      <c r="N3" s="41"/>
      <c r="O3" s="41"/>
      <c r="P3" s="344"/>
      <c r="S3" s="32"/>
      <c r="T3" s="32"/>
      <c r="V3" s="44"/>
      <c r="W3" s="44"/>
      <c r="X3" s="44"/>
      <c r="Y3" s="44"/>
      <c r="Z3" s="44"/>
      <c r="AA3" s="842"/>
      <c r="AB3" s="44"/>
      <c r="AC3" s="44"/>
      <c r="AD3" s="44"/>
      <c r="AE3" s="44"/>
      <c r="AF3" s="44"/>
      <c r="AG3" s="86"/>
    </row>
    <row r="4" spans="1:33" ht="14.4">
      <c r="B4" s="1022" t="s">
        <v>2153</v>
      </c>
      <c r="C4" s="327"/>
      <c r="D4" s="328"/>
      <c r="E4" s="329"/>
      <c r="F4" s="329"/>
      <c r="G4" s="329"/>
      <c r="H4" s="329"/>
      <c r="I4" s="329"/>
      <c r="J4" s="329"/>
      <c r="K4" s="329"/>
      <c r="L4" s="329"/>
      <c r="M4" s="329"/>
      <c r="N4" s="329"/>
      <c r="O4" s="329"/>
      <c r="P4" s="329"/>
      <c r="Q4" s="329"/>
      <c r="R4" s="329"/>
      <c r="S4" s="329"/>
      <c r="T4" s="329"/>
      <c r="U4" s="329"/>
      <c r="V4" s="329"/>
      <c r="W4" s="329"/>
      <c r="X4" s="329"/>
      <c r="Y4" s="329"/>
      <c r="Z4" s="329"/>
      <c r="AA4" s="1258"/>
      <c r="AB4" s="329"/>
      <c r="AC4" s="329"/>
      <c r="AD4" s="329"/>
      <c r="AE4" s="329"/>
      <c r="AF4" s="329"/>
      <c r="AG4" s="266"/>
    </row>
    <row r="5" spans="1:33" ht="14.4">
      <c r="C5" s="33"/>
      <c r="H5" s="34"/>
      <c r="Q5" s="32"/>
      <c r="S5" s="32"/>
      <c r="T5" s="32"/>
      <c r="AG5" s="86"/>
    </row>
    <row r="6" spans="1:33" ht="15" thickBot="1">
      <c r="B6" s="48"/>
      <c r="C6" s="49"/>
      <c r="D6" s="50"/>
      <c r="E6" s="50"/>
      <c r="F6" s="50"/>
      <c r="G6" s="50"/>
      <c r="H6" s="50"/>
      <c r="I6" s="50"/>
      <c r="J6" s="50"/>
      <c r="K6" s="50"/>
      <c r="L6" s="50"/>
      <c r="M6" s="50"/>
      <c r="N6" s="50"/>
      <c r="O6" s="50"/>
      <c r="P6" s="50"/>
      <c r="Q6" s="50"/>
      <c r="R6" s="50"/>
      <c r="S6" s="50"/>
      <c r="T6" s="50"/>
      <c r="U6" s="50"/>
      <c r="V6" s="50"/>
      <c r="W6" s="50"/>
      <c r="X6" s="50"/>
      <c r="Y6" s="50"/>
      <c r="Z6" s="50"/>
      <c r="AA6" s="280"/>
      <c r="AB6" s="50"/>
      <c r="AC6" s="50"/>
      <c r="AD6" s="50"/>
      <c r="AE6" s="50"/>
      <c r="AF6" s="50"/>
      <c r="AG6" s="231"/>
    </row>
    <row r="7" spans="1:33" ht="14.4">
      <c r="B7" s="52"/>
      <c r="C7" s="122" t="s">
        <v>2678</v>
      </c>
      <c r="D7" s="123"/>
      <c r="H7" s="32"/>
      <c r="AG7" s="190"/>
    </row>
    <row r="8" spans="1:33" ht="15" thickBot="1">
      <c r="B8" s="52"/>
      <c r="C8" s="124" t="s">
        <v>1573</v>
      </c>
      <c r="D8" s="125"/>
      <c r="H8" s="32"/>
      <c r="U8" s="168"/>
      <c r="AG8" s="190"/>
    </row>
    <row r="9" spans="1:33" ht="17.399999999999999" thickBot="1">
      <c r="B9" s="52"/>
      <c r="H9" s="32"/>
      <c r="AC9" s="708" t="s">
        <v>2894</v>
      </c>
      <c r="AG9" s="345"/>
    </row>
    <row r="10" spans="1:33" ht="21" customHeight="1">
      <c r="B10" s="52"/>
      <c r="C10" s="122" t="s">
        <v>103</v>
      </c>
      <c r="D10" s="137" t="s">
        <v>32</v>
      </c>
      <c r="E10" s="137" t="s">
        <v>104</v>
      </c>
      <c r="F10" s="133" t="s">
        <v>105</v>
      </c>
      <c r="H10" s="1353" t="s">
        <v>106</v>
      </c>
      <c r="I10" s="1608">
        <v>43646</v>
      </c>
      <c r="J10" s="1606"/>
      <c r="L10" s="1608">
        <v>44012</v>
      </c>
      <c r="M10" s="1606"/>
      <c r="O10" s="1610" t="s">
        <v>8</v>
      </c>
      <c r="P10" s="1611"/>
      <c r="Q10" s="32"/>
      <c r="R10" s="1599" t="s">
        <v>1387</v>
      </c>
      <c r="S10" s="1599" t="s">
        <v>726</v>
      </c>
      <c r="T10" s="1599" t="s">
        <v>727</v>
      </c>
      <c r="U10" s="1599" t="s">
        <v>728</v>
      </c>
      <c r="V10" s="1599" t="s">
        <v>729</v>
      </c>
      <c r="W10" s="1599" t="s">
        <v>730</v>
      </c>
      <c r="X10" s="1599" t="s">
        <v>731</v>
      </c>
      <c r="Y10" s="1599" t="s">
        <v>732</v>
      </c>
      <c r="Z10" s="1599" t="s">
        <v>733</v>
      </c>
      <c r="AA10" s="1599" t="s">
        <v>2878</v>
      </c>
      <c r="AC10" s="1602" t="s">
        <v>147</v>
      </c>
      <c r="AD10" s="34"/>
      <c r="AE10" s="1338" t="s">
        <v>108</v>
      </c>
      <c r="AF10" s="53"/>
      <c r="AG10" s="1332" t="s">
        <v>109</v>
      </c>
    </row>
    <row r="11" spans="1:33" ht="14.4">
      <c r="B11" s="52"/>
      <c r="C11" s="223" t="s">
        <v>110</v>
      </c>
      <c r="D11" s="136"/>
      <c r="E11" s="136"/>
      <c r="F11" s="134" t="s">
        <v>111</v>
      </c>
      <c r="H11" s="1354"/>
      <c r="I11" s="1609"/>
      <c r="J11" s="1461"/>
      <c r="L11" s="1609"/>
      <c r="M11" s="1461"/>
      <c r="O11" s="1612"/>
      <c r="P11" s="1613"/>
      <c r="Q11" s="32"/>
      <c r="R11" s="1600"/>
      <c r="S11" s="1600"/>
      <c r="T11" s="1600"/>
      <c r="U11" s="1600"/>
      <c r="V11" s="1600"/>
      <c r="W11" s="1600"/>
      <c r="X11" s="1600"/>
      <c r="Y11" s="1600"/>
      <c r="Z11" s="1600"/>
      <c r="AA11" s="1600"/>
      <c r="AC11" s="1603"/>
      <c r="AD11" s="34"/>
      <c r="AE11" s="1339"/>
      <c r="AF11" s="53"/>
      <c r="AG11" s="1333"/>
    </row>
    <row r="12" spans="1:33" ht="15" thickBot="1">
      <c r="B12" s="52"/>
      <c r="C12" s="124"/>
      <c r="D12" s="138"/>
      <c r="E12" s="138"/>
      <c r="F12" s="135"/>
      <c r="H12" s="1355"/>
      <c r="I12" s="153"/>
      <c r="J12" s="902" t="s">
        <v>147</v>
      </c>
      <c r="L12" s="153"/>
      <c r="M12" s="902" t="s">
        <v>147</v>
      </c>
      <c r="O12" s="153"/>
      <c r="P12" s="902" t="s">
        <v>147</v>
      </c>
      <c r="Q12" s="32"/>
      <c r="R12" s="1601"/>
      <c r="S12" s="1601"/>
      <c r="T12" s="1601"/>
      <c r="U12" s="1601"/>
      <c r="V12" s="1601"/>
      <c r="W12" s="1601"/>
      <c r="X12" s="1601"/>
      <c r="Y12" s="1601"/>
      <c r="Z12" s="1601"/>
      <c r="AA12" s="1601"/>
      <c r="AC12" s="1604"/>
      <c r="AD12" s="34"/>
      <c r="AE12" s="1340"/>
      <c r="AF12" s="54"/>
      <c r="AG12" s="1334"/>
    </row>
    <row r="13" spans="1:33" ht="14.4">
      <c r="B13" s="52"/>
      <c r="H13" s="32"/>
      <c r="S13" s="32"/>
      <c r="T13" s="32"/>
      <c r="AG13" s="86"/>
    </row>
    <row r="14" spans="1:33" ht="14.4">
      <c r="B14" s="52"/>
      <c r="G14" s="32"/>
      <c r="H14" s="32"/>
      <c r="Q14" s="32"/>
      <c r="S14" s="32"/>
      <c r="T14" s="32"/>
      <c r="AG14" s="86"/>
    </row>
    <row r="15" spans="1:33" ht="16.2">
      <c r="B15" s="52"/>
      <c r="C15" s="60"/>
      <c r="D15" s="63" t="s">
        <v>1574</v>
      </c>
      <c r="E15" s="63"/>
      <c r="F15" s="60"/>
      <c r="H15" s="32"/>
      <c r="I15" s="34"/>
      <c r="J15" s="34"/>
      <c r="K15" s="34"/>
      <c r="L15" s="34"/>
      <c r="M15" s="34"/>
      <c r="N15" s="34"/>
      <c r="O15" s="34"/>
      <c r="S15" s="32"/>
      <c r="T15" s="32"/>
      <c r="Z15" s="128"/>
      <c r="AA15" s="1252"/>
      <c r="AE15" s="34"/>
      <c r="AF15" s="34"/>
      <c r="AG15" s="88"/>
    </row>
    <row r="16" spans="1:33" ht="14.4">
      <c r="B16" s="203">
        <f>IF(C16="","",COUNTIF($C16:C$16,"&lt;&gt;""")-COUNTBLANK($C16:C$16))</f>
        <v>1</v>
      </c>
      <c r="C16" s="60" t="s">
        <v>1575</v>
      </c>
      <c r="D16" s="60" t="s">
        <v>2271</v>
      </c>
      <c r="E16" s="173" t="s">
        <v>350</v>
      </c>
      <c r="F16" s="61" t="s">
        <v>117</v>
      </c>
      <c r="H16" s="671">
        <f>IF(AND(I16&lt;&gt;"",J16&lt;&gt;"",L16&lt;&gt;"",M16&lt;&gt;"",O16&lt;&gt;"",P16&lt;&gt;"",AG16&lt;&gt;"",R16&lt;&gt;"",S16&lt;&gt;"",T16&lt;&gt;"",U16&lt;&gt;"",V16&lt;&gt;"",W16&lt;&gt;"",X16&lt;&gt;"",Y16&lt;&gt;"",Z16&lt;&gt;"",AA16&lt;&gt;"",AC16&lt;&gt;""),0,1)</f>
        <v>1</v>
      </c>
      <c r="I16" s="102"/>
      <c r="J16" s="184"/>
      <c r="K16" s="108"/>
      <c r="L16" s="102"/>
      <c r="M16" s="184"/>
      <c r="N16" s="108"/>
      <c r="O16" s="102"/>
      <c r="P16" s="184"/>
      <c r="Q16" s="108"/>
      <c r="R16" s="102"/>
      <c r="S16" s="102"/>
      <c r="T16" s="102"/>
      <c r="U16" s="102"/>
      <c r="V16" s="102"/>
      <c r="W16" s="102"/>
      <c r="X16" s="102"/>
      <c r="Y16" s="102"/>
      <c r="Z16" s="102"/>
      <c r="AA16" s="1104"/>
      <c r="AC16" s="184"/>
      <c r="AE16" s="912"/>
      <c r="AF16" s="34"/>
      <c r="AG16" s="224"/>
    </row>
    <row r="17" spans="1:33" ht="14.4">
      <c r="B17" s="203">
        <f>IF(C17="","",COUNTIF($C$16:C17,"&lt;&gt;""")-COUNTBLANK($C$16:C17))</f>
        <v>2</v>
      </c>
      <c r="C17" s="60" t="s">
        <v>1576</v>
      </c>
      <c r="D17" s="60" t="s">
        <v>1577</v>
      </c>
      <c r="E17" s="173" t="s">
        <v>350</v>
      </c>
      <c r="F17" s="61" t="s">
        <v>117</v>
      </c>
      <c r="H17" s="1012">
        <f t="shared" ref="H17:H18" si="0">IF(AND(I17&lt;&gt;"",J17&lt;&gt;"",L17&lt;&gt;"",M17&lt;&gt;"",O17&lt;&gt;"",P17&lt;&gt;"",AG17&lt;&gt;"",R17&lt;&gt;"",S17&lt;&gt;"",T17&lt;&gt;"",U17&lt;&gt;"",V17&lt;&gt;"",W17&lt;&gt;"",X17&lt;&gt;"",Y17&lt;&gt;"",Z17&lt;&gt;"",AA17&lt;&gt;"",AC17&lt;&gt;""),0,1)</f>
        <v>1</v>
      </c>
      <c r="I17" s="102"/>
      <c r="J17" s="184"/>
      <c r="K17" s="108"/>
      <c r="L17" s="102"/>
      <c r="M17" s="184"/>
      <c r="N17" s="108"/>
      <c r="O17" s="102"/>
      <c r="P17" s="184"/>
      <c r="Q17" s="108"/>
      <c r="R17" s="102"/>
      <c r="S17" s="102"/>
      <c r="T17" s="102"/>
      <c r="U17" s="102"/>
      <c r="V17" s="102"/>
      <c r="W17" s="102"/>
      <c r="X17" s="102"/>
      <c r="Y17" s="102"/>
      <c r="Z17" s="102"/>
      <c r="AA17" s="1104"/>
      <c r="AC17" s="184"/>
      <c r="AE17" s="912"/>
      <c r="AF17" s="34"/>
      <c r="AG17" s="224"/>
    </row>
    <row r="18" spans="1:33" ht="14.4">
      <c r="B18" s="203">
        <f>IF(C18="","",COUNTIF($C$16:C18,"&lt;&gt;""")-COUNTBLANK($C$16:C18))</f>
        <v>3</v>
      </c>
      <c r="C18" s="60" t="s">
        <v>1578</v>
      </c>
      <c r="D18" s="60" t="s">
        <v>2263</v>
      </c>
      <c r="E18" s="173" t="s">
        <v>350</v>
      </c>
      <c r="F18" s="61" t="s">
        <v>117</v>
      </c>
      <c r="H18" s="1012">
        <f t="shared" si="0"/>
        <v>1</v>
      </c>
      <c r="I18" s="102"/>
      <c r="J18" s="184"/>
      <c r="K18" s="108"/>
      <c r="L18" s="102"/>
      <c r="M18" s="184"/>
      <c r="N18" s="108"/>
      <c r="O18" s="102"/>
      <c r="P18" s="184"/>
      <c r="Q18" s="108"/>
      <c r="R18" s="102"/>
      <c r="S18" s="102"/>
      <c r="T18" s="102"/>
      <c r="U18" s="102"/>
      <c r="V18" s="102"/>
      <c r="W18" s="102"/>
      <c r="X18" s="102"/>
      <c r="Y18" s="102"/>
      <c r="Z18" s="102"/>
      <c r="AA18" s="1104"/>
      <c r="AC18" s="184"/>
      <c r="AE18" s="912"/>
      <c r="AF18" s="34"/>
      <c r="AG18" s="224"/>
    </row>
    <row r="19" spans="1:33" ht="14.4">
      <c r="B19" s="52"/>
      <c r="G19" s="32"/>
      <c r="H19" s="32"/>
      <c r="I19" s="107"/>
      <c r="J19" s="107"/>
      <c r="K19" s="107"/>
      <c r="L19" s="107"/>
      <c r="M19" s="107"/>
      <c r="N19" s="107"/>
      <c r="O19" s="107"/>
      <c r="Q19" s="32"/>
      <c r="T19" s="346"/>
      <c r="AG19" s="86"/>
    </row>
    <row r="20" spans="1:33" ht="14.4">
      <c r="B20" s="52"/>
      <c r="H20" s="32"/>
      <c r="I20" s="107"/>
      <c r="J20" s="107"/>
      <c r="K20" s="107"/>
      <c r="L20" s="107"/>
      <c r="M20" s="107"/>
      <c r="N20" s="107"/>
      <c r="O20" s="107"/>
      <c r="R20" s="34"/>
      <c r="T20" s="905"/>
      <c r="AG20" s="86"/>
    </row>
    <row r="21" spans="1:33" ht="14.4">
      <c r="B21" s="52"/>
      <c r="C21" s="32" t="s">
        <v>129</v>
      </c>
      <c r="H21" s="32"/>
      <c r="R21" s="34"/>
      <c r="T21" s="905"/>
      <c r="AG21" s="86"/>
    </row>
    <row r="22" spans="1:33" ht="14.4">
      <c r="B22" s="52"/>
      <c r="C22" s="1586"/>
      <c r="D22" s="1586"/>
      <c r="E22" s="1586"/>
      <c r="F22" s="1586"/>
      <c r="H22" s="32"/>
      <c r="R22" s="34"/>
      <c r="T22" s="905"/>
      <c r="AG22" s="86"/>
    </row>
    <row r="23" spans="1:33" ht="14.4">
      <c r="B23" s="52"/>
      <c r="C23" s="1586"/>
      <c r="D23" s="1586"/>
      <c r="E23" s="1586"/>
      <c r="F23" s="1586"/>
      <c r="H23" s="32"/>
      <c r="R23" s="34"/>
      <c r="AG23" s="86"/>
    </row>
    <row r="24" spans="1:33" ht="14.4">
      <c r="B24" s="52"/>
      <c r="C24" s="1586"/>
      <c r="D24" s="1586"/>
      <c r="E24" s="1586"/>
      <c r="F24" s="1586"/>
      <c r="H24" s="32"/>
      <c r="R24" s="34"/>
      <c r="AG24" s="86"/>
    </row>
    <row r="25" spans="1:33" ht="14.4">
      <c r="B25" s="52"/>
      <c r="C25" s="1586"/>
      <c r="D25" s="1586"/>
      <c r="E25" s="1586"/>
      <c r="F25" s="1586"/>
      <c r="H25" s="32"/>
      <c r="R25" s="34"/>
      <c r="AG25" s="86"/>
    </row>
    <row r="26" spans="1:33" ht="14.4">
      <c r="B26" s="52"/>
      <c r="C26" s="1586"/>
      <c r="D26" s="1586"/>
      <c r="E26" s="1586"/>
      <c r="F26" s="1586"/>
      <c r="H26" s="32"/>
      <c r="R26" s="34"/>
      <c r="AG26" s="86"/>
    </row>
    <row r="27" spans="1:33" ht="14.4">
      <c r="B27" s="52"/>
      <c r="H27" s="32"/>
      <c r="R27" s="34"/>
      <c r="AG27" s="86"/>
    </row>
    <row r="28" spans="1:33" ht="14.4">
      <c r="B28" s="52"/>
      <c r="D28" s="33"/>
      <c r="E28" s="33"/>
      <c r="F28" s="33"/>
      <c r="H28" s="32"/>
      <c r="AG28" s="86"/>
    </row>
    <row r="29" spans="1:33" ht="14.4">
      <c r="B29" s="335" t="s">
        <v>130</v>
      </c>
      <c r="C29" s="56"/>
      <c r="D29" s="56"/>
      <c r="E29" s="56"/>
      <c r="F29" s="56"/>
      <c r="G29" s="56"/>
      <c r="H29" s="56"/>
      <c r="I29" s="56"/>
      <c r="J29" s="56"/>
      <c r="K29" s="56"/>
      <c r="L29" s="56"/>
      <c r="M29" s="56"/>
      <c r="N29" s="312"/>
      <c r="O29" s="312"/>
      <c r="P29" s="312"/>
      <c r="Q29" s="312"/>
      <c r="R29" s="312"/>
      <c r="S29" s="312"/>
      <c r="T29" s="312"/>
      <c r="U29" s="312"/>
      <c r="V29" s="312"/>
      <c r="W29" s="312"/>
      <c r="X29" s="312"/>
      <c r="Y29" s="312"/>
      <c r="Z29" s="312"/>
      <c r="AA29" s="1256"/>
      <c r="AB29" s="312"/>
      <c r="AC29" s="312"/>
      <c r="AD29" s="312"/>
      <c r="AE29" s="312"/>
      <c r="AF29" s="312"/>
      <c r="AG29" s="87"/>
    </row>
    <row r="30" spans="1:33" ht="14.4" hidden="1">
      <c r="A30"/>
      <c r="B30"/>
      <c r="C30"/>
      <c r="D30"/>
      <c r="E30"/>
      <c r="F30"/>
      <c r="G30"/>
      <c r="H30"/>
      <c r="I30"/>
      <c r="J30"/>
      <c r="K30"/>
      <c r="L30"/>
      <c r="M30"/>
      <c r="N30"/>
      <c r="O30"/>
      <c r="P30"/>
      <c r="Q30"/>
      <c r="R30"/>
      <c r="S30"/>
      <c r="T30"/>
      <c r="U30"/>
      <c r="V30"/>
      <c r="W30"/>
      <c r="X30"/>
      <c r="Y30"/>
      <c r="Z30"/>
      <c r="AA30" s="1239"/>
      <c r="AB30"/>
      <c r="AC30"/>
      <c r="AD30"/>
      <c r="AE30"/>
      <c r="AF30"/>
      <c r="AG30"/>
    </row>
    <row r="31" spans="1:33" ht="0" hidden="1" customHeight="1">
      <c r="A31"/>
      <c r="B31"/>
      <c r="C31"/>
      <c r="D31"/>
      <c r="E31"/>
      <c r="F31"/>
      <c r="G31"/>
      <c r="H31"/>
      <c r="I31"/>
      <c r="J31"/>
      <c r="K31"/>
      <c r="L31"/>
      <c r="M31"/>
      <c r="N31"/>
      <c r="O31"/>
      <c r="P31"/>
      <c r="Q31"/>
      <c r="R31"/>
      <c r="S31"/>
      <c r="T31"/>
      <c r="U31"/>
      <c r="V31"/>
      <c r="W31"/>
      <c r="X31"/>
      <c r="Y31"/>
      <c r="Z31"/>
      <c r="AA31" s="1239"/>
      <c r="AB31"/>
      <c r="AC31"/>
      <c r="AD31"/>
      <c r="AE31"/>
      <c r="AF31"/>
      <c r="AG31"/>
    </row>
    <row r="32" spans="1:33" ht="14.85" hidden="1" customHeight="1">
      <c r="A32"/>
      <c r="B32"/>
      <c r="C32"/>
      <c r="D32"/>
      <c r="E32"/>
      <c r="F32"/>
      <c r="G32"/>
      <c r="H32"/>
      <c r="I32"/>
      <c r="J32"/>
      <c r="K32"/>
      <c r="L32"/>
      <c r="M32"/>
      <c r="N32"/>
      <c r="O32"/>
      <c r="P32"/>
      <c r="Q32"/>
      <c r="R32"/>
      <c r="S32"/>
      <c r="T32"/>
      <c r="U32"/>
      <c r="V32"/>
      <c r="W32"/>
      <c r="X32"/>
      <c r="Y32"/>
      <c r="Z32"/>
      <c r="AA32" s="1239"/>
      <c r="AB32"/>
      <c r="AC32"/>
      <c r="AD32"/>
      <c r="AE32"/>
      <c r="AF32"/>
      <c r="AG32"/>
    </row>
    <row r="33" spans="1:33" ht="15" hidden="1" customHeight="1">
      <c r="A33"/>
      <c r="B33"/>
      <c r="C33"/>
      <c r="D33"/>
      <c r="E33"/>
      <c r="F33"/>
      <c r="G33"/>
      <c r="H33"/>
      <c r="I33"/>
      <c r="J33"/>
      <c r="K33"/>
      <c r="L33"/>
      <c r="M33"/>
      <c r="N33"/>
      <c r="O33"/>
      <c r="P33"/>
      <c r="Q33"/>
      <c r="R33"/>
      <c r="S33"/>
      <c r="T33"/>
      <c r="U33"/>
      <c r="V33"/>
      <c r="W33"/>
      <c r="X33"/>
      <c r="Y33"/>
      <c r="Z33"/>
      <c r="AA33" s="1239"/>
      <c r="AB33"/>
      <c r="AC33"/>
      <c r="AD33"/>
      <c r="AE33"/>
      <c r="AF33"/>
      <c r="AG33"/>
    </row>
    <row r="34" spans="1:33" ht="15" hidden="1" customHeight="1">
      <c r="A34"/>
      <c r="B34"/>
      <c r="C34"/>
      <c r="D34"/>
      <c r="E34"/>
      <c r="F34"/>
      <c r="G34"/>
      <c r="H34"/>
      <c r="I34"/>
      <c r="J34"/>
      <c r="K34"/>
      <c r="L34"/>
      <c r="M34"/>
      <c r="N34"/>
      <c r="O34"/>
      <c r="P34"/>
      <c r="Q34"/>
      <c r="R34"/>
      <c r="S34"/>
      <c r="T34"/>
      <c r="U34"/>
      <c r="V34"/>
      <c r="W34"/>
      <c r="X34"/>
      <c r="Y34"/>
      <c r="Z34"/>
      <c r="AA34" s="1239"/>
      <c r="AB34"/>
      <c r="AC34"/>
      <c r="AD34"/>
      <c r="AE34"/>
      <c r="AF34"/>
      <c r="AG34"/>
    </row>
    <row r="35" spans="1:33" ht="15" hidden="1" customHeight="1">
      <c r="A35"/>
      <c r="B35"/>
      <c r="C35"/>
      <c r="D35"/>
      <c r="E35"/>
      <c r="F35"/>
      <c r="G35"/>
      <c r="H35"/>
      <c r="I35"/>
      <c r="J35"/>
      <c r="K35"/>
      <c r="L35"/>
      <c r="M35"/>
      <c r="N35"/>
      <c r="O35"/>
      <c r="P35"/>
      <c r="Q35"/>
      <c r="R35"/>
      <c r="S35"/>
      <c r="T35"/>
      <c r="U35"/>
      <c r="V35"/>
      <c r="W35"/>
      <c r="X35"/>
      <c r="Y35"/>
      <c r="Z35"/>
      <c r="AA35" s="1239"/>
      <c r="AB35"/>
      <c r="AC35"/>
      <c r="AD35"/>
      <c r="AE35"/>
      <c r="AF35"/>
      <c r="AG35"/>
    </row>
    <row r="36" spans="1:33" ht="15" hidden="1" customHeight="1">
      <c r="A36"/>
      <c r="B36"/>
      <c r="C36"/>
      <c r="D36"/>
      <c r="E36"/>
      <c r="F36"/>
      <c r="G36"/>
      <c r="H36"/>
      <c r="I36"/>
      <c r="J36"/>
      <c r="K36"/>
      <c r="L36"/>
      <c r="M36"/>
      <c r="N36"/>
      <c r="O36"/>
      <c r="P36"/>
      <c r="Q36"/>
      <c r="R36"/>
      <c r="S36"/>
      <c r="T36"/>
      <c r="U36"/>
      <c r="V36"/>
      <c r="W36"/>
      <c r="X36"/>
      <c r="Y36"/>
      <c r="Z36"/>
      <c r="AA36" s="1239"/>
      <c r="AB36"/>
      <c r="AC36"/>
      <c r="AD36"/>
      <c r="AE36"/>
      <c r="AF36"/>
      <c r="AG36"/>
    </row>
    <row r="37" spans="1:33" ht="15" hidden="1" customHeight="1">
      <c r="A37"/>
      <c r="B37"/>
      <c r="C37"/>
      <c r="D37"/>
      <c r="E37"/>
      <c r="F37"/>
      <c r="G37"/>
      <c r="H37"/>
      <c r="I37"/>
      <c r="J37"/>
      <c r="K37"/>
      <c r="L37"/>
      <c r="M37"/>
      <c r="N37"/>
      <c r="O37"/>
      <c r="P37"/>
      <c r="Q37"/>
      <c r="R37"/>
      <c r="S37"/>
      <c r="T37"/>
      <c r="U37"/>
      <c r="V37"/>
      <c r="W37"/>
      <c r="X37"/>
      <c r="Y37"/>
      <c r="Z37"/>
      <c r="AA37" s="1239"/>
      <c r="AB37"/>
      <c r="AC37"/>
      <c r="AD37"/>
      <c r="AE37"/>
      <c r="AF37"/>
      <c r="AG37"/>
    </row>
    <row r="38" spans="1:33" ht="15" hidden="1" customHeight="1">
      <c r="A38"/>
      <c r="B38"/>
      <c r="C38"/>
      <c r="D38"/>
      <c r="E38"/>
      <c r="F38"/>
      <c r="G38"/>
      <c r="H38"/>
      <c r="I38"/>
      <c r="J38"/>
      <c r="K38"/>
      <c r="L38"/>
      <c r="M38"/>
      <c r="N38"/>
      <c r="O38"/>
      <c r="P38"/>
      <c r="Q38"/>
      <c r="R38"/>
      <c r="S38"/>
      <c r="T38"/>
      <c r="U38"/>
      <c r="V38"/>
      <c r="W38"/>
      <c r="X38"/>
      <c r="Y38"/>
      <c r="Z38"/>
      <c r="AA38" s="1239"/>
      <c r="AB38"/>
      <c r="AC38"/>
      <c r="AD38"/>
      <c r="AE38"/>
      <c r="AF38"/>
      <c r="AG38"/>
    </row>
    <row r="39" spans="1:33" ht="15" hidden="1" customHeight="1">
      <c r="A39"/>
      <c r="B39"/>
      <c r="C39"/>
      <c r="D39"/>
      <c r="E39"/>
      <c r="F39"/>
      <c r="G39"/>
      <c r="H39"/>
      <c r="I39"/>
      <c r="J39"/>
      <c r="K39"/>
      <c r="L39"/>
      <c r="M39"/>
      <c r="N39"/>
      <c r="O39"/>
      <c r="P39"/>
      <c r="Q39"/>
      <c r="R39"/>
      <c r="S39"/>
      <c r="T39"/>
      <c r="U39"/>
      <c r="V39"/>
      <c r="W39"/>
      <c r="X39"/>
      <c r="Y39"/>
      <c r="Z39"/>
      <c r="AA39" s="1239"/>
      <c r="AB39"/>
      <c r="AC39"/>
      <c r="AD39"/>
      <c r="AE39"/>
      <c r="AF39"/>
      <c r="AG39"/>
    </row>
    <row r="40" spans="1:33" ht="15" hidden="1" customHeight="1">
      <c r="A40"/>
      <c r="B40"/>
      <c r="C40"/>
      <c r="D40"/>
      <c r="E40"/>
      <c r="F40"/>
      <c r="G40"/>
      <c r="H40"/>
      <c r="I40"/>
      <c r="J40"/>
      <c r="K40"/>
      <c r="L40"/>
      <c r="M40"/>
      <c r="N40"/>
      <c r="O40"/>
      <c r="P40"/>
      <c r="Q40"/>
      <c r="R40"/>
      <c r="S40"/>
      <c r="T40"/>
      <c r="U40"/>
      <c r="V40"/>
      <c r="W40"/>
      <c r="X40"/>
      <c r="Y40"/>
      <c r="Z40"/>
      <c r="AA40" s="1239"/>
      <c r="AB40"/>
      <c r="AC40"/>
      <c r="AD40"/>
      <c r="AE40"/>
      <c r="AF40"/>
      <c r="AG40"/>
    </row>
    <row r="41" spans="1:33" ht="15" hidden="1" customHeight="1">
      <c r="A41"/>
      <c r="B41"/>
      <c r="C41"/>
      <c r="D41"/>
      <c r="E41"/>
      <c r="F41"/>
      <c r="G41"/>
      <c r="H41"/>
      <c r="I41"/>
      <c r="J41"/>
      <c r="K41"/>
      <c r="L41"/>
      <c r="M41"/>
      <c r="N41"/>
      <c r="O41"/>
      <c r="P41"/>
      <c r="Q41"/>
      <c r="R41"/>
      <c r="S41"/>
      <c r="T41"/>
      <c r="U41"/>
      <c r="V41"/>
      <c r="W41"/>
      <c r="X41"/>
      <c r="Y41"/>
      <c r="Z41"/>
      <c r="AA41" s="1239"/>
      <c r="AB41"/>
      <c r="AC41"/>
      <c r="AD41"/>
      <c r="AE41"/>
      <c r="AF41"/>
      <c r="AG41"/>
    </row>
    <row r="42" spans="1:33" ht="15" hidden="1" customHeight="1">
      <c r="A42"/>
      <c r="B42"/>
      <c r="C42"/>
      <c r="D42"/>
      <c r="E42"/>
      <c r="F42"/>
      <c r="G42"/>
      <c r="H42"/>
      <c r="I42"/>
      <c r="J42"/>
      <c r="K42"/>
      <c r="L42"/>
      <c r="M42"/>
      <c r="N42"/>
      <c r="O42"/>
      <c r="P42"/>
      <c r="Q42"/>
      <c r="R42"/>
      <c r="S42"/>
      <c r="T42"/>
      <c r="U42"/>
      <c r="V42"/>
      <c r="W42"/>
      <c r="X42"/>
      <c r="Y42"/>
      <c r="Z42"/>
      <c r="AA42" s="1239"/>
      <c r="AB42"/>
      <c r="AC42"/>
      <c r="AD42"/>
      <c r="AE42"/>
      <c r="AF42"/>
      <c r="AG42"/>
    </row>
    <row r="43" spans="1:33" ht="15" hidden="1" customHeight="1">
      <c r="A43"/>
      <c r="B43"/>
      <c r="C43"/>
      <c r="D43"/>
      <c r="E43"/>
      <c r="F43"/>
      <c r="G43"/>
      <c r="H43"/>
      <c r="I43"/>
      <c r="J43"/>
      <c r="K43"/>
      <c r="L43"/>
      <c r="M43"/>
      <c r="N43"/>
      <c r="O43"/>
      <c r="P43"/>
      <c r="Q43"/>
      <c r="R43"/>
      <c r="S43"/>
      <c r="T43"/>
      <c r="U43"/>
      <c r="V43"/>
      <c r="W43"/>
      <c r="X43"/>
      <c r="Y43"/>
      <c r="Z43"/>
      <c r="AA43" s="1239"/>
      <c r="AB43"/>
      <c r="AC43"/>
      <c r="AD43"/>
      <c r="AE43"/>
      <c r="AF43"/>
      <c r="AG43"/>
    </row>
    <row r="44" spans="1:33" ht="15" hidden="1" customHeight="1">
      <c r="A44"/>
      <c r="B44"/>
      <c r="C44"/>
      <c r="D44"/>
      <c r="E44"/>
      <c r="F44"/>
      <c r="G44"/>
      <c r="H44"/>
      <c r="I44"/>
      <c r="J44"/>
      <c r="K44"/>
      <c r="L44"/>
      <c r="M44"/>
      <c r="N44"/>
      <c r="O44"/>
      <c r="P44"/>
      <c r="Q44"/>
      <c r="R44"/>
      <c r="S44"/>
      <c r="T44"/>
      <c r="U44"/>
      <c r="V44"/>
      <c r="W44"/>
      <c r="X44"/>
      <c r="Y44"/>
      <c r="Z44"/>
      <c r="AA44" s="1239"/>
      <c r="AB44"/>
      <c r="AC44"/>
      <c r="AD44"/>
      <c r="AE44"/>
      <c r="AF44"/>
      <c r="AG44"/>
    </row>
    <row r="45" spans="1:33" ht="15" hidden="1" customHeight="1">
      <c r="A45"/>
      <c r="B45"/>
      <c r="C45"/>
      <c r="D45"/>
      <c r="E45"/>
      <c r="F45"/>
      <c r="G45"/>
      <c r="H45"/>
      <c r="I45"/>
      <c r="J45"/>
      <c r="K45"/>
      <c r="L45"/>
      <c r="M45"/>
      <c r="N45"/>
      <c r="O45"/>
      <c r="P45"/>
      <c r="Q45"/>
      <c r="R45"/>
      <c r="S45"/>
      <c r="T45"/>
      <c r="U45"/>
      <c r="V45"/>
      <c r="W45"/>
      <c r="X45"/>
      <c r="Y45"/>
      <c r="Z45"/>
      <c r="AA45" s="1239"/>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39"/>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39"/>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39"/>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39"/>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39"/>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39"/>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39"/>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sheetData>
  <mergeCells count="18">
    <mergeCell ref="I10:J11"/>
    <mergeCell ref="L10:M11"/>
    <mergeCell ref="O10:P11"/>
    <mergeCell ref="C22:F26"/>
    <mergeCell ref="H10:H12"/>
    <mergeCell ref="AE10:AE12"/>
    <mergeCell ref="AG10:AG12"/>
    <mergeCell ref="R10:R12"/>
    <mergeCell ref="S10:S12"/>
    <mergeCell ref="T10:T12"/>
    <mergeCell ref="U10:U12"/>
    <mergeCell ref="V10:V12"/>
    <mergeCell ref="W10:W12"/>
    <mergeCell ref="X10:X12"/>
    <mergeCell ref="Y10:Y12"/>
    <mergeCell ref="Z10:Z12"/>
    <mergeCell ref="AC10:AC12"/>
    <mergeCell ref="AA10:AA12"/>
  </mergeCells>
  <conditionalFormatting sqref="H3">
    <cfRule type="cellIs" dxfId="227" priority="13" stopIfTrue="1" operator="greaterThan">
      <formula>0</formula>
    </cfRule>
    <cfRule type="cellIs" dxfId="226" priority="14" stopIfTrue="1" operator="lessThan">
      <formula>1</formula>
    </cfRule>
  </conditionalFormatting>
  <conditionalFormatting sqref="H16:H18">
    <cfRule type="cellIs" dxfId="225" priority="1" stopIfTrue="1" operator="greaterThan">
      <formula>0</formula>
    </cfRule>
    <cfRule type="cellIs" dxfId="224" priority="2" stopIfTrue="1" operator="lessThan">
      <formula>1</formula>
    </cfRule>
  </conditionalFormatting>
  <dataValidations disablePrompts="1" count="1">
    <dataValidation type="list" allowBlank="1" showInputMessage="1" showErrorMessage="1" sqref="J16:J18 M16:M18 P16:P18 AC16:AC18" xr:uid="{DC888584-6FCC-4F30-A2EC-9C50E1B835A9}">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4307C-C898-44D0-A01A-099B90DB73C1}">
  <sheetPr>
    <tabColor rgb="FF55EBF7"/>
    <pageSetUpPr fitToPage="1"/>
  </sheetPr>
  <dimension ref="A1:W78"/>
  <sheetViews>
    <sheetView showGridLines="0" zoomScale="80" zoomScaleNormal="80" workbookViewId="0">
      <pane xSplit="7" ySplit="12" topLeftCell="H13" activePane="bottomRight" state="frozen"/>
      <selection pane="topRight"/>
      <selection pane="bottomLeft"/>
      <selection pane="bottomRight"/>
    </sheetView>
  </sheetViews>
  <sheetFormatPr defaultColWidth="0" defaultRowHeight="14.4" zeroHeight="1"/>
  <cols>
    <col min="1" max="1" width="2.5546875" customWidth="1"/>
    <col min="2" max="2" width="6.44140625" customWidth="1"/>
    <col min="3" max="3" width="14.5546875" customWidth="1"/>
    <col min="4" max="4" width="88.5546875" customWidth="1"/>
    <col min="5" max="5" width="9.44140625" customWidth="1"/>
    <col min="6" max="7" width="8.5546875" customWidth="1"/>
    <col min="8" max="8" width="19" bestFit="1" customWidth="1"/>
    <col min="9" max="9" width="16" customWidth="1"/>
    <col min="10" max="11" width="5.5546875" customWidth="1"/>
    <col min="12" max="12" width="14.5546875" customWidth="1"/>
    <col min="13" max="14" width="5.5546875" customWidth="1"/>
    <col min="15" max="15" width="13.5546875" customWidth="1"/>
    <col min="16" max="17" width="5.5546875" customWidth="1"/>
    <col min="18" max="18" width="15.44140625" customWidth="1"/>
    <col min="19" max="19" width="4.5546875" customWidth="1"/>
    <col min="20" max="20" width="49.44140625" customWidth="1"/>
    <col min="21" max="21" width="10.5546875" customWidth="1"/>
    <col min="22" max="22" width="25.44140625" customWidth="1"/>
    <col min="23" max="23" width="9.109375" hidden="1" customWidth="1"/>
    <col min="24" max="16384" width="8.88671875" hidden="1"/>
  </cols>
  <sheetData>
    <row r="1" spans="1:22" ht="29.4" customHeight="1">
      <c r="A1" s="34"/>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c r="U1" s="313"/>
      <c r="V1" s="875"/>
    </row>
    <row r="2" spans="1:22" ht="20.399999999999999">
      <c r="A2" s="34"/>
      <c r="B2" s="39"/>
      <c r="C2" s="40"/>
      <c r="D2" s="987"/>
      <c r="E2" s="167"/>
      <c r="F2" s="167"/>
      <c r="G2" s="35"/>
      <c r="H2" s="35"/>
      <c r="I2" s="35"/>
      <c r="J2" s="35"/>
      <c r="K2" s="35"/>
      <c r="L2" s="35"/>
      <c r="M2" s="35"/>
      <c r="N2" s="35"/>
      <c r="O2" s="35"/>
      <c r="P2" s="35"/>
      <c r="Q2" s="35"/>
      <c r="R2" s="35"/>
      <c r="S2" s="32"/>
      <c r="T2" s="50"/>
      <c r="U2" s="83"/>
      <c r="V2" s="306"/>
    </row>
    <row r="3" spans="1:22">
      <c r="A3" s="34"/>
      <c r="B3" s="691" t="s">
        <v>1971</v>
      </c>
      <c r="C3" s="44"/>
      <c r="D3" s="663">
        <f>'Key information'!$E$8</f>
        <v>0</v>
      </c>
      <c r="E3" s="65"/>
      <c r="F3" s="205"/>
      <c r="G3" s="664" t="s">
        <v>100</v>
      </c>
      <c r="H3" s="671">
        <f>SUM(H16:H51)</f>
        <v>22</v>
      </c>
      <c r="I3" s="41"/>
      <c r="J3" s="41"/>
      <c r="K3" s="41"/>
      <c r="L3" s="41"/>
      <c r="M3" s="41"/>
      <c r="N3" s="41"/>
      <c r="O3" s="32"/>
      <c r="P3" s="344"/>
      <c r="Q3" s="34"/>
      <c r="R3" s="344"/>
      <c r="S3" s="32"/>
      <c r="T3" s="84"/>
      <c r="U3" s="83"/>
      <c r="V3" s="306"/>
    </row>
    <row r="4" spans="1:22">
      <c r="A4" s="34"/>
      <c r="B4" s="45"/>
      <c r="C4" s="327"/>
      <c r="D4" s="328"/>
      <c r="E4" s="692"/>
      <c r="F4" s="692"/>
      <c r="G4" s="684"/>
      <c r="H4" s="329"/>
      <c r="I4" s="693"/>
      <c r="J4" s="329"/>
      <c r="K4" s="329"/>
      <c r="L4" s="329"/>
      <c r="M4" s="329"/>
      <c r="N4" s="329"/>
      <c r="O4" s="47"/>
      <c r="P4" s="47"/>
      <c r="Q4" s="47"/>
      <c r="R4" s="47"/>
      <c r="S4" s="47"/>
      <c r="T4" s="47"/>
      <c r="U4" s="47"/>
      <c r="V4" s="322"/>
    </row>
    <row r="5" spans="1:22">
      <c r="A5" s="34"/>
      <c r="B5" s="32"/>
      <c r="C5" s="33"/>
      <c r="D5" s="32"/>
      <c r="E5" s="168"/>
      <c r="F5" s="168"/>
      <c r="G5" s="34"/>
      <c r="H5" s="34"/>
      <c r="I5" s="32"/>
      <c r="J5" s="32"/>
      <c r="K5" s="32"/>
      <c r="L5" s="32"/>
      <c r="M5" s="32"/>
      <c r="N5" s="32"/>
      <c r="O5" s="32"/>
      <c r="P5" s="32"/>
      <c r="Q5" s="34"/>
      <c r="R5" s="32"/>
      <c r="S5" s="32"/>
      <c r="T5" s="32"/>
      <c r="U5" s="34"/>
      <c r="V5" s="34"/>
    </row>
    <row r="6" spans="1:22" ht="15" thickBot="1">
      <c r="A6" s="34"/>
      <c r="B6" s="48"/>
      <c r="C6" s="49"/>
      <c r="D6" s="50"/>
      <c r="E6" s="169"/>
      <c r="F6" s="169"/>
      <c r="G6" s="50"/>
      <c r="H6" s="50"/>
      <c r="I6" s="50"/>
      <c r="J6" s="50"/>
      <c r="K6" s="50"/>
      <c r="L6" s="50"/>
      <c r="M6" s="50"/>
      <c r="N6" s="50"/>
      <c r="O6" s="50"/>
      <c r="P6" s="50"/>
      <c r="Q6" s="51"/>
      <c r="R6" s="50"/>
      <c r="S6" s="50"/>
      <c r="T6" s="50"/>
      <c r="U6" s="51"/>
      <c r="V6" s="347"/>
    </row>
    <row r="7" spans="1:22">
      <c r="A7" s="34"/>
      <c r="B7" s="52"/>
      <c r="C7" s="122" t="s">
        <v>144</v>
      </c>
      <c r="D7" s="123"/>
      <c r="E7" s="168"/>
      <c r="F7" s="168"/>
      <c r="G7" s="34"/>
      <c r="H7" s="32"/>
      <c r="I7" s="32"/>
      <c r="J7" s="32"/>
      <c r="K7" s="32"/>
      <c r="L7" s="32"/>
      <c r="M7" s="32"/>
      <c r="N7" s="32"/>
      <c r="O7" s="32"/>
      <c r="P7" s="32"/>
      <c r="Q7" s="34"/>
      <c r="R7" s="32"/>
      <c r="S7" s="32"/>
      <c r="T7" s="84"/>
      <c r="U7" s="83"/>
      <c r="V7" s="306"/>
    </row>
    <row r="8" spans="1:22" ht="15" thickBot="1">
      <c r="A8" s="34"/>
      <c r="B8" s="52"/>
      <c r="C8" s="124" t="s">
        <v>145</v>
      </c>
      <c r="D8" s="125"/>
      <c r="E8" s="168"/>
      <c r="F8" s="168"/>
      <c r="G8" s="34"/>
      <c r="H8" s="32"/>
      <c r="I8" s="32"/>
      <c r="J8" s="32"/>
      <c r="K8" s="32"/>
      <c r="L8" s="32"/>
      <c r="M8" s="32"/>
      <c r="N8" s="32"/>
      <c r="O8" s="32"/>
      <c r="P8" s="32"/>
      <c r="Q8" s="34"/>
      <c r="R8" s="32"/>
      <c r="S8" s="32"/>
      <c r="T8" s="84"/>
      <c r="U8" s="83"/>
      <c r="V8" s="306"/>
    </row>
    <row r="9" spans="1:22" ht="15" thickBot="1">
      <c r="A9" s="34"/>
      <c r="B9" s="52"/>
      <c r="C9" s="32"/>
      <c r="D9" s="32"/>
      <c r="E9" s="168"/>
      <c r="F9" s="168"/>
      <c r="G9" s="34"/>
      <c r="H9" s="32"/>
      <c r="I9" s="32"/>
      <c r="J9" s="32"/>
      <c r="K9" s="32"/>
      <c r="L9" s="32"/>
      <c r="M9" s="32"/>
      <c r="N9" s="32"/>
      <c r="O9" s="32"/>
      <c r="P9" s="32"/>
      <c r="Q9" s="34"/>
      <c r="R9" s="32"/>
      <c r="S9" s="32"/>
      <c r="T9" s="84"/>
      <c r="U9" s="83"/>
      <c r="V9" s="876"/>
    </row>
    <row r="10" spans="1:22" ht="15" customHeight="1">
      <c r="A10" s="34"/>
      <c r="B10" s="52"/>
      <c r="C10" s="467" t="s">
        <v>103</v>
      </c>
      <c r="D10" s="468" t="s">
        <v>32</v>
      </c>
      <c r="E10" s="601" t="s">
        <v>104</v>
      </c>
      <c r="F10" s="602" t="s">
        <v>105</v>
      </c>
      <c r="G10" s="34"/>
      <c r="H10" s="1386" t="s">
        <v>106</v>
      </c>
      <c r="I10" s="1389">
        <f>'Key information'!$E$22</f>
        <v>43646</v>
      </c>
      <c r="J10" s="1390"/>
      <c r="K10" s="32"/>
      <c r="L10" s="1393">
        <f>'Key information'!$E$23</f>
        <v>44012</v>
      </c>
      <c r="M10" s="1390"/>
      <c r="N10" s="32"/>
      <c r="O10" s="1395" t="str">
        <f>'Key information'!$E$24</f>
        <v>30/06/2021 (Forecast)</v>
      </c>
      <c r="P10" s="1396"/>
      <c r="Q10" s="34"/>
      <c r="R10" s="1372" t="s">
        <v>108</v>
      </c>
      <c r="S10" s="53"/>
      <c r="T10" s="1375" t="s">
        <v>109</v>
      </c>
      <c r="U10" s="34"/>
      <c r="V10" s="1369" t="s">
        <v>146</v>
      </c>
    </row>
    <row r="11" spans="1:22">
      <c r="A11" s="34"/>
      <c r="B11" s="52"/>
      <c r="C11" s="469" t="s">
        <v>110</v>
      </c>
      <c r="D11" s="470"/>
      <c r="E11" s="603"/>
      <c r="F11" s="604" t="s">
        <v>111</v>
      </c>
      <c r="G11" s="34"/>
      <c r="H11" s="1387"/>
      <c r="I11" s="1391"/>
      <c r="J11" s="1392"/>
      <c r="K11" s="32"/>
      <c r="L11" s="1394"/>
      <c r="M11" s="1392"/>
      <c r="N11" s="32"/>
      <c r="O11" s="1397"/>
      <c r="P11" s="1398"/>
      <c r="Q11" s="34"/>
      <c r="R11" s="1373"/>
      <c r="S11" s="53"/>
      <c r="T11" s="1376"/>
      <c r="U11" s="34"/>
      <c r="V11" s="1370"/>
    </row>
    <row r="12" spans="1:22" ht="15" thickBot="1">
      <c r="A12" s="34"/>
      <c r="B12" s="52"/>
      <c r="C12" s="471"/>
      <c r="D12" s="472"/>
      <c r="E12" s="605"/>
      <c r="F12" s="606"/>
      <c r="G12" s="34"/>
      <c r="H12" s="1388"/>
      <c r="I12" s="268"/>
      <c r="J12" s="902" t="s">
        <v>147</v>
      </c>
      <c r="K12" s="32"/>
      <c r="L12" s="267"/>
      <c r="M12" s="902" t="s">
        <v>147</v>
      </c>
      <c r="N12" s="32"/>
      <c r="O12" s="267"/>
      <c r="P12" s="902" t="s">
        <v>147</v>
      </c>
      <c r="Q12" s="34"/>
      <c r="R12" s="1374"/>
      <c r="S12" s="54"/>
      <c r="T12" s="1377"/>
      <c r="U12" s="34"/>
      <c r="V12" s="1371"/>
    </row>
    <row r="13" spans="1:22">
      <c r="A13" s="34"/>
      <c r="B13" s="52"/>
      <c r="C13" s="32"/>
      <c r="D13" s="32"/>
      <c r="E13" s="168"/>
      <c r="F13" s="168"/>
      <c r="G13" s="34"/>
      <c r="H13" s="32"/>
      <c r="I13" s="32"/>
      <c r="J13" s="32"/>
      <c r="K13" s="32"/>
      <c r="L13" s="32"/>
      <c r="M13" s="32"/>
      <c r="N13" s="32"/>
      <c r="O13" s="32"/>
      <c r="P13" s="32"/>
      <c r="Q13" s="34"/>
      <c r="R13" s="32"/>
      <c r="S13" s="32"/>
      <c r="T13" s="879"/>
      <c r="U13" s="34"/>
      <c r="V13" s="872"/>
    </row>
    <row r="14" spans="1:22">
      <c r="A14" s="34"/>
      <c r="B14" s="52"/>
      <c r="C14" s="32"/>
      <c r="D14" s="32"/>
      <c r="E14" s="168"/>
      <c r="F14" s="168"/>
      <c r="G14" s="32"/>
      <c r="H14" s="32"/>
      <c r="I14" s="32"/>
      <c r="J14" s="32"/>
      <c r="K14" s="32"/>
      <c r="L14" s="32"/>
      <c r="M14" s="32"/>
      <c r="N14" s="32"/>
      <c r="O14" s="32"/>
      <c r="P14" s="32"/>
      <c r="Q14" s="32"/>
      <c r="R14" s="32"/>
      <c r="S14" s="32"/>
      <c r="T14" s="84"/>
      <c r="U14" s="34"/>
      <c r="V14" s="31"/>
    </row>
    <row r="15" spans="1:22">
      <c r="A15" s="34"/>
      <c r="B15" s="203" t="str">
        <f>IF(C15="","",COUNTIF($C$15:C15,"&lt;&gt;""")-COUNTBLANK($C$15:C15))</f>
        <v/>
      </c>
      <c r="C15" s="60"/>
      <c r="D15" s="982" t="s">
        <v>2530</v>
      </c>
      <c r="E15" s="61"/>
      <c r="F15" s="61"/>
      <c r="G15" s="34"/>
      <c r="H15" s="32"/>
      <c r="I15" s="32"/>
      <c r="J15" s="32"/>
      <c r="K15" s="34"/>
      <c r="L15" s="34"/>
      <c r="M15" s="32"/>
      <c r="N15" s="32"/>
      <c r="O15" s="32"/>
      <c r="P15" s="32"/>
      <c r="Q15" s="34"/>
      <c r="R15" s="34"/>
      <c r="S15" s="34"/>
      <c r="T15" s="880"/>
      <c r="U15" s="34"/>
      <c r="V15" s="31"/>
    </row>
    <row r="16" spans="1:22">
      <c r="A16" s="34"/>
      <c r="B16" s="203">
        <f>IF(C16="","",COUNTIF($C$15:C16,"&lt;&gt;""")-COUNTBLANK($C$15:C16))</f>
        <v>1</v>
      </c>
      <c r="C16" s="60" t="s">
        <v>148</v>
      </c>
      <c r="D16" s="995" t="s">
        <v>149</v>
      </c>
      <c r="E16" s="61" t="s">
        <v>150</v>
      </c>
      <c r="F16" s="61" t="s">
        <v>117</v>
      </c>
      <c r="G16" s="34"/>
      <c r="H16" s="671">
        <f>IF(AND(I16&lt;&gt;"",J16&lt;&gt;"",L16&lt;&gt;"",M16&lt;&gt;"",O16&lt;&gt;"",P16&lt;&gt;"",T16&lt;&gt;""),0,1)</f>
        <v>1</v>
      </c>
      <c r="I16" s="64"/>
      <c r="J16" s="184"/>
      <c r="K16" s="34"/>
      <c r="L16" s="64"/>
      <c r="M16" s="184"/>
      <c r="N16" s="34"/>
      <c r="O16" s="64"/>
      <c r="P16" s="184"/>
      <c r="Q16" s="34"/>
      <c r="R16" s="666"/>
      <c r="S16" s="34"/>
      <c r="T16" s="188"/>
      <c r="U16" s="34"/>
      <c r="V16" s="31"/>
    </row>
    <row r="17" spans="1:22">
      <c r="A17" s="986"/>
      <c r="B17" s="203">
        <f>IF(C17="","",COUNTIF($C$15:C17,"&lt;&gt;""")-COUNTBLANK($C$15:C17))</f>
        <v>2</v>
      </c>
      <c r="C17" s="932" t="s">
        <v>151</v>
      </c>
      <c r="D17" s="995" t="s">
        <v>2531</v>
      </c>
      <c r="E17" s="933" t="s">
        <v>150</v>
      </c>
      <c r="F17" s="933" t="s">
        <v>117</v>
      </c>
      <c r="G17" s="986"/>
      <c r="H17" s="1264">
        <f>IF(AND(I17&lt;&gt;"",J17&lt;&gt;"",L17&lt;&gt;"",M17&lt;&gt;"",O17&lt;&gt;"",P17&lt;&gt;"",T17&lt;&gt;""),0,1)</f>
        <v>1</v>
      </c>
      <c r="I17" s="936"/>
      <c r="J17" s="1002"/>
      <c r="K17" s="986"/>
      <c r="L17" s="936"/>
      <c r="M17" s="1002"/>
      <c r="N17" s="986"/>
      <c r="O17" s="936"/>
      <c r="P17" s="1002"/>
      <c r="Q17" s="986"/>
      <c r="R17" s="666"/>
      <c r="S17" s="986"/>
      <c r="T17" s="1003"/>
      <c r="U17" s="986"/>
      <c r="V17" s="1265"/>
    </row>
    <row r="18" spans="1:22">
      <c r="A18" s="34"/>
      <c r="B18" s="203" t="str">
        <f>IF(C18="","",COUNTIF($C$15:C18,"&lt;&gt;""")-COUNTBLANK($C$15:C18))</f>
        <v/>
      </c>
      <c r="C18" s="32"/>
      <c r="D18" s="985"/>
      <c r="E18" s="168"/>
      <c r="F18" s="168"/>
      <c r="G18" s="32"/>
      <c r="H18" s="32"/>
      <c r="I18" s="32"/>
      <c r="J18" s="32"/>
      <c r="K18" s="32"/>
      <c r="L18" s="32"/>
      <c r="M18" s="32"/>
      <c r="N18" s="32"/>
      <c r="O18" s="32"/>
      <c r="P18" s="32"/>
      <c r="Q18" s="32"/>
      <c r="R18" s="32"/>
      <c r="S18" s="32"/>
      <c r="T18" s="460"/>
      <c r="U18" s="34"/>
      <c r="V18" s="31"/>
    </row>
    <row r="19" spans="1:22">
      <c r="A19" s="34"/>
      <c r="B19" s="203" t="str">
        <f>IF(C19="","",COUNTIF($C$15:C19,"&lt;&gt;""")-COUNTBLANK($C$15:C19))</f>
        <v/>
      </c>
      <c r="C19" s="60"/>
      <c r="D19" s="1006" t="s">
        <v>2532</v>
      </c>
      <c r="E19" s="173"/>
      <c r="F19" s="173"/>
      <c r="G19" s="34"/>
      <c r="H19" s="32"/>
      <c r="I19" s="32"/>
      <c r="J19" s="32"/>
      <c r="K19" s="34"/>
      <c r="L19" s="32"/>
      <c r="M19" s="32"/>
      <c r="N19" s="34"/>
      <c r="O19" s="32"/>
      <c r="P19" s="32"/>
      <c r="Q19" s="34"/>
      <c r="R19" s="34"/>
      <c r="S19" s="34"/>
      <c r="T19" s="880"/>
      <c r="U19" s="34"/>
      <c r="V19" s="31"/>
    </row>
    <row r="20" spans="1:22">
      <c r="A20" s="986"/>
      <c r="B20" s="436">
        <f>IF(C20="","",COUNTIF($C$15:C20,"&lt;&gt;""")-COUNTBLANK($C$15:C20))</f>
        <v>3</v>
      </c>
      <c r="C20" s="163" t="s">
        <v>152</v>
      </c>
      <c r="D20" s="995" t="s">
        <v>149</v>
      </c>
      <c r="E20" s="164" t="s">
        <v>150</v>
      </c>
      <c r="F20" s="164" t="s">
        <v>117</v>
      </c>
      <c r="G20" s="986"/>
      <c r="H20" s="1264">
        <f>IF(AND(I20&lt;&gt;"",J20&lt;&gt;"",L20&lt;&gt;"",M20&lt;&gt;"",O20&lt;&gt;"",P20&lt;&gt;"",T20&lt;&gt;""),0,1)</f>
        <v>1</v>
      </c>
      <c r="I20" s="936"/>
      <c r="J20" s="1002"/>
      <c r="K20" s="986"/>
      <c r="L20" s="936"/>
      <c r="M20" s="1002"/>
      <c r="N20" s="986"/>
      <c r="O20" s="936"/>
      <c r="P20" s="1002"/>
      <c r="Q20" s="986"/>
      <c r="R20" s="666"/>
      <c r="S20" s="986"/>
      <c r="T20" s="1003"/>
      <c r="U20" s="986"/>
      <c r="V20" s="31"/>
    </row>
    <row r="21" spans="1:22">
      <c r="A21" s="986"/>
      <c r="B21" s="203">
        <f>IF(C21="","",COUNTIF($C$15:C21,"&lt;&gt;""")-COUNTBLANK($C$15:C21))</f>
        <v>4</v>
      </c>
      <c r="C21" s="932" t="s">
        <v>153</v>
      </c>
      <c r="D21" s="995" t="s">
        <v>2533</v>
      </c>
      <c r="E21" s="933" t="s">
        <v>150</v>
      </c>
      <c r="F21" s="933" t="s">
        <v>117</v>
      </c>
      <c r="G21" s="986"/>
      <c r="H21" s="1264">
        <f>IF(AND(I21&lt;&gt;"",J21&lt;&gt;"",L21&lt;&gt;"",M21&lt;&gt;"",O21&lt;&gt;"",P21&lt;&gt;"",T21&lt;&gt;""),0,1)</f>
        <v>1</v>
      </c>
      <c r="I21" s="936"/>
      <c r="J21" s="1002"/>
      <c r="K21" s="986"/>
      <c r="L21" s="936"/>
      <c r="M21" s="1002"/>
      <c r="N21" s="986"/>
      <c r="O21" s="936"/>
      <c r="P21" s="1002"/>
      <c r="Q21" s="986"/>
      <c r="R21" s="666"/>
      <c r="S21" s="986"/>
      <c r="T21" s="1003"/>
      <c r="U21" s="986"/>
      <c r="V21" s="1265"/>
    </row>
    <row r="22" spans="1:22">
      <c r="A22" s="34"/>
      <c r="B22" s="203" t="str">
        <f>IF(C22="","",COUNTIF($C$15:C22,"&lt;&gt;""")-COUNTBLANK($C$15:C22))</f>
        <v/>
      </c>
      <c r="C22" s="34"/>
      <c r="D22" s="986"/>
      <c r="E22" s="905"/>
      <c r="F22" s="905"/>
      <c r="G22" s="34"/>
      <c r="H22" s="32"/>
      <c r="I22" s="34"/>
      <c r="J22" s="32"/>
      <c r="K22" s="34"/>
      <c r="L22" s="34"/>
      <c r="M22" s="32"/>
      <c r="N22" s="34"/>
      <c r="O22" s="34"/>
      <c r="P22" s="32"/>
      <c r="Q22" s="34"/>
      <c r="R22" s="34"/>
      <c r="S22" s="34"/>
      <c r="T22" s="878"/>
      <c r="U22" s="34"/>
      <c r="V22" s="31"/>
    </row>
    <row r="23" spans="1:22">
      <c r="A23" s="34"/>
      <c r="B23" s="203" t="str">
        <f>IF(C23="","",COUNTIF($C$15:C23,"&lt;&gt;""")-COUNTBLANK($C$15:C23))</f>
        <v/>
      </c>
      <c r="C23" s="60"/>
      <c r="D23" s="982" t="s">
        <v>2534</v>
      </c>
      <c r="E23" s="173"/>
      <c r="F23" s="173"/>
      <c r="G23" s="34"/>
      <c r="H23" s="32"/>
      <c r="I23" s="34"/>
      <c r="J23" s="32"/>
      <c r="K23" s="34"/>
      <c r="L23" s="34"/>
      <c r="M23" s="32"/>
      <c r="N23" s="34"/>
      <c r="O23" s="34"/>
      <c r="P23" s="32"/>
      <c r="Q23" s="34"/>
      <c r="R23" s="34"/>
      <c r="S23" s="34"/>
      <c r="T23" s="880"/>
      <c r="U23" s="881"/>
      <c r="V23" s="31"/>
    </row>
    <row r="24" spans="1:22">
      <c r="A24" s="34"/>
      <c r="B24" s="203">
        <f>IF(C24="","",COUNTIF($C$15:C24,"&lt;&gt;""")-COUNTBLANK($C$15:C24))</f>
        <v>5</v>
      </c>
      <c r="C24" s="932" t="s">
        <v>154</v>
      </c>
      <c r="D24" s="995" t="s">
        <v>2535</v>
      </c>
      <c r="E24" s="933" t="s">
        <v>150</v>
      </c>
      <c r="F24" s="933" t="s">
        <v>117</v>
      </c>
      <c r="G24" s="34"/>
      <c r="H24" s="671">
        <f>IF(AND(I24&lt;&gt;"",J24&lt;&gt;"",L24&lt;&gt;"",M24&lt;&gt;"",O24&lt;&gt;"",P24&lt;&gt;"",T24&lt;&gt;""),0,1)</f>
        <v>1</v>
      </c>
      <c r="I24" s="64"/>
      <c r="J24" s="184"/>
      <c r="K24" s="34"/>
      <c r="L24" s="64"/>
      <c r="M24" s="184"/>
      <c r="N24" s="34"/>
      <c r="O24" s="64"/>
      <c r="P24" s="184"/>
      <c r="Q24" s="34"/>
      <c r="R24" s="666"/>
      <c r="S24" s="34"/>
      <c r="T24" s="188"/>
      <c r="U24" s="34"/>
      <c r="V24" s="31"/>
    </row>
    <row r="25" spans="1:22">
      <c r="A25" s="34"/>
      <c r="B25" s="203">
        <f>IF(C25="","",COUNTIF($C$15:C25,"&lt;&gt;""")-COUNTBLANK($C$15:C25))</f>
        <v>6</v>
      </c>
      <c r="C25" s="932" t="s">
        <v>156</v>
      </c>
      <c r="D25" s="995" t="s">
        <v>149</v>
      </c>
      <c r="E25" s="933" t="s">
        <v>150</v>
      </c>
      <c r="F25" s="933" t="s">
        <v>117</v>
      </c>
      <c r="G25" s="34"/>
      <c r="H25" s="671">
        <f>IF(AND(I25&lt;&gt;"",J25&lt;&gt;"",L25&lt;&gt;"",M25&lt;&gt;"",O25&lt;&gt;"",P25&lt;&gt;"",T25&lt;&gt;""),0,1)</f>
        <v>1</v>
      </c>
      <c r="I25" s="64"/>
      <c r="J25" s="184"/>
      <c r="K25" s="34"/>
      <c r="L25" s="64"/>
      <c r="M25" s="184"/>
      <c r="N25" s="34"/>
      <c r="O25" s="64"/>
      <c r="P25" s="184"/>
      <c r="Q25" s="34"/>
      <c r="R25" s="666"/>
      <c r="S25" s="34"/>
      <c r="T25" s="188"/>
      <c r="U25" s="34"/>
      <c r="V25" s="31"/>
    </row>
    <row r="26" spans="1:22">
      <c r="A26" s="34"/>
      <c r="B26" s="203" t="str">
        <f>IF(C26="","",COUNTIF($C$15:C26,"&lt;&gt;""")-COUNTBLANK($C$15:C26))</f>
        <v/>
      </c>
      <c r="C26" s="32"/>
      <c r="D26" s="985"/>
      <c r="E26" s="168"/>
      <c r="F26" s="168"/>
      <c r="G26" s="32"/>
      <c r="H26" s="32"/>
      <c r="I26" s="32"/>
      <c r="J26" s="32"/>
      <c r="K26" s="32"/>
      <c r="L26" s="32"/>
      <c r="M26" s="32"/>
      <c r="N26" s="32"/>
      <c r="O26" s="32"/>
      <c r="P26" s="32"/>
      <c r="Q26" s="32"/>
      <c r="R26" s="32"/>
      <c r="S26" s="32"/>
      <c r="T26" s="460"/>
      <c r="U26" s="34"/>
      <c r="V26" s="31"/>
    </row>
    <row r="27" spans="1:22">
      <c r="A27" s="34"/>
      <c r="B27" s="203" t="str">
        <f>IF(C27="","",COUNTIF($C$15:C27,"&lt;&gt;""")-COUNTBLANK($C$15:C27))</f>
        <v/>
      </c>
      <c r="C27" s="995"/>
      <c r="D27" s="982" t="s">
        <v>2536</v>
      </c>
      <c r="E27" s="1001"/>
      <c r="F27" s="1001"/>
      <c r="G27" s="986"/>
      <c r="H27" s="985"/>
      <c r="I27" s="986"/>
      <c r="J27" s="985"/>
      <c r="K27" s="986"/>
      <c r="L27" s="986"/>
      <c r="M27" s="985"/>
      <c r="N27" s="986"/>
      <c r="O27" s="986"/>
      <c r="P27" s="985"/>
      <c r="Q27" s="986"/>
      <c r="R27" s="986"/>
      <c r="S27" s="986"/>
      <c r="T27" s="880"/>
      <c r="U27" s="34"/>
      <c r="V27" s="31"/>
    </row>
    <row r="28" spans="1:22">
      <c r="A28" s="34"/>
      <c r="B28" s="203">
        <f>IF(C28="","",COUNTIF($C$15:C28,"&lt;&gt;""")-COUNTBLANK($C$15:C28))</f>
        <v>7</v>
      </c>
      <c r="C28" s="60" t="s">
        <v>157</v>
      </c>
      <c r="D28" s="995" t="s">
        <v>2508</v>
      </c>
      <c r="E28" s="61" t="s">
        <v>150</v>
      </c>
      <c r="F28" s="61" t="s">
        <v>117</v>
      </c>
      <c r="G28" s="986"/>
      <c r="H28" s="671">
        <f>IF(AND(I28&lt;&gt;"",J28&lt;&gt;"",L28&lt;&gt;"",M28&lt;&gt;"",O28&lt;&gt;"",P28&lt;&gt;"",T28&lt;&gt;""),0,1)</f>
        <v>1</v>
      </c>
      <c r="I28" s="936"/>
      <c r="J28" s="1002"/>
      <c r="K28" s="986"/>
      <c r="L28" s="936"/>
      <c r="M28" s="1002"/>
      <c r="N28" s="985"/>
      <c r="O28" s="936"/>
      <c r="P28" s="1002"/>
      <c r="Q28" s="986"/>
      <c r="R28" s="666"/>
      <c r="S28" s="986"/>
      <c r="T28" s="1003"/>
      <c r="U28" s="34"/>
      <c r="V28" s="31"/>
    </row>
    <row r="29" spans="1:22">
      <c r="A29" s="34"/>
      <c r="B29" s="203">
        <f>IF(C29="","",COUNTIF($C$15:C29,"&lt;&gt;""")-COUNTBLANK($C$15:C29))</f>
        <v>8</v>
      </c>
      <c r="C29" s="60" t="s">
        <v>158</v>
      </c>
      <c r="D29" s="995" t="s">
        <v>159</v>
      </c>
      <c r="E29" s="61" t="s">
        <v>150</v>
      </c>
      <c r="F29" s="61" t="s">
        <v>117</v>
      </c>
      <c r="G29" s="986"/>
      <c r="H29" s="671">
        <f>IF(AND(I29&lt;&gt;"",J29&lt;&gt;"",L29&lt;&gt;"",M29&lt;&gt;"",O29&lt;&gt;"",P29&lt;&gt;"",T29&lt;&gt;""),0,1)</f>
        <v>1</v>
      </c>
      <c r="I29" s="936"/>
      <c r="J29" s="1002"/>
      <c r="K29" s="986"/>
      <c r="L29" s="936"/>
      <c r="M29" s="1002"/>
      <c r="N29" s="986"/>
      <c r="O29" s="936"/>
      <c r="P29" s="1002"/>
      <c r="Q29" s="986"/>
      <c r="R29" s="666"/>
      <c r="S29" s="986"/>
      <c r="T29" s="1003"/>
      <c r="U29" s="34"/>
      <c r="V29" s="31"/>
    </row>
    <row r="30" spans="1:22">
      <c r="A30" s="34"/>
      <c r="B30" s="203">
        <f>IF(C30="","",COUNTIF($C$15:C30,"&lt;&gt;""")-COUNTBLANK($C$15:C30))</f>
        <v>9</v>
      </c>
      <c r="C30" s="60" t="s">
        <v>160</v>
      </c>
      <c r="D30" s="995" t="s">
        <v>161</v>
      </c>
      <c r="E30" s="61" t="s">
        <v>150</v>
      </c>
      <c r="F30" s="61" t="s">
        <v>117</v>
      </c>
      <c r="G30" s="986"/>
      <c r="H30" s="671">
        <f>IF(AND(I30&lt;&gt;"",J30&lt;&gt;"",L30&lt;&gt;"",M30&lt;&gt;"",O30&lt;&gt;"",P30&lt;&gt;"",T30&lt;&gt;""),0,1)</f>
        <v>1</v>
      </c>
      <c r="I30" s="936"/>
      <c r="J30" s="1002"/>
      <c r="K30" s="986"/>
      <c r="L30" s="936"/>
      <c r="M30" s="1002"/>
      <c r="N30" s="986"/>
      <c r="O30" s="936"/>
      <c r="P30" s="1002"/>
      <c r="Q30" s="986"/>
      <c r="R30" s="666"/>
      <c r="S30" s="986"/>
      <c r="T30" s="1003"/>
      <c r="U30" s="34"/>
      <c r="V30" s="31"/>
    </row>
    <row r="31" spans="1:22">
      <c r="A31" s="34"/>
      <c r="B31" s="203">
        <f>IF(C31="","",COUNTIF($C$15:C31,"&lt;&gt;""")-COUNTBLANK($C$15:C31))</f>
        <v>10</v>
      </c>
      <c r="C31" s="60" t="s">
        <v>162</v>
      </c>
      <c r="D31" s="995" t="s">
        <v>163</v>
      </c>
      <c r="E31" s="61" t="s">
        <v>150</v>
      </c>
      <c r="F31" s="61" t="s">
        <v>164</v>
      </c>
      <c r="G31" s="986"/>
      <c r="H31" s="671">
        <f>IF(AND(I31&lt;&gt;"",J31&lt;&gt;"",L31&lt;&gt;"",M31&lt;&gt;"",O31&lt;&gt;"",P31&lt;&gt;"",T31&lt;&gt;""),0,1)</f>
        <v>1</v>
      </c>
      <c r="I31" s="431">
        <f>SUM(I28:I30)</f>
        <v>0</v>
      </c>
      <c r="J31" s="184"/>
      <c r="K31" s="34"/>
      <c r="L31" s="431">
        <f>SUM(L28:L30)</f>
        <v>0</v>
      </c>
      <c r="M31" s="184"/>
      <c r="N31" s="34"/>
      <c r="O31" s="431">
        <f>SUM(O28:O30)</f>
        <v>0</v>
      </c>
      <c r="P31" s="1002"/>
      <c r="Q31" s="986"/>
      <c r="R31" s="666"/>
      <c r="S31" s="986"/>
      <c r="T31" s="1003"/>
      <c r="U31" s="34"/>
      <c r="V31" s="31"/>
    </row>
    <row r="32" spans="1:22">
      <c r="A32" s="34"/>
      <c r="B32" s="203" t="str">
        <f>IF(C32="","",COUNTIF($C$15:C32,"&lt;&gt;""")-COUNTBLANK($C$15:C32))</f>
        <v/>
      </c>
      <c r="C32" s="34"/>
      <c r="D32" s="986"/>
      <c r="E32" s="905"/>
      <c r="F32" s="905"/>
      <c r="G32" s="34"/>
      <c r="H32" s="34"/>
      <c r="I32" s="34"/>
      <c r="J32" s="34"/>
      <c r="K32" s="34"/>
      <c r="L32" s="34"/>
      <c r="M32" s="34"/>
      <c r="N32" s="34"/>
      <c r="O32" s="34"/>
      <c r="P32" s="34"/>
      <c r="Q32" s="34"/>
      <c r="R32" s="34"/>
      <c r="S32" s="34"/>
      <c r="T32" s="878"/>
      <c r="U32" s="34"/>
      <c r="V32" s="31"/>
    </row>
    <row r="33" spans="1:22">
      <c r="A33" s="34"/>
      <c r="B33" s="203" t="str">
        <f>IF(C33="","",COUNTIF($C$15:C33,"&lt;&gt;""")-COUNTBLANK($C$15:C33))</f>
        <v/>
      </c>
      <c r="C33" s="60"/>
      <c r="D33" s="982" t="s">
        <v>2537</v>
      </c>
      <c r="E33" s="173"/>
      <c r="F33" s="173"/>
      <c r="G33" s="34"/>
      <c r="H33" s="32"/>
      <c r="I33" s="34"/>
      <c r="J33" s="32"/>
      <c r="K33" s="34"/>
      <c r="L33" s="32"/>
      <c r="M33" s="32"/>
      <c r="N33" s="34"/>
      <c r="O33" s="34"/>
      <c r="P33" s="32"/>
      <c r="Q33" s="34"/>
      <c r="R33" s="34"/>
      <c r="S33" s="34"/>
      <c r="T33" s="880"/>
      <c r="U33" s="34"/>
      <c r="V33" s="31"/>
    </row>
    <row r="34" spans="1:22">
      <c r="A34" s="34"/>
      <c r="B34" s="203">
        <f>IF(C34="","",COUNTIF($C$15:C34,"&lt;&gt;""")-COUNTBLANK($C$15:C34))</f>
        <v>11</v>
      </c>
      <c r="C34" s="60" t="s">
        <v>165</v>
      </c>
      <c r="D34" s="995" t="s">
        <v>149</v>
      </c>
      <c r="E34" s="61" t="s">
        <v>150</v>
      </c>
      <c r="F34" s="61" t="s">
        <v>117</v>
      </c>
      <c r="G34" s="34"/>
      <c r="H34" s="671">
        <f>IF(AND(I34&lt;&gt;"",J34&lt;&gt;"",L34&lt;&gt;"",M34&lt;&gt;"",O34&lt;&gt;"",P34&lt;&gt;"",T34&lt;&gt;""),0,1)</f>
        <v>1</v>
      </c>
      <c r="I34" s="64"/>
      <c r="J34" s="184"/>
      <c r="K34" s="34"/>
      <c r="L34" s="64"/>
      <c r="M34" s="184"/>
      <c r="N34" s="34"/>
      <c r="O34" s="64"/>
      <c r="P34" s="184"/>
      <c r="Q34" s="34"/>
      <c r="R34" s="666"/>
      <c r="S34" s="34"/>
      <c r="T34" s="188"/>
      <c r="U34" s="34"/>
      <c r="V34" s="31"/>
    </row>
    <row r="35" spans="1:22">
      <c r="A35" s="927"/>
      <c r="B35" s="203">
        <f>IF(C35="","",COUNTIF($C$15:C35,"&lt;&gt;""")-COUNTBLANK($C$15:C35))</f>
        <v>12</v>
      </c>
      <c r="C35" s="932" t="s">
        <v>166</v>
      </c>
      <c r="D35" s="995" t="s">
        <v>2538</v>
      </c>
      <c r="E35" s="933" t="s">
        <v>150</v>
      </c>
      <c r="F35" s="933" t="s">
        <v>117</v>
      </c>
      <c r="G35" s="34"/>
      <c r="H35" s="671">
        <f>IF(AND(I35&lt;&gt;"",J35&lt;&gt;"",L35&lt;&gt;"",M35&lt;&gt;"",O35&lt;&gt;"",P35&lt;&gt;"",T35&lt;&gt;""),0,1)</f>
        <v>1</v>
      </c>
      <c r="I35" s="64"/>
      <c r="J35" s="184"/>
      <c r="K35" s="34"/>
      <c r="L35" s="64"/>
      <c r="M35" s="184"/>
      <c r="N35" s="34"/>
      <c r="O35" s="64"/>
      <c r="P35" s="184"/>
      <c r="Q35" s="34"/>
      <c r="R35" s="666"/>
      <c r="S35" s="34"/>
      <c r="T35" s="188"/>
      <c r="U35" s="34"/>
      <c r="V35" s="31"/>
    </row>
    <row r="36" spans="1:22">
      <c r="A36" s="927"/>
      <c r="B36" s="203" t="str">
        <f>IF(C36="","",COUNTIF($C$15:C36,"&lt;&gt;""")-COUNTBLANK($C$15:C36))</f>
        <v/>
      </c>
      <c r="C36" s="927"/>
      <c r="D36" s="927"/>
      <c r="E36" s="921"/>
      <c r="F36" s="921"/>
      <c r="G36" s="34"/>
      <c r="H36" s="34"/>
      <c r="I36" s="34"/>
      <c r="J36" s="34"/>
      <c r="K36" s="34"/>
      <c r="L36" s="34"/>
      <c r="M36" s="34"/>
      <c r="N36" s="34"/>
      <c r="O36" s="34"/>
      <c r="P36" s="34"/>
      <c r="Q36" s="34"/>
      <c r="R36" s="34"/>
      <c r="S36" s="34"/>
      <c r="T36" s="878"/>
      <c r="U36" s="34"/>
      <c r="V36" s="31"/>
    </row>
    <row r="37" spans="1:22">
      <c r="A37" s="927"/>
      <c r="B37" s="203" t="str">
        <f>IF(C37="","",COUNTIF($C$15:C37,"&lt;&gt;""")-COUNTBLANK($C$15:C37))</f>
        <v/>
      </c>
      <c r="C37" s="932"/>
      <c r="D37" s="935" t="s">
        <v>167</v>
      </c>
      <c r="E37" s="173"/>
      <c r="F37" s="173"/>
      <c r="G37" s="34"/>
      <c r="H37" s="34"/>
      <c r="I37" s="32"/>
      <c r="J37" s="34"/>
      <c r="K37" s="34"/>
      <c r="L37" s="34"/>
      <c r="M37" s="34"/>
      <c r="N37" s="34"/>
      <c r="O37" s="34"/>
      <c r="P37" s="34"/>
      <c r="Q37" s="34"/>
      <c r="R37" s="34"/>
      <c r="S37" s="34"/>
      <c r="T37" s="880"/>
      <c r="U37" s="34"/>
      <c r="V37" s="31"/>
    </row>
    <row r="38" spans="1:22">
      <c r="A38" s="927"/>
      <c r="B38" s="203">
        <f>IF(C38="","",COUNTIF($C$15:C38,"&lt;&gt;""")-COUNTBLANK($C$15:C38))</f>
        <v>13</v>
      </c>
      <c r="C38" s="932" t="s">
        <v>168</v>
      </c>
      <c r="D38" s="995" t="s">
        <v>169</v>
      </c>
      <c r="E38" s="933" t="s">
        <v>150</v>
      </c>
      <c r="F38" s="933" t="s">
        <v>164</v>
      </c>
      <c r="G38" s="34"/>
      <c r="H38" s="671">
        <f>IF(AND(I38&lt;&gt;"",J38&lt;&gt;"",L38&lt;&gt;"",M38&lt;&gt;"",O38&lt;&gt;"",P38&lt;&gt;"",T38&lt;&gt;""),0,1)</f>
        <v>1</v>
      </c>
      <c r="I38" s="431">
        <f>I16+I20+I25+I34</f>
        <v>0</v>
      </c>
      <c r="J38" s="184"/>
      <c r="K38" s="34"/>
      <c r="L38" s="431">
        <f>L16+L20+L25+L34</f>
        <v>0</v>
      </c>
      <c r="M38" s="184"/>
      <c r="N38" s="34"/>
      <c r="O38" s="431">
        <f>O16+O20+O25+O34</f>
        <v>0</v>
      </c>
      <c r="P38" s="184"/>
      <c r="Q38" s="34"/>
      <c r="R38" s="666"/>
      <c r="S38" s="34"/>
      <c r="T38" s="188"/>
      <c r="U38" s="34"/>
      <c r="V38" s="31"/>
    </row>
    <row r="39" spans="1:22">
      <c r="A39" s="927"/>
      <c r="B39" s="203">
        <f>IF(C39="","",COUNTIF($C$15:C39,"&lt;&gt;""")-COUNTBLANK($C$15:C39))</f>
        <v>14</v>
      </c>
      <c r="C39" s="932" t="s">
        <v>170</v>
      </c>
      <c r="D39" s="995" t="s">
        <v>171</v>
      </c>
      <c r="E39" s="933" t="s">
        <v>150</v>
      </c>
      <c r="F39" s="933" t="s">
        <v>164</v>
      </c>
      <c r="G39" s="986"/>
      <c r="H39" s="1264">
        <f>IF(AND(I39&lt;&gt;"",J39&lt;&gt;"",L39&lt;&gt;"",M39&lt;&gt;"",O39&lt;&gt;"",P39&lt;&gt;"",T39&lt;&gt;""),0,1)</f>
        <v>1</v>
      </c>
      <c r="I39" s="431">
        <f>I16+I17+I20+I21+I25+I34+I35+I24</f>
        <v>0</v>
      </c>
      <c r="J39" s="1002"/>
      <c r="K39" s="986"/>
      <c r="L39" s="431">
        <f>L16+L17+L20+L21+L25+L34+L35+L24</f>
        <v>0</v>
      </c>
      <c r="M39" s="1002"/>
      <c r="N39" s="986"/>
      <c r="O39" s="431">
        <f>O16+O17+O20+O21+O25+O34+O35+O24</f>
        <v>0</v>
      </c>
      <c r="P39" s="1002"/>
      <c r="Q39" s="986"/>
      <c r="R39" s="666"/>
      <c r="S39" s="986"/>
      <c r="T39" s="1003"/>
      <c r="U39" s="986"/>
      <c r="V39" s="1265"/>
    </row>
    <row r="40" spans="1:22">
      <c r="A40" s="34"/>
      <c r="B40" s="203">
        <f>IF(C40="","",COUNTIF($C$15:C40,"&lt;&gt;""")-COUNTBLANK($C$15:C40))</f>
        <v>15</v>
      </c>
      <c r="C40" s="60" t="s">
        <v>172</v>
      </c>
      <c r="D40" s="995" t="s">
        <v>173</v>
      </c>
      <c r="E40" s="61" t="s">
        <v>150</v>
      </c>
      <c r="F40" s="61" t="s">
        <v>117</v>
      </c>
      <c r="G40" s="34"/>
      <c r="H40" s="671">
        <f>IF(AND(I40&lt;&gt;"",J40&lt;&gt;"",L40&lt;&gt;"",M40&lt;&gt;"",O40&lt;&gt;"",P40&lt;&gt;"",T40&lt;&gt;""),0,1)</f>
        <v>1</v>
      </c>
      <c r="I40" s="64"/>
      <c r="J40" s="184"/>
      <c r="K40" s="34"/>
      <c r="L40" s="64"/>
      <c r="M40" s="184"/>
      <c r="N40" s="34"/>
      <c r="O40" s="64"/>
      <c r="P40" s="184"/>
      <c r="Q40" s="34"/>
      <c r="R40" s="666"/>
      <c r="S40" s="34"/>
      <c r="T40" s="188"/>
      <c r="U40" s="34"/>
      <c r="V40" s="31"/>
    </row>
    <row r="41" spans="1:22">
      <c r="A41" s="34"/>
      <c r="B41" s="203">
        <f>IF(C41="","",COUNTIF($C$15:C41,"&lt;&gt;""")-COUNTBLANK($C$15:C41))</f>
        <v>16</v>
      </c>
      <c r="C41" s="60" t="s">
        <v>174</v>
      </c>
      <c r="D41" s="995" t="s">
        <v>175</v>
      </c>
      <c r="E41" s="61" t="s">
        <v>150</v>
      </c>
      <c r="F41" s="61" t="s">
        <v>164</v>
      </c>
      <c r="G41" s="34"/>
      <c r="H41" s="671">
        <f>IF(AND(I41&lt;&gt;"",J41&lt;&gt;"",L41&lt;&gt;"",M41&lt;&gt;"",O41&lt;&gt;"",P41&lt;&gt;"",T41&lt;&gt;""),0,1)</f>
        <v>1</v>
      </c>
      <c r="I41" s="431">
        <f>I38+I40</f>
        <v>0</v>
      </c>
      <c r="J41" s="184"/>
      <c r="K41" s="34"/>
      <c r="L41" s="431">
        <f>L38+L40</f>
        <v>0</v>
      </c>
      <c r="M41" s="184"/>
      <c r="N41" s="34"/>
      <c r="O41" s="431">
        <f>O38+O40</f>
        <v>0</v>
      </c>
      <c r="P41" s="184"/>
      <c r="Q41" s="34"/>
      <c r="R41" s="666"/>
      <c r="S41" s="34"/>
      <c r="T41" s="188"/>
      <c r="U41" s="34"/>
      <c r="V41" s="31"/>
    </row>
    <row r="42" spans="1:22">
      <c r="A42" s="34"/>
      <c r="B42" s="203">
        <f>IF(C42="","",COUNTIF($C$15:C42,"&lt;&gt;""")-COUNTBLANK($C$15:C42))</f>
        <v>17</v>
      </c>
      <c r="C42" s="60" t="s">
        <v>176</v>
      </c>
      <c r="D42" s="995" t="s">
        <v>177</v>
      </c>
      <c r="E42" s="61" t="s">
        <v>150</v>
      </c>
      <c r="F42" s="61" t="s">
        <v>117</v>
      </c>
      <c r="G42" s="34"/>
      <c r="H42" s="671">
        <f>IF(AND(I42&lt;&gt;"",J42&lt;&gt;"",L42&lt;&gt;"",M42&lt;&gt;"",O42&lt;&gt;"",P42&lt;&gt;"",T42&lt;&gt;""),0,1)</f>
        <v>1</v>
      </c>
      <c r="I42" s="64"/>
      <c r="J42" s="184"/>
      <c r="K42" s="34"/>
      <c r="L42" s="418"/>
      <c r="M42" s="184"/>
      <c r="N42" s="34"/>
      <c r="O42" s="64"/>
      <c r="P42" s="184"/>
      <c r="Q42" s="34"/>
      <c r="R42" s="666"/>
      <c r="S42" s="34"/>
      <c r="T42" s="188"/>
      <c r="U42" s="34"/>
      <c r="V42" s="873" t="s">
        <v>178</v>
      </c>
    </row>
    <row r="43" spans="1:22">
      <c r="A43" s="34"/>
      <c r="B43" s="203" t="str">
        <f>IF(C43="","",COUNTIF($C$15:C43,"&lt;&gt;""")-COUNTBLANK($C$15:C43))</f>
        <v/>
      </c>
      <c r="C43" s="34"/>
      <c r="D43" s="986"/>
      <c r="E43" s="65"/>
      <c r="F43" s="65"/>
      <c r="G43" s="34"/>
      <c r="H43" s="32"/>
      <c r="I43" s="34"/>
      <c r="J43" s="32"/>
      <c r="K43" s="32"/>
      <c r="L43" s="32"/>
      <c r="M43" s="32"/>
      <c r="N43" s="32"/>
      <c r="O43" s="32"/>
      <c r="P43" s="32"/>
      <c r="Q43" s="32"/>
      <c r="R43" s="473"/>
      <c r="S43" s="32"/>
      <c r="T43" s="460"/>
      <c r="U43" s="34"/>
      <c r="V43" s="31"/>
    </row>
    <row r="44" spans="1:22">
      <c r="A44" s="34"/>
      <c r="B44" s="203" t="str">
        <f>IF(C44="","",COUNTIF($C$15:C44,"&lt;&gt;""")-COUNTBLANK($C$15:C44))</f>
        <v/>
      </c>
      <c r="C44" s="60"/>
      <c r="D44" s="982" t="s">
        <v>179</v>
      </c>
      <c r="E44" s="173"/>
      <c r="F44" s="173"/>
      <c r="G44" s="32"/>
      <c r="H44" s="32"/>
      <c r="I44" s="32"/>
      <c r="J44" s="32"/>
      <c r="K44" s="32"/>
      <c r="L44" s="32"/>
      <c r="M44" s="32"/>
      <c r="N44" s="32"/>
      <c r="O44" s="32"/>
      <c r="P44" s="32"/>
      <c r="Q44" s="32"/>
      <c r="R44" s="32"/>
      <c r="S44" s="32"/>
      <c r="T44" s="464"/>
      <c r="U44" s="34"/>
      <c r="V44" s="31"/>
    </row>
    <row r="45" spans="1:22">
      <c r="A45" s="34"/>
      <c r="B45" s="203">
        <f>IF(C45="","",COUNTIF($C$15:C45,"&lt;&gt;""")-COUNTBLANK($C$15:C45))</f>
        <v>18</v>
      </c>
      <c r="C45" s="60" t="s">
        <v>180</v>
      </c>
      <c r="D45" s="995" t="s">
        <v>181</v>
      </c>
      <c r="E45" s="61" t="s">
        <v>182</v>
      </c>
      <c r="F45" s="61" t="s">
        <v>117</v>
      </c>
      <c r="G45" s="34"/>
      <c r="H45" s="671">
        <f>IF(AND(I45&lt;&gt;"",J45&lt;&gt;"",L45&lt;&gt;"",M45&lt;&gt;"",O45&lt;&gt;"",P45&lt;&gt;"",T45&lt;&gt;""),0,1)</f>
        <v>1</v>
      </c>
      <c r="I45" s="64"/>
      <c r="J45" s="184"/>
      <c r="K45" s="34"/>
      <c r="L45" s="64"/>
      <c r="M45" s="184"/>
      <c r="N45" s="34"/>
      <c r="O45" s="64"/>
      <c r="P45" s="184"/>
      <c r="Q45" s="34"/>
      <c r="R45" s="666"/>
      <c r="S45" s="34"/>
      <c r="T45" s="188"/>
      <c r="U45" s="34"/>
      <c r="V45" s="31"/>
    </row>
    <row r="46" spans="1:22">
      <c r="A46" s="34"/>
      <c r="B46" s="203">
        <f>IF(C46="","",COUNTIF($C$15:C46,"&lt;&gt;""")-COUNTBLANK($C$15:C46))</f>
        <v>19</v>
      </c>
      <c r="C46" s="60" t="s">
        <v>183</v>
      </c>
      <c r="D46" s="995" t="s">
        <v>184</v>
      </c>
      <c r="E46" s="61" t="s">
        <v>182</v>
      </c>
      <c r="F46" s="61" t="s">
        <v>117</v>
      </c>
      <c r="G46" s="34"/>
      <c r="H46" s="671">
        <f>IF(AND(I46&lt;&gt;"",J46&lt;&gt;"",L46&lt;&gt;"",M46&lt;&gt;"",O46&lt;&gt;"",P46&lt;&gt;"",T46&lt;&gt;""),0,1)</f>
        <v>1</v>
      </c>
      <c r="I46" s="64"/>
      <c r="J46" s="184"/>
      <c r="K46" s="34"/>
      <c r="L46" s="64"/>
      <c r="M46" s="184"/>
      <c r="N46" s="34"/>
      <c r="O46" s="64"/>
      <c r="P46" s="184"/>
      <c r="Q46" s="34"/>
      <c r="R46" s="666"/>
      <c r="S46" s="34"/>
      <c r="T46" s="188"/>
      <c r="U46" s="34"/>
      <c r="V46" s="31"/>
    </row>
    <row r="47" spans="1:22">
      <c r="A47" s="34"/>
      <c r="B47" s="203" t="str">
        <f>IF(C47="","",COUNTIF($C$15:C47,"&lt;&gt;""")-COUNTBLANK($C$15:C47))</f>
        <v/>
      </c>
      <c r="C47" s="32"/>
      <c r="D47" s="985"/>
      <c r="E47" s="168"/>
      <c r="F47" s="168"/>
      <c r="G47" s="32"/>
      <c r="H47" s="32"/>
      <c r="I47" s="32"/>
      <c r="J47" s="32"/>
      <c r="K47" s="32"/>
      <c r="L47" s="32"/>
      <c r="M47" s="32"/>
      <c r="N47" s="32"/>
      <c r="O47" s="32"/>
      <c r="P47" s="32"/>
      <c r="Q47" s="32"/>
      <c r="R47" s="32"/>
      <c r="S47" s="32"/>
      <c r="T47" s="460"/>
      <c r="U47" s="34"/>
      <c r="V47" s="31"/>
    </row>
    <row r="48" spans="1:22">
      <c r="A48" s="34"/>
      <c r="B48" s="203" t="str">
        <f>IF(C48="","",COUNTIF($C$15:C48,"&lt;&gt;""")-COUNTBLANK($C$15:C48))</f>
        <v/>
      </c>
      <c r="C48" s="60"/>
      <c r="D48" s="982" t="s">
        <v>2539</v>
      </c>
      <c r="E48" s="173"/>
      <c r="F48" s="173"/>
      <c r="G48" s="34"/>
      <c r="H48" s="32"/>
      <c r="I48" s="34"/>
      <c r="J48" s="32"/>
      <c r="K48" s="34"/>
      <c r="L48" s="34"/>
      <c r="M48" s="32"/>
      <c r="N48" s="34"/>
      <c r="O48" s="32"/>
      <c r="P48" s="32"/>
      <c r="Q48" s="34"/>
      <c r="R48" s="34"/>
      <c r="S48" s="34"/>
      <c r="T48" s="880"/>
      <c r="U48" s="34"/>
      <c r="V48" s="31"/>
    </row>
    <row r="49" spans="1:22">
      <c r="A49" s="34"/>
      <c r="B49" s="203">
        <f>IF(C49="","",COUNTIF($C$15:C49,"&lt;&gt;""")-COUNTBLANK($C$15:C49))</f>
        <v>20</v>
      </c>
      <c r="C49" s="60" t="s">
        <v>185</v>
      </c>
      <c r="D49" s="995" t="s">
        <v>2540</v>
      </c>
      <c r="E49" s="173" t="s">
        <v>182</v>
      </c>
      <c r="F49" s="173" t="s">
        <v>117</v>
      </c>
      <c r="G49" s="34"/>
      <c r="H49" s="671">
        <f>IF(AND(I49&lt;&gt;"",J49&lt;&gt;"",L49&lt;&gt;"",M49&lt;&gt;"",O49&lt;&gt;"",P49&lt;&gt;"",T49&lt;&gt;""),0,1)</f>
        <v>1</v>
      </c>
      <c r="I49" s="64"/>
      <c r="J49" s="184"/>
      <c r="K49" s="34"/>
      <c r="L49" s="64"/>
      <c r="M49" s="184"/>
      <c r="N49" s="34"/>
      <c r="O49" s="64"/>
      <c r="P49" s="184"/>
      <c r="Q49" s="34"/>
      <c r="R49" s="666"/>
      <c r="S49" s="34"/>
      <c r="T49" s="188"/>
      <c r="U49" s="34"/>
      <c r="V49" s="31"/>
    </row>
    <row r="50" spans="1:22">
      <c r="A50" s="34"/>
      <c r="B50" s="203">
        <f>IF(C50="","",COUNTIF($C$15:C50,"&lt;&gt;""")-COUNTBLANK($C$15:C50))</f>
        <v>21</v>
      </c>
      <c r="C50" s="60" t="s">
        <v>186</v>
      </c>
      <c r="D50" s="995" t="s">
        <v>2541</v>
      </c>
      <c r="E50" s="173" t="s">
        <v>182</v>
      </c>
      <c r="F50" s="173" t="s">
        <v>117</v>
      </c>
      <c r="G50" s="34"/>
      <c r="H50" s="671">
        <f>IF(AND(I50&lt;&gt;"",J50&lt;&gt;"",L50&lt;&gt;"",M50&lt;&gt;"",O50&lt;&gt;"",P50&lt;&gt;"",T50&lt;&gt;""),0,1)</f>
        <v>1</v>
      </c>
      <c r="I50" s="64"/>
      <c r="J50" s="184"/>
      <c r="K50" s="34"/>
      <c r="L50" s="64"/>
      <c r="M50" s="184"/>
      <c r="N50" s="34"/>
      <c r="O50" s="64"/>
      <c r="P50" s="184"/>
      <c r="Q50" s="34"/>
      <c r="R50" s="666"/>
      <c r="S50" s="34"/>
      <c r="T50" s="188"/>
      <c r="U50" s="34"/>
      <c r="V50" s="31"/>
    </row>
    <row r="51" spans="1:22">
      <c r="A51" s="34"/>
      <c r="B51" s="203">
        <f>IF(C51="","",COUNTIF($C$15:C51,"&lt;&gt;""")-COUNTBLANK($C$15:C51))</f>
        <v>22</v>
      </c>
      <c r="C51" s="60" t="s">
        <v>187</v>
      </c>
      <c r="D51" s="995" t="s">
        <v>2542</v>
      </c>
      <c r="E51" s="61" t="s">
        <v>182</v>
      </c>
      <c r="F51" s="61" t="s">
        <v>164</v>
      </c>
      <c r="G51" s="34"/>
      <c r="H51" s="671">
        <f>IF(AND(I51&lt;&gt;"",J51&lt;&gt;"",L51&lt;&gt;"",M51&lt;&gt;"",O51&lt;&gt;"",P51&lt;&gt;"",T51&lt;&gt;""),0,1)</f>
        <v>1</v>
      </c>
      <c r="I51" s="431">
        <f>I49+I50</f>
        <v>0</v>
      </c>
      <c r="J51" s="184"/>
      <c r="K51" s="34"/>
      <c r="L51" s="431">
        <f>L49+L50</f>
        <v>0</v>
      </c>
      <c r="M51" s="184"/>
      <c r="N51" s="34"/>
      <c r="O51" s="431">
        <f>O49+O50</f>
        <v>0</v>
      </c>
      <c r="P51" s="184"/>
      <c r="Q51" s="34"/>
      <c r="R51" s="666"/>
      <c r="S51" s="34"/>
      <c r="T51" s="188"/>
      <c r="U51" s="34"/>
      <c r="V51" s="31"/>
    </row>
    <row r="52" spans="1:22">
      <c r="A52" s="34"/>
      <c r="B52" s="203"/>
      <c r="C52" s="34"/>
      <c r="D52" s="34"/>
      <c r="E52" s="905"/>
      <c r="F52" s="905"/>
      <c r="G52" s="34"/>
      <c r="H52" s="34"/>
      <c r="I52" s="34"/>
      <c r="J52" s="34"/>
      <c r="K52" s="34"/>
      <c r="L52" s="34"/>
      <c r="M52" s="34"/>
      <c r="N52" s="34"/>
      <c r="O52" s="34"/>
      <c r="P52" s="34"/>
      <c r="Q52" s="34"/>
      <c r="R52" s="34"/>
      <c r="S52" s="34"/>
      <c r="T52" s="878"/>
      <c r="U52" s="83"/>
      <c r="V52" s="877"/>
    </row>
    <row r="53" spans="1:22">
      <c r="A53" s="34"/>
      <c r="B53" s="52"/>
      <c r="C53" s="34"/>
      <c r="D53" s="34"/>
      <c r="E53" s="905"/>
      <c r="F53" s="905"/>
      <c r="G53" s="34"/>
      <c r="H53" s="32"/>
      <c r="I53" s="32"/>
      <c r="J53" s="32"/>
      <c r="K53" s="34"/>
      <c r="L53" s="34"/>
      <c r="M53" s="32"/>
      <c r="N53" s="34"/>
      <c r="O53" s="32"/>
      <c r="P53" s="32"/>
      <c r="Q53" s="34"/>
      <c r="R53" s="34"/>
      <c r="S53" s="34"/>
      <c r="T53" s="83"/>
      <c r="U53" s="83"/>
      <c r="V53" s="306"/>
    </row>
    <row r="54" spans="1:22">
      <c r="A54" s="34"/>
      <c r="B54" s="52"/>
      <c r="C54" s="32" t="s">
        <v>129</v>
      </c>
      <c r="D54" s="32"/>
      <c r="E54" s="168"/>
      <c r="F54" s="168"/>
      <c r="G54" s="34"/>
      <c r="H54" s="32"/>
      <c r="I54" s="32"/>
      <c r="J54" s="32"/>
      <c r="K54" s="32"/>
      <c r="L54" s="32"/>
      <c r="M54" s="32"/>
      <c r="N54" s="34"/>
      <c r="O54" s="32"/>
      <c r="P54" s="32"/>
      <c r="Q54" s="34"/>
      <c r="R54" s="34"/>
      <c r="S54" s="34"/>
      <c r="T54" s="83"/>
      <c r="U54" s="34"/>
      <c r="V54" s="306"/>
    </row>
    <row r="55" spans="1:22">
      <c r="A55" s="34"/>
      <c r="B55" s="52"/>
      <c r="C55" s="1378"/>
      <c r="D55" s="1379"/>
      <c r="E55" s="1379"/>
      <c r="F55" s="1380"/>
      <c r="G55" s="34"/>
      <c r="H55" s="32"/>
      <c r="I55" s="32"/>
      <c r="J55" s="32"/>
      <c r="K55" s="32"/>
      <c r="L55" s="32"/>
      <c r="M55" s="32"/>
      <c r="N55" s="34"/>
      <c r="O55" s="32"/>
      <c r="P55" s="32"/>
      <c r="Q55" s="34"/>
      <c r="R55" s="34"/>
      <c r="S55" s="34"/>
      <c r="T55" s="83"/>
      <c r="U55" s="83"/>
      <c r="V55" s="306"/>
    </row>
    <row r="56" spans="1:22">
      <c r="A56" s="34"/>
      <c r="B56" s="52"/>
      <c r="C56" s="1381"/>
      <c r="D56" s="1345"/>
      <c r="E56" s="1345"/>
      <c r="F56" s="1382"/>
      <c r="G56" s="34"/>
      <c r="H56" s="32"/>
      <c r="I56" s="32"/>
      <c r="J56" s="32"/>
      <c r="K56" s="32"/>
      <c r="L56" s="32"/>
      <c r="M56" s="32"/>
      <c r="N56" s="34"/>
      <c r="O56" s="32"/>
      <c r="P56" s="32"/>
      <c r="Q56" s="34"/>
      <c r="R56" s="34"/>
      <c r="S56" s="34"/>
      <c r="T56" s="83"/>
      <c r="U56" s="34"/>
      <c r="V56" s="306"/>
    </row>
    <row r="57" spans="1:22">
      <c r="A57" s="34"/>
      <c r="B57" s="52"/>
      <c r="C57" s="1381"/>
      <c r="D57" s="1345"/>
      <c r="E57" s="1345"/>
      <c r="F57" s="1382"/>
      <c r="G57" s="34"/>
      <c r="H57" s="32"/>
      <c r="I57" s="32"/>
      <c r="J57" s="32"/>
      <c r="K57" s="32"/>
      <c r="L57" s="32"/>
      <c r="M57" s="32"/>
      <c r="N57" s="34"/>
      <c r="O57" s="32"/>
      <c r="P57" s="32"/>
      <c r="Q57" s="34"/>
      <c r="R57" s="34"/>
      <c r="S57" s="34"/>
      <c r="T57" s="83"/>
      <c r="U57" s="83"/>
      <c r="V57" s="306"/>
    </row>
    <row r="58" spans="1:22">
      <c r="A58" s="34"/>
      <c r="B58" s="52"/>
      <c r="C58" s="1381"/>
      <c r="D58" s="1345"/>
      <c r="E58" s="1345"/>
      <c r="F58" s="1382"/>
      <c r="G58" s="34"/>
      <c r="H58" s="32"/>
      <c r="I58" s="32"/>
      <c r="J58" s="32"/>
      <c r="K58" s="32"/>
      <c r="L58" s="32"/>
      <c r="M58" s="32"/>
      <c r="N58" s="34"/>
      <c r="O58" s="32"/>
      <c r="P58" s="32"/>
      <c r="Q58" s="34"/>
      <c r="R58" s="34"/>
      <c r="S58" s="34"/>
      <c r="T58" s="83"/>
      <c r="U58" s="83"/>
      <c r="V58" s="306"/>
    </row>
    <row r="59" spans="1:22">
      <c r="A59" s="34"/>
      <c r="B59" s="52"/>
      <c r="C59" s="1383"/>
      <c r="D59" s="1384"/>
      <c r="E59" s="1384"/>
      <c r="F59" s="1385"/>
      <c r="G59" s="34"/>
      <c r="H59" s="32"/>
      <c r="I59" s="32"/>
      <c r="J59" s="32"/>
      <c r="K59" s="32"/>
      <c r="L59" s="32"/>
      <c r="M59" s="32"/>
      <c r="N59" s="34"/>
      <c r="O59" s="32"/>
      <c r="P59" s="32"/>
      <c r="Q59" s="34"/>
      <c r="R59" s="34"/>
      <c r="S59" s="34"/>
      <c r="T59" s="83"/>
      <c r="U59" s="83"/>
      <c r="V59" s="306"/>
    </row>
    <row r="60" spans="1:22">
      <c r="A60" s="34"/>
      <c r="B60" s="52"/>
      <c r="C60" s="32"/>
      <c r="D60" s="32"/>
      <c r="E60" s="168"/>
      <c r="F60" s="168"/>
      <c r="G60" s="34"/>
      <c r="H60" s="32"/>
      <c r="I60" s="32"/>
      <c r="J60" s="32"/>
      <c r="K60" s="32"/>
      <c r="L60" s="32"/>
      <c r="M60" s="32"/>
      <c r="N60" s="34"/>
      <c r="O60" s="32"/>
      <c r="P60" s="32"/>
      <c r="Q60" s="34"/>
      <c r="R60" s="34"/>
      <c r="S60" s="34"/>
      <c r="T60" s="83"/>
      <c r="U60" s="83"/>
      <c r="V60" s="306"/>
    </row>
    <row r="61" spans="1:22">
      <c r="A61" s="34"/>
      <c r="B61" s="52"/>
      <c r="C61" s="32"/>
      <c r="D61" s="33"/>
      <c r="E61" s="174"/>
      <c r="F61" s="174"/>
      <c r="G61" s="34"/>
      <c r="H61" s="32"/>
      <c r="I61" s="32"/>
      <c r="J61" s="32"/>
      <c r="K61" s="32"/>
      <c r="L61" s="32"/>
      <c r="M61" s="32"/>
      <c r="N61" s="32"/>
      <c r="O61" s="32"/>
      <c r="P61" s="32"/>
      <c r="Q61" s="34"/>
      <c r="R61" s="32"/>
      <c r="S61" s="32"/>
      <c r="T61" s="84"/>
      <c r="U61" s="83"/>
      <c r="V61" s="306"/>
    </row>
    <row r="62" spans="1:22">
      <c r="A62" s="34"/>
      <c r="B62" s="335" t="s">
        <v>130</v>
      </c>
      <c r="C62" s="56"/>
      <c r="D62" s="56"/>
      <c r="E62" s="175"/>
      <c r="F62" s="175"/>
      <c r="G62" s="56"/>
      <c r="H62" s="56"/>
      <c r="I62" s="56"/>
      <c r="J62" s="56"/>
      <c r="K62" s="56"/>
      <c r="L62" s="56"/>
      <c r="M62" s="56"/>
      <c r="N62" s="56"/>
      <c r="O62" s="56"/>
      <c r="P62" s="56"/>
      <c r="Q62" s="56"/>
      <c r="R62" s="56"/>
      <c r="S62" s="56"/>
      <c r="T62" s="312"/>
      <c r="U62" s="312"/>
      <c r="V62" s="312"/>
    </row>
    <row r="63" spans="1:22" hidden="1"/>
    <row r="64" spans="1:22" hidden="1"/>
    <row r="65" hidden="1"/>
    <row r="66" hidden="1"/>
    <row r="67" hidden="1"/>
    <row r="68" hidden="1"/>
    <row r="69" hidden="1"/>
    <row r="70" hidden="1"/>
    <row r="71" hidden="1"/>
    <row r="72" hidden="1"/>
    <row r="73" hidden="1"/>
    <row r="74" hidden="1"/>
    <row r="75" hidden="1"/>
    <row r="76" hidden="1"/>
    <row r="77" hidden="1"/>
    <row r="78" hidden="1"/>
  </sheetData>
  <mergeCells count="8">
    <mergeCell ref="V10:V12"/>
    <mergeCell ref="R10:R12"/>
    <mergeCell ref="T10:T12"/>
    <mergeCell ref="C55:F59"/>
    <mergeCell ref="H10:H12"/>
    <mergeCell ref="I10:J11"/>
    <mergeCell ref="L10:M11"/>
    <mergeCell ref="O10:P11"/>
  </mergeCells>
  <conditionalFormatting sqref="H3 H28:H31">
    <cfRule type="cellIs" dxfId="1237" priority="33" stopIfTrue="1" operator="greaterThan">
      <formula>0</formula>
    </cfRule>
    <cfRule type="cellIs" dxfId="1236" priority="34" stopIfTrue="1" operator="lessThan">
      <formula>1</formula>
    </cfRule>
  </conditionalFormatting>
  <conditionalFormatting sqref="H16:H17">
    <cfRule type="cellIs" dxfId="1235" priority="31" stopIfTrue="1" operator="greaterThan">
      <formula>0</formula>
    </cfRule>
    <cfRule type="cellIs" dxfId="1234" priority="32" stopIfTrue="1" operator="lessThan">
      <formula>1</formula>
    </cfRule>
  </conditionalFormatting>
  <conditionalFormatting sqref="H17">
    <cfRule type="cellIs" dxfId="1233" priority="29" stopIfTrue="1" operator="greaterThan">
      <formula>0</formula>
    </cfRule>
    <cfRule type="cellIs" dxfId="1232" priority="30" stopIfTrue="1" operator="lessThan">
      <formula>1</formula>
    </cfRule>
  </conditionalFormatting>
  <conditionalFormatting sqref="H20">
    <cfRule type="cellIs" dxfId="1231" priority="27" stopIfTrue="1" operator="greaterThan">
      <formula>0</formula>
    </cfRule>
    <cfRule type="cellIs" dxfId="1230" priority="28" stopIfTrue="1" operator="lessThan">
      <formula>1</formula>
    </cfRule>
  </conditionalFormatting>
  <conditionalFormatting sqref="H20">
    <cfRule type="cellIs" dxfId="1229" priority="25" stopIfTrue="1" operator="greaterThan">
      <formula>0</formula>
    </cfRule>
    <cfRule type="cellIs" dxfId="1228" priority="26" stopIfTrue="1" operator="lessThan">
      <formula>1</formula>
    </cfRule>
  </conditionalFormatting>
  <conditionalFormatting sqref="H21">
    <cfRule type="cellIs" dxfId="1227" priority="23" stopIfTrue="1" operator="greaterThan">
      <formula>0</formula>
    </cfRule>
    <cfRule type="cellIs" dxfId="1226" priority="24" stopIfTrue="1" operator="lessThan">
      <formula>1</formula>
    </cfRule>
  </conditionalFormatting>
  <conditionalFormatting sqref="H21">
    <cfRule type="cellIs" dxfId="1225" priority="21" stopIfTrue="1" operator="greaterThan">
      <formula>0</formula>
    </cfRule>
    <cfRule type="cellIs" dxfId="1224" priority="22" stopIfTrue="1" operator="lessThan">
      <formula>1</formula>
    </cfRule>
  </conditionalFormatting>
  <conditionalFormatting sqref="H24:H25">
    <cfRule type="cellIs" dxfId="1223" priority="19" stopIfTrue="1" operator="greaterThan">
      <formula>0</formula>
    </cfRule>
    <cfRule type="cellIs" dxfId="1222" priority="20" stopIfTrue="1" operator="lessThan">
      <formula>1</formula>
    </cfRule>
  </conditionalFormatting>
  <conditionalFormatting sqref="H24:H25">
    <cfRule type="cellIs" dxfId="1221" priority="17" stopIfTrue="1" operator="greaterThan">
      <formula>0</formula>
    </cfRule>
    <cfRule type="cellIs" dxfId="1220" priority="18" stopIfTrue="1" operator="lessThan">
      <formula>1</formula>
    </cfRule>
  </conditionalFormatting>
  <conditionalFormatting sqref="H34:H35">
    <cfRule type="cellIs" dxfId="1219" priority="15" stopIfTrue="1" operator="greaterThan">
      <formula>0</formula>
    </cfRule>
    <cfRule type="cellIs" dxfId="1218" priority="16" stopIfTrue="1" operator="lessThan">
      <formula>1</formula>
    </cfRule>
  </conditionalFormatting>
  <conditionalFormatting sqref="H34:H35">
    <cfRule type="cellIs" dxfId="1217" priority="13" stopIfTrue="1" operator="greaterThan">
      <formula>0</formula>
    </cfRule>
    <cfRule type="cellIs" dxfId="1216" priority="14" stopIfTrue="1" operator="lessThan">
      <formula>1</formula>
    </cfRule>
  </conditionalFormatting>
  <conditionalFormatting sqref="H38:H42">
    <cfRule type="cellIs" dxfId="1215" priority="11" stopIfTrue="1" operator="greaterThan">
      <formula>0</formula>
    </cfRule>
    <cfRule type="cellIs" dxfId="1214" priority="12" stopIfTrue="1" operator="lessThan">
      <formula>1</formula>
    </cfRule>
  </conditionalFormatting>
  <conditionalFormatting sqref="H38:H42">
    <cfRule type="cellIs" dxfId="1213" priority="9" stopIfTrue="1" operator="greaterThan">
      <formula>0</formula>
    </cfRule>
    <cfRule type="cellIs" dxfId="1212" priority="10" stopIfTrue="1" operator="lessThan">
      <formula>1</formula>
    </cfRule>
  </conditionalFormatting>
  <conditionalFormatting sqref="H45:H46">
    <cfRule type="cellIs" dxfId="1211" priority="7" stopIfTrue="1" operator="greaterThan">
      <formula>0</formula>
    </cfRule>
    <cfRule type="cellIs" dxfId="1210" priority="8" stopIfTrue="1" operator="lessThan">
      <formula>1</formula>
    </cfRule>
  </conditionalFormatting>
  <conditionalFormatting sqref="H45:H46">
    <cfRule type="cellIs" dxfId="1209" priority="5" stopIfTrue="1" operator="greaterThan">
      <formula>0</formula>
    </cfRule>
    <cfRule type="cellIs" dxfId="1208" priority="6" stopIfTrue="1" operator="lessThan">
      <formula>1</formula>
    </cfRule>
  </conditionalFormatting>
  <conditionalFormatting sqref="H49:H51">
    <cfRule type="cellIs" dxfId="1207" priority="3" stopIfTrue="1" operator="greaterThan">
      <formula>0</formula>
    </cfRule>
    <cfRule type="cellIs" dxfId="1206" priority="4" stopIfTrue="1" operator="lessThan">
      <formula>1</formula>
    </cfRule>
  </conditionalFormatting>
  <conditionalFormatting sqref="H49:H51">
    <cfRule type="cellIs" dxfId="1205" priority="1" stopIfTrue="1" operator="greaterThan">
      <formula>0</formula>
    </cfRule>
    <cfRule type="cellIs" dxfId="1204" priority="2" stopIfTrue="1" operator="lessThan">
      <formula>1</formula>
    </cfRule>
  </conditionalFormatting>
  <dataValidations count="1">
    <dataValidation type="list" allowBlank="1" showInputMessage="1" showErrorMessage="1" sqref="P45:P46 M34:M35 M24:M25 M45:M46 J34:J35 P16:P17 J24:J25 J45:J46 M16:M17 J16:J17 J38:J42 M38:M42 J20:J21 M20:M21 P20:P21 P38:P42 P24:P25 P34:P35 P49:P51 M49:M51 J49:J51 J28:J31 P28:P31 M28:M31" xr:uid="{69ED34CE-E791-4ADD-9CD5-297C1E730F86}">
      <formula1>Confidence_grade</formula1>
    </dataValidation>
  </dataValidations>
  <pageMargins left="0.70866141732283472" right="0.70866141732283472" top="0.74803149606299213" bottom="0.74803149606299213" header="0.31496062992125984" footer="0.31496062992125984"/>
  <pageSetup paperSize="9" scale="38" orientation="landscape" r:id="rId1"/>
  <headerFooter>
    <oddHeader>&amp;LDepartment of Internal Affairs - Three Waters Reform Programme - Request for Information Template Workbook I</oddHeader>
    <oddFooter>&amp;LPage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5A71A-8F4D-409E-B282-15BFB265B3ED}">
  <sheetPr>
    <tabColor rgb="FF55EBF7"/>
    <pageSetUpPr fitToPage="1"/>
  </sheetPr>
  <dimension ref="A1:XEC79"/>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 style="32" customWidth="1"/>
    <col min="4" max="4" width="65.44140625" style="32" bestFit="1" customWidth="1"/>
    <col min="5" max="5" width="9.44140625" style="32" customWidth="1"/>
    <col min="6" max="6" width="8.5546875" style="32" customWidth="1"/>
    <col min="7" max="7" width="8.5546875" style="34" customWidth="1"/>
    <col min="8" max="8" width="19" style="89" bestFit="1" customWidth="1"/>
    <col min="9" max="9" width="13.5546875" style="32" customWidth="1"/>
    <col min="10" max="11" width="5.5546875" style="32" customWidth="1"/>
    <col min="12" max="12" width="13.5546875" style="32" customWidth="1"/>
    <col min="13" max="13" width="5.5546875" style="32" customWidth="1"/>
    <col min="14" max="14" width="5.5546875" style="34" customWidth="1"/>
    <col min="15" max="15" width="13.5546875" style="32" customWidth="1"/>
    <col min="16" max="17" width="5.5546875" style="32" customWidth="1"/>
    <col min="18" max="18" width="16.5546875" style="34" customWidth="1"/>
    <col min="19" max="19" width="16.5546875" style="168" customWidth="1"/>
    <col min="20" max="26" width="16.5546875" style="32" customWidth="1"/>
    <col min="27" max="27" width="16.5546875" style="33" customWidth="1"/>
    <col min="28" max="30" width="5.5546875" style="32" customWidth="1"/>
    <col min="31" max="31" width="15.44140625" style="32" customWidth="1"/>
    <col min="32" max="32" width="5.5546875" style="32" customWidth="1"/>
    <col min="33" max="33" width="49.44140625" style="32" customWidth="1"/>
    <col min="34" max="35" width="5.5546875" hidden="1"/>
    <col min="36" max="16346" width="9.44140625" hidden="1"/>
    <col min="16358" max="16384" width="9.44140625" hidden="1"/>
  </cols>
  <sheetData>
    <row r="1" spans="1:33" ht="28.35" customHeight="1">
      <c r="B1" s="36" t="str">
        <f>'Key information'!$B$6</f>
        <v>Three Waters Reform Programme: Request for Information Workbook I</v>
      </c>
      <c r="C1" s="37"/>
      <c r="D1" s="37"/>
      <c r="E1" s="323"/>
      <c r="F1" s="323"/>
      <c r="G1" s="323"/>
      <c r="H1" s="90"/>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4"/>
    </row>
    <row r="2" spans="1:33" ht="20.399999999999999">
      <c r="B2" s="39"/>
      <c r="C2" s="298"/>
      <c r="D2" s="189"/>
      <c r="E2" s="84"/>
      <c r="F2" s="84"/>
      <c r="G2" s="84"/>
      <c r="H2" s="84"/>
      <c r="I2" s="84"/>
      <c r="J2" s="84"/>
      <c r="K2" s="84"/>
      <c r="L2" s="84"/>
      <c r="M2" s="84"/>
      <c r="N2" s="84"/>
      <c r="O2" s="84"/>
      <c r="P2" s="84"/>
      <c r="Q2" s="84"/>
      <c r="R2" s="84"/>
      <c r="S2" s="84"/>
      <c r="T2" s="84"/>
      <c r="U2" s="84"/>
      <c r="V2" s="84"/>
      <c r="W2" s="84"/>
      <c r="X2" s="84"/>
      <c r="Y2" s="84"/>
      <c r="Z2" s="84"/>
      <c r="AB2" s="84"/>
      <c r="AC2" s="84"/>
      <c r="AD2" s="84"/>
      <c r="AE2" s="84"/>
      <c r="AF2" s="84"/>
      <c r="AG2" s="190"/>
    </row>
    <row r="3" spans="1:33" ht="14.4">
      <c r="A3" s="41"/>
      <c r="B3" s="662" t="s">
        <v>1971</v>
      </c>
      <c r="C3" s="302"/>
      <c r="D3" s="663">
        <f>'Key information'!$E$8</f>
        <v>0</v>
      </c>
      <c r="E3" s="302"/>
      <c r="F3" s="192"/>
      <c r="G3" s="807" t="s">
        <v>100</v>
      </c>
      <c r="H3" s="665">
        <f>SUM(H14:H39)</f>
        <v>17</v>
      </c>
      <c r="I3" s="192"/>
      <c r="J3" s="192"/>
      <c r="K3" s="192"/>
      <c r="L3" s="192"/>
      <c r="M3" s="192"/>
      <c r="N3" s="83"/>
      <c r="O3" s="326"/>
      <c r="P3" s="84"/>
      <c r="Q3" s="302"/>
      <c r="R3" s="302"/>
      <c r="S3" s="99"/>
      <c r="T3" s="302"/>
      <c r="U3" s="302"/>
      <c r="V3" s="302"/>
      <c r="W3" s="302"/>
      <c r="X3" s="302"/>
      <c r="Y3" s="302"/>
      <c r="Z3" s="302"/>
      <c r="AA3" s="842"/>
      <c r="AB3" s="302"/>
      <c r="AC3" s="302"/>
      <c r="AD3" s="302"/>
      <c r="AE3" s="302"/>
      <c r="AF3" s="302"/>
      <c r="AG3" s="303"/>
    </row>
    <row r="4" spans="1:33" ht="14.4">
      <c r="B4" s="1022"/>
      <c r="C4" s="327"/>
      <c r="D4" s="328"/>
      <c r="E4" s="329"/>
      <c r="F4" s="329"/>
      <c r="G4" s="329"/>
      <c r="H4" s="329"/>
      <c r="I4" s="329"/>
      <c r="J4" s="329"/>
      <c r="K4" s="329"/>
      <c r="L4" s="329"/>
      <c r="M4" s="329"/>
      <c r="N4" s="46"/>
      <c r="O4" s="47"/>
      <c r="P4" s="47"/>
      <c r="Q4" s="337"/>
      <c r="R4" s="337"/>
      <c r="S4" s="330"/>
      <c r="T4" s="46"/>
      <c r="U4" s="46"/>
      <c r="V4" s="46"/>
      <c r="W4" s="46"/>
      <c r="X4" s="46"/>
      <c r="Y4" s="46"/>
      <c r="Z4" s="46"/>
      <c r="AA4" s="1250"/>
      <c r="AB4" s="46"/>
      <c r="AC4" s="46"/>
      <c r="AD4" s="46"/>
      <c r="AE4" s="46"/>
      <c r="AF4" s="46"/>
      <c r="AG4" s="304"/>
    </row>
    <row r="5" spans="1:33" ht="14.4">
      <c r="C5" s="33"/>
      <c r="H5" s="34"/>
      <c r="S5" s="905"/>
      <c r="T5" s="34"/>
    </row>
    <row r="6" spans="1:33" ht="15" thickBot="1">
      <c r="B6" s="48"/>
      <c r="C6" s="49"/>
      <c r="D6" s="50"/>
      <c r="E6" s="50"/>
      <c r="F6" s="50"/>
      <c r="G6" s="50"/>
      <c r="H6" s="50"/>
      <c r="I6" s="50"/>
      <c r="J6" s="50"/>
      <c r="K6" s="50"/>
      <c r="L6" s="50"/>
      <c r="M6" s="50"/>
      <c r="N6" s="51"/>
      <c r="O6" s="50"/>
      <c r="P6" s="50"/>
      <c r="Q6" s="338"/>
      <c r="R6" s="338"/>
      <c r="S6" s="169"/>
      <c r="T6" s="50"/>
      <c r="U6" s="50"/>
      <c r="V6" s="50"/>
      <c r="W6" s="50"/>
      <c r="X6" s="50"/>
      <c r="Y6" s="50"/>
      <c r="Z6" s="50"/>
      <c r="AA6" s="280"/>
      <c r="AB6" s="50"/>
      <c r="AC6" s="50"/>
      <c r="AD6" s="50"/>
      <c r="AE6" s="50"/>
      <c r="AF6" s="50"/>
      <c r="AG6" s="231"/>
    </row>
    <row r="7" spans="1:33" ht="14.4">
      <c r="B7" s="52"/>
      <c r="C7" s="122" t="s">
        <v>2678</v>
      </c>
      <c r="D7" s="123"/>
      <c r="E7" s="84"/>
      <c r="F7" s="84"/>
      <c r="G7" s="83"/>
      <c r="H7" s="84"/>
      <c r="I7" s="84"/>
      <c r="J7" s="84"/>
      <c r="K7" s="84"/>
      <c r="L7" s="84"/>
      <c r="M7" s="84"/>
      <c r="N7" s="83"/>
      <c r="O7" s="84"/>
      <c r="P7" s="84"/>
      <c r="Q7" s="302"/>
      <c r="R7" s="302"/>
      <c r="S7" s="218"/>
      <c r="T7" s="84"/>
      <c r="U7" s="84"/>
      <c r="V7" s="84"/>
      <c r="W7" s="84"/>
      <c r="X7" s="84"/>
      <c r="Y7" s="84"/>
      <c r="Z7" s="84"/>
      <c r="AB7" s="84"/>
      <c r="AC7" s="84"/>
      <c r="AD7" s="84"/>
      <c r="AE7" s="84"/>
      <c r="AF7" s="84"/>
      <c r="AG7" s="190"/>
    </row>
    <row r="8" spans="1:33" ht="15" thickBot="1">
      <c r="B8" s="52"/>
      <c r="C8" s="124" t="s">
        <v>1579</v>
      </c>
      <c r="D8" s="125"/>
      <c r="E8" s="84"/>
      <c r="F8" s="84"/>
      <c r="G8" s="83"/>
      <c r="H8" s="84"/>
      <c r="I8" s="84"/>
      <c r="J8" s="84"/>
      <c r="K8" s="84"/>
      <c r="L8" s="84"/>
      <c r="M8" s="84"/>
      <c r="N8" s="83"/>
      <c r="O8" s="84"/>
      <c r="P8" s="84"/>
      <c r="Q8" s="302"/>
      <c r="R8" s="302"/>
      <c r="S8" s="218"/>
      <c r="T8" s="84"/>
      <c r="U8" s="84"/>
      <c r="V8" s="84"/>
      <c r="W8" s="84"/>
      <c r="X8" s="84"/>
      <c r="Y8" s="84"/>
      <c r="Z8" s="84"/>
      <c r="AB8" s="84"/>
      <c r="AC8" s="84"/>
      <c r="AD8" s="84"/>
      <c r="AE8" s="84"/>
      <c r="AF8" s="84"/>
      <c r="AG8" s="190"/>
    </row>
    <row r="9" spans="1:33" ht="17.399999999999999" thickBot="1">
      <c r="B9" s="52"/>
      <c r="C9" s="84"/>
      <c r="D9" s="84"/>
      <c r="E9" s="84"/>
      <c r="F9" s="84"/>
      <c r="G9" s="83"/>
      <c r="H9" s="84"/>
      <c r="I9" s="84"/>
      <c r="J9" s="84"/>
      <c r="K9" s="84"/>
      <c r="L9" s="84"/>
      <c r="M9" s="84"/>
      <c r="N9" s="83"/>
      <c r="O9" s="84"/>
      <c r="P9" s="84"/>
      <c r="Q9" s="302"/>
      <c r="R9" s="302"/>
      <c r="S9" s="218"/>
      <c r="T9" s="84"/>
      <c r="U9" s="84"/>
      <c r="V9" s="84"/>
      <c r="W9" s="84"/>
      <c r="X9" s="84"/>
      <c r="Y9" s="84"/>
      <c r="Z9" s="84"/>
      <c r="AB9" s="84"/>
      <c r="AC9" s="708" t="s">
        <v>2894</v>
      </c>
      <c r="AD9" s="84"/>
      <c r="AE9" s="84"/>
      <c r="AF9" s="84"/>
      <c r="AG9" s="190"/>
    </row>
    <row r="10" spans="1:33" ht="21" customHeight="1">
      <c r="B10" s="52"/>
      <c r="C10" s="122" t="s">
        <v>103</v>
      </c>
      <c r="D10" s="137" t="s">
        <v>32</v>
      </c>
      <c r="E10" s="137" t="s">
        <v>104</v>
      </c>
      <c r="F10" s="133" t="s">
        <v>105</v>
      </c>
      <c r="H10" s="1353" t="s">
        <v>106</v>
      </c>
      <c r="I10" s="1608">
        <v>43646</v>
      </c>
      <c r="J10" s="1606"/>
      <c r="L10" s="1608">
        <v>44012</v>
      </c>
      <c r="M10" s="1606"/>
      <c r="N10" s="32"/>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C10" s="1602" t="s">
        <v>147</v>
      </c>
      <c r="AD10" s="34"/>
      <c r="AE10" s="1338" t="s">
        <v>108</v>
      </c>
      <c r="AF10" s="53"/>
      <c r="AG10" s="1332" t="s">
        <v>109</v>
      </c>
    </row>
    <row r="11" spans="1:33" ht="14.4">
      <c r="B11" s="52"/>
      <c r="C11" s="223" t="s">
        <v>110</v>
      </c>
      <c r="D11" s="136"/>
      <c r="E11" s="136"/>
      <c r="F11" s="134" t="s">
        <v>111</v>
      </c>
      <c r="H11" s="1354"/>
      <c r="I11" s="1609"/>
      <c r="J11" s="1461"/>
      <c r="L11" s="1609"/>
      <c r="M11" s="1461"/>
      <c r="N11" s="32"/>
      <c r="O11" s="1612"/>
      <c r="P11" s="1613"/>
      <c r="R11" s="1600"/>
      <c r="S11" s="1600"/>
      <c r="T11" s="1600"/>
      <c r="U11" s="1600"/>
      <c r="V11" s="1600"/>
      <c r="W11" s="1600"/>
      <c r="X11" s="1600"/>
      <c r="Y11" s="1600"/>
      <c r="Z11" s="1600"/>
      <c r="AA11" s="1600"/>
      <c r="AC11" s="1603"/>
      <c r="AD11" s="34"/>
      <c r="AE11" s="1339"/>
      <c r="AF11" s="53"/>
      <c r="AG11" s="1333"/>
    </row>
    <row r="12" spans="1:33" ht="15" thickBot="1">
      <c r="B12" s="52"/>
      <c r="C12" s="124"/>
      <c r="D12" s="138"/>
      <c r="E12" s="138"/>
      <c r="F12" s="135"/>
      <c r="H12" s="1355"/>
      <c r="I12" s="153"/>
      <c r="J12" s="902" t="s">
        <v>147</v>
      </c>
      <c r="L12" s="153"/>
      <c r="M12" s="902" t="s">
        <v>147</v>
      </c>
      <c r="N12" s="32"/>
      <c r="O12" s="153"/>
      <c r="P12" s="902" t="s">
        <v>147</v>
      </c>
      <c r="R12" s="1601"/>
      <c r="S12" s="1601"/>
      <c r="T12" s="1601"/>
      <c r="U12" s="1601"/>
      <c r="V12" s="1601"/>
      <c r="W12" s="1601"/>
      <c r="X12" s="1601"/>
      <c r="Y12" s="1601"/>
      <c r="Z12" s="1601"/>
      <c r="AA12" s="1601"/>
      <c r="AC12" s="1604"/>
      <c r="AD12" s="34"/>
      <c r="AE12" s="1340"/>
      <c r="AF12" s="54"/>
      <c r="AG12" s="1334"/>
    </row>
    <row r="13" spans="1:33" ht="14.4">
      <c r="B13" s="52"/>
      <c r="C13" s="84"/>
      <c r="D13" s="84"/>
      <c r="E13" s="84"/>
      <c r="F13" s="84"/>
      <c r="G13" s="83"/>
      <c r="H13" s="84"/>
      <c r="I13" s="84"/>
      <c r="J13" s="84"/>
      <c r="K13" s="84"/>
      <c r="L13" s="84"/>
      <c r="M13" s="84"/>
      <c r="N13" s="83"/>
      <c r="O13" s="84"/>
      <c r="P13" s="84"/>
      <c r="Q13" s="84"/>
      <c r="R13" s="84"/>
      <c r="S13" s="84"/>
      <c r="T13" s="84"/>
      <c r="U13" s="84"/>
      <c r="V13" s="84"/>
      <c r="W13" s="84"/>
      <c r="X13" s="84"/>
      <c r="Y13" s="84"/>
      <c r="Z13" s="84"/>
      <c r="AB13" s="84"/>
      <c r="AC13" s="84"/>
      <c r="AD13" s="84"/>
      <c r="AE13" s="84"/>
      <c r="AF13" s="84"/>
      <c r="AG13" s="190"/>
    </row>
    <row r="14" spans="1:33" ht="14.4">
      <c r="B14" s="203">
        <f>IF(C14="","",COUNTIF($C14:C$14,"&lt;&gt;""")-COUNTBLANK($C14:C$14))</f>
        <v>1</v>
      </c>
      <c r="C14" s="60" t="s">
        <v>1580</v>
      </c>
      <c r="D14" s="982" t="s">
        <v>1581</v>
      </c>
      <c r="E14" s="173" t="s">
        <v>750</v>
      </c>
      <c r="F14" s="61" t="s">
        <v>294</v>
      </c>
      <c r="G14" s="83"/>
      <c r="H14" s="1012">
        <f>IF(AND(I14&lt;&gt;"",J14&lt;&gt;"",L14&lt;&gt;"",M14&lt;&gt;"",O14&lt;&gt;"",P14&lt;&gt;"",AG14&lt;&gt;"",R14&lt;&gt;"",S14&lt;&gt;"",T14&lt;&gt;"",U14&lt;&gt;"",V14&lt;&gt;"",W14&lt;&gt;"",X14&lt;&gt;"",Y14&lt;&gt;"",Z14&lt;&gt;"",,AA14&lt;&gt;"",AC14&lt;&gt;""),0,1)</f>
        <v>1</v>
      </c>
      <c r="I14" s="110">
        <f>'F8'!I31</f>
        <v>0</v>
      </c>
      <c r="J14" s="184"/>
      <c r="K14" s="84"/>
      <c r="L14" s="110">
        <f>'F8'!L31</f>
        <v>0</v>
      </c>
      <c r="M14" s="184"/>
      <c r="N14" s="84"/>
      <c r="O14" s="110">
        <f>'F8'!O31</f>
        <v>0</v>
      </c>
      <c r="P14" s="184"/>
      <c r="Q14" s="84"/>
      <c r="R14" s="110">
        <f>'F8'!R31</f>
        <v>0</v>
      </c>
      <c r="S14" s="110">
        <f>'F8'!S31</f>
        <v>0</v>
      </c>
      <c r="T14" s="110">
        <f>'F8'!T31</f>
        <v>0</v>
      </c>
      <c r="U14" s="110">
        <f>'F8'!U31</f>
        <v>0</v>
      </c>
      <c r="V14" s="110">
        <f>'F8'!V31</f>
        <v>0</v>
      </c>
      <c r="W14" s="110">
        <f>'F8'!W31</f>
        <v>0</v>
      </c>
      <c r="X14" s="110">
        <f>'F8'!X31</f>
        <v>0</v>
      </c>
      <c r="Y14" s="110">
        <f>'F8'!Y31</f>
        <v>0</v>
      </c>
      <c r="Z14" s="110">
        <f>'F8'!Z31</f>
        <v>0</v>
      </c>
      <c r="AA14" s="1251">
        <f>'F8'!AB31</f>
        <v>0</v>
      </c>
      <c r="AC14" s="184"/>
      <c r="AD14" s="308"/>
      <c r="AE14" s="912"/>
      <c r="AF14" s="83"/>
      <c r="AG14" s="102"/>
    </row>
    <row r="15" spans="1:33" ht="14.4">
      <c r="B15" s="203" t="str">
        <f>IF(C15="","",COUNTIF($C$14:C15,"&lt;&gt;""")-COUNTBLANK($C$14:C15))</f>
        <v/>
      </c>
      <c r="C15" s="84"/>
      <c r="D15" s="84"/>
      <c r="E15" s="84"/>
      <c r="F15" s="84"/>
      <c r="G15" s="84"/>
      <c r="H15" s="84"/>
      <c r="I15" s="307"/>
      <c r="J15" s="307"/>
      <c r="K15" s="307"/>
      <c r="L15" s="307"/>
      <c r="M15" s="307"/>
      <c r="N15" s="307"/>
      <c r="O15" s="307"/>
      <c r="P15" s="307"/>
      <c r="Q15" s="307"/>
      <c r="R15" s="307"/>
      <c r="S15" s="307"/>
      <c r="T15" s="307"/>
      <c r="U15" s="307"/>
      <c r="V15" s="307"/>
      <c r="W15" s="307"/>
      <c r="X15" s="307"/>
      <c r="Y15" s="307"/>
      <c r="Z15" s="307"/>
      <c r="AC15" s="307"/>
      <c r="AD15" s="307"/>
      <c r="AE15" s="84"/>
      <c r="AF15" s="84"/>
      <c r="AG15" s="190"/>
    </row>
    <row r="16" spans="1:33" ht="16.2">
      <c r="B16" s="203" t="str">
        <f>IF(C16="","",COUNTIF($C$14:C16,"&lt;&gt;""")-COUNTBLANK($C$14:C16))</f>
        <v/>
      </c>
      <c r="C16" s="60"/>
      <c r="D16" s="971" t="s">
        <v>2740</v>
      </c>
      <c r="E16" s="63"/>
      <c r="F16" s="60"/>
      <c r="G16" s="83"/>
      <c r="H16" s="84"/>
      <c r="I16" s="308"/>
      <c r="J16" s="308"/>
      <c r="K16" s="308"/>
      <c r="L16" s="308"/>
      <c r="M16" s="308"/>
      <c r="N16" s="308"/>
      <c r="O16" s="308"/>
      <c r="P16" s="308"/>
      <c r="Q16" s="308"/>
      <c r="R16" s="308"/>
      <c r="S16" s="308"/>
      <c r="T16" s="308"/>
      <c r="U16" s="308"/>
      <c r="V16" s="308"/>
      <c r="W16" s="308"/>
      <c r="X16" s="308"/>
      <c r="Y16" s="308"/>
      <c r="Z16" s="128"/>
      <c r="AA16" s="1252"/>
      <c r="AC16" s="308"/>
      <c r="AD16" s="308"/>
      <c r="AE16" s="83"/>
      <c r="AF16" s="83"/>
      <c r="AG16" s="306"/>
    </row>
    <row r="17" spans="2:33" ht="14.4">
      <c r="B17" s="203">
        <f>IF(C17="","",COUNTIF($C$14:C17,"&lt;&gt;""")-COUNTBLANK($C$14:C17))</f>
        <v>2</v>
      </c>
      <c r="C17" s="60" t="s">
        <v>1582</v>
      </c>
      <c r="D17" s="60" t="s">
        <v>1403</v>
      </c>
      <c r="E17" s="173" t="s">
        <v>750</v>
      </c>
      <c r="F17" s="61" t="s">
        <v>117</v>
      </c>
      <c r="G17" s="83"/>
      <c r="H17" s="1012">
        <f t="shared" ref="H17:H20" si="0">IF(AND(I17&lt;&gt;"",J17&lt;&gt;"",L17&lt;&gt;"",M17&lt;&gt;"",O17&lt;&gt;"",P17&lt;&gt;"",AG17&lt;&gt;"",R17&lt;&gt;"",S17&lt;&gt;"",T17&lt;&gt;"",U17&lt;&gt;"",V17&lt;&gt;"",W17&lt;&gt;"",X17&lt;&gt;"",Y17&lt;&gt;"",Z17&lt;&gt;"",,AA17&lt;&gt;"",AC17&lt;&gt;""),0,1)</f>
        <v>1</v>
      </c>
      <c r="I17" s="102"/>
      <c r="J17" s="184"/>
      <c r="K17" s="308"/>
      <c r="L17" s="102"/>
      <c r="M17" s="184"/>
      <c r="N17" s="308"/>
      <c r="O17" s="102"/>
      <c r="P17" s="184"/>
      <c r="Q17" s="308"/>
      <c r="R17" s="102"/>
      <c r="S17" s="102"/>
      <c r="T17" s="102"/>
      <c r="U17" s="102"/>
      <c r="V17" s="102"/>
      <c r="W17" s="102"/>
      <c r="X17" s="102"/>
      <c r="Y17" s="102"/>
      <c r="Z17" s="102"/>
      <c r="AA17" s="1104"/>
      <c r="AC17" s="184"/>
      <c r="AD17" s="308"/>
      <c r="AE17" s="912"/>
      <c r="AF17" s="83"/>
      <c r="AG17" s="102"/>
    </row>
    <row r="18" spans="2:33" ht="14.4">
      <c r="B18" s="203">
        <f>IF(C18="","",COUNTIF($C$14:C18,"&lt;&gt;""")-COUNTBLANK($C$14:C18))</f>
        <v>3</v>
      </c>
      <c r="C18" s="60" t="s">
        <v>1583</v>
      </c>
      <c r="D18" s="60" t="s">
        <v>1405</v>
      </c>
      <c r="E18" s="173" t="s">
        <v>750</v>
      </c>
      <c r="F18" s="61" t="s">
        <v>117</v>
      </c>
      <c r="G18" s="83"/>
      <c r="H18" s="1012">
        <f t="shared" si="0"/>
        <v>1</v>
      </c>
      <c r="I18" s="102"/>
      <c r="J18" s="184"/>
      <c r="K18" s="308"/>
      <c r="L18" s="102"/>
      <c r="M18" s="184"/>
      <c r="N18" s="308"/>
      <c r="O18" s="102"/>
      <c r="P18" s="184"/>
      <c r="Q18" s="308"/>
      <c r="R18" s="102"/>
      <c r="S18" s="102"/>
      <c r="T18" s="102"/>
      <c r="U18" s="102"/>
      <c r="V18" s="102"/>
      <c r="W18" s="102"/>
      <c r="X18" s="102"/>
      <c r="Y18" s="102"/>
      <c r="Z18" s="102"/>
      <c r="AA18" s="1104"/>
      <c r="AC18" s="184"/>
      <c r="AD18" s="308"/>
      <c r="AE18" s="912"/>
      <c r="AF18" s="83"/>
      <c r="AG18" s="102"/>
    </row>
    <row r="19" spans="2:33" ht="14.4">
      <c r="B19" s="203">
        <f>IF(C19="","",COUNTIF($C$14:C19,"&lt;&gt;""")-COUNTBLANK($C$14:C19))</f>
        <v>4</v>
      </c>
      <c r="C19" s="60" t="s">
        <v>1584</v>
      </c>
      <c r="D19" s="60" t="s">
        <v>1407</v>
      </c>
      <c r="E19" s="173" t="s">
        <v>750</v>
      </c>
      <c r="F19" s="61" t="s">
        <v>117</v>
      </c>
      <c r="G19" s="83"/>
      <c r="H19" s="1012">
        <f t="shared" si="0"/>
        <v>1</v>
      </c>
      <c r="I19" s="102"/>
      <c r="J19" s="184"/>
      <c r="K19" s="308"/>
      <c r="L19" s="102"/>
      <c r="M19" s="184"/>
      <c r="N19" s="308"/>
      <c r="O19" s="102"/>
      <c r="P19" s="184"/>
      <c r="Q19" s="308"/>
      <c r="R19" s="102"/>
      <c r="S19" s="102"/>
      <c r="T19" s="102"/>
      <c r="U19" s="102"/>
      <c r="V19" s="102"/>
      <c r="W19" s="102"/>
      <c r="X19" s="102"/>
      <c r="Y19" s="102"/>
      <c r="Z19" s="102"/>
      <c r="AA19" s="1104"/>
      <c r="AC19" s="184"/>
      <c r="AD19" s="308"/>
      <c r="AE19" s="912"/>
      <c r="AF19" s="83"/>
      <c r="AG19" s="102"/>
    </row>
    <row r="20" spans="2:33" ht="14.4">
      <c r="B20" s="203">
        <f>IF(C20="","",COUNTIF($C$14:C20,"&lt;&gt;""")-COUNTBLANK($C$14:C20))</f>
        <v>5</v>
      </c>
      <c r="C20" s="60" t="s">
        <v>1585</v>
      </c>
      <c r="D20" s="163" t="s">
        <v>2680</v>
      </c>
      <c r="E20" s="173" t="s">
        <v>750</v>
      </c>
      <c r="F20" s="61" t="s">
        <v>164</v>
      </c>
      <c r="G20" s="83"/>
      <c r="H20" s="1012">
        <f t="shared" si="0"/>
        <v>1</v>
      </c>
      <c r="I20" s="822">
        <f>SUM(I17:I19)</f>
        <v>0</v>
      </c>
      <c r="J20" s="184"/>
      <c r="K20" s="84"/>
      <c r="L20" s="822">
        <f>SUM(L17:L19)</f>
        <v>0</v>
      </c>
      <c r="M20" s="184"/>
      <c r="N20" s="84"/>
      <c r="O20" s="822">
        <f>SUM(O17:O19)</f>
        <v>0</v>
      </c>
      <c r="P20" s="184"/>
      <c r="Q20" s="84"/>
      <c r="R20" s="822">
        <f t="shared" ref="R20:Z20" si="1">SUM(R17:R19)</f>
        <v>0</v>
      </c>
      <c r="S20" s="822">
        <f t="shared" si="1"/>
        <v>0</v>
      </c>
      <c r="T20" s="822">
        <f t="shared" si="1"/>
        <v>0</v>
      </c>
      <c r="U20" s="822">
        <f t="shared" si="1"/>
        <v>0</v>
      </c>
      <c r="V20" s="822">
        <f t="shared" si="1"/>
        <v>0</v>
      </c>
      <c r="W20" s="822">
        <f>SUM(W17:W19)</f>
        <v>0</v>
      </c>
      <c r="X20" s="822">
        <f t="shared" si="1"/>
        <v>0</v>
      </c>
      <c r="Y20" s="822">
        <f t="shared" si="1"/>
        <v>0</v>
      </c>
      <c r="Z20" s="822">
        <f t="shared" si="1"/>
        <v>0</v>
      </c>
      <c r="AA20" s="1253">
        <f>SUM(AA17:AA19)</f>
        <v>0</v>
      </c>
      <c r="AC20" s="184"/>
      <c r="AD20" s="84"/>
      <c r="AE20" s="912"/>
      <c r="AF20" s="83"/>
      <c r="AG20" s="102"/>
    </row>
    <row r="21" spans="2:33" ht="14.4">
      <c r="B21" s="203" t="str">
        <f>IF(C21="","",COUNTIF($C$14:C21,"&lt;&gt;""")-COUNTBLANK($C$14:C21))</f>
        <v/>
      </c>
      <c r="C21" s="84"/>
      <c r="D21" s="998"/>
      <c r="E21" s="84"/>
      <c r="F21" s="84"/>
      <c r="G21" s="84"/>
      <c r="H21" s="84"/>
      <c r="I21" s="307"/>
      <c r="J21" s="307"/>
      <c r="K21" s="307"/>
      <c r="L21" s="307"/>
      <c r="M21" s="307"/>
      <c r="N21" s="307"/>
      <c r="O21" s="307"/>
      <c r="P21" s="307"/>
      <c r="Q21" s="307"/>
      <c r="R21" s="307"/>
      <c r="S21" s="307"/>
      <c r="T21" s="307"/>
      <c r="U21" s="307"/>
      <c r="V21" s="307"/>
      <c r="W21" s="307"/>
      <c r="X21" s="307"/>
      <c r="Y21" s="307"/>
      <c r="Z21" s="307"/>
      <c r="AC21" s="307"/>
      <c r="AD21" s="307"/>
      <c r="AE21" s="84"/>
      <c r="AF21" s="84"/>
      <c r="AG21" s="190"/>
    </row>
    <row r="22" spans="2:33" ht="14.4">
      <c r="B22" s="203" t="str">
        <f>IF(C22="","",COUNTIF($C$14:C22,"&lt;&gt;""")-COUNTBLANK($C$14:C22))</f>
        <v/>
      </c>
      <c r="C22" s="60"/>
      <c r="D22" s="982" t="s">
        <v>1410</v>
      </c>
      <c r="E22" s="63"/>
      <c r="F22" s="60"/>
      <c r="G22" s="83"/>
      <c r="H22" s="84"/>
      <c r="I22" s="308"/>
      <c r="J22" s="308"/>
      <c r="K22" s="308"/>
      <c r="L22" s="308"/>
      <c r="M22" s="308"/>
      <c r="N22" s="308"/>
      <c r="O22" s="308"/>
      <c r="P22" s="308"/>
      <c r="Q22" s="308"/>
      <c r="R22" s="308"/>
      <c r="S22" s="308"/>
      <c r="T22" s="308"/>
      <c r="U22" s="308"/>
      <c r="V22" s="308"/>
      <c r="W22" s="308"/>
      <c r="X22" s="308"/>
      <c r="Y22" s="308"/>
      <c r="Z22" s="308"/>
      <c r="AA22" s="420"/>
      <c r="AC22" s="308"/>
      <c r="AD22" s="308"/>
      <c r="AE22" s="83"/>
      <c r="AF22" s="83"/>
      <c r="AG22" s="306"/>
    </row>
    <row r="23" spans="2:33" ht="14.4">
      <c r="B23" s="203">
        <f>IF(C23="","",COUNTIF($C$14:C23,"&lt;&gt;""")-COUNTBLANK($C$14:C23))</f>
        <v>6</v>
      </c>
      <c r="C23" s="60" t="s">
        <v>1586</v>
      </c>
      <c r="D23" s="995" t="s">
        <v>1587</v>
      </c>
      <c r="E23" s="173" t="s">
        <v>750</v>
      </c>
      <c r="F23" s="61" t="s">
        <v>117</v>
      </c>
      <c r="G23" s="83"/>
      <c r="H23" s="1012">
        <f>IF(AND(I23&lt;&gt;"",J23&lt;&gt;"",L23&lt;&gt;"",M23&lt;&gt;"",O23&lt;&gt;"",P23&lt;&gt;"",AG23&lt;&gt;"",R23&lt;&gt;"",S23&lt;&gt;"",T23&lt;&gt;"",U23&lt;&gt;"",V23&lt;&gt;"",W23&lt;&gt;"",X23&lt;&gt;"",Y23&lt;&gt;"",Z23&lt;&gt;"",,AA23&lt;&gt;"",AC23&lt;&gt;""),0,1)</f>
        <v>1</v>
      </c>
      <c r="I23" s="102"/>
      <c r="J23" s="184"/>
      <c r="K23" s="308"/>
      <c r="L23" s="102"/>
      <c r="M23" s="184"/>
      <c r="N23" s="308"/>
      <c r="O23" s="102"/>
      <c r="P23" s="184"/>
      <c r="Q23" s="308"/>
      <c r="R23" s="102"/>
      <c r="S23" s="102"/>
      <c r="T23" s="102"/>
      <c r="U23" s="102"/>
      <c r="V23" s="102"/>
      <c r="W23" s="102"/>
      <c r="X23" s="102"/>
      <c r="Y23" s="102"/>
      <c r="Z23" s="102"/>
      <c r="AA23" s="1104"/>
      <c r="AC23" s="184"/>
      <c r="AD23" s="308"/>
      <c r="AE23" s="912"/>
      <c r="AF23" s="83"/>
      <c r="AG23" s="102"/>
    </row>
    <row r="24" spans="2:33" ht="14.4">
      <c r="B24" s="203" t="str">
        <f>IF(C24="","",COUNTIF($C$14:C24,"&lt;&gt;""")-COUNTBLANK($C$14:C24))</f>
        <v/>
      </c>
      <c r="C24" s="84"/>
      <c r="D24" s="998"/>
      <c r="E24" s="84"/>
      <c r="F24" s="84"/>
      <c r="G24" s="84"/>
      <c r="H24" s="84"/>
      <c r="I24" s="307"/>
      <c r="J24" s="307"/>
      <c r="K24" s="307"/>
      <c r="L24" s="307"/>
      <c r="M24" s="307"/>
      <c r="N24" s="307"/>
      <c r="O24" s="307"/>
      <c r="P24" s="307"/>
      <c r="Q24" s="307"/>
      <c r="R24" s="307"/>
      <c r="S24" s="307"/>
      <c r="T24" s="307"/>
      <c r="U24" s="307"/>
      <c r="V24" s="307"/>
      <c r="W24" s="307"/>
      <c r="X24" s="307"/>
      <c r="Y24" s="307"/>
      <c r="Z24" s="307"/>
      <c r="AC24" s="307"/>
      <c r="AD24" s="307"/>
      <c r="AE24" s="84"/>
      <c r="AF24" s="84"/>
      <c r="AG24" s="190"/>
    </row>
    <row r="25" spans="2:33" ht="14.4">
      <c r="B25" s="203" t="str">
        <f>IF(C25="","",COUNTIF($C$14:C25,"&lt;&gt;""")-COUNTBLANK($C$14:C25))</f>
        <v/>
      </c>
      <c r="C25" s="60"/>
      <c r="D25" s="982" t="s">
        <v>2223</v>
      </c>
      <c r="E25" s="63"/>
      <c r="F25" s="60"/>
      <c r="G25" s="83"/>
      <c r="H25" s="84"/>
      <c r="I25" s="308"/>
      <c r="J25" s="308"/>
      <c r="K25" s="308"/>
      <c r="L25" s="308"/>
      <c r="M25" s="308"/>
      <c r="N25" s="308"/>
      <c r="O25" s="308"/>
      <c r="P25" s="308"/>
      <c r="Q25" s="308"/>
      <c r="R25" s="308"/>
      <c r="S25" s="308"/>
      <c r="T25" s="308"/>
      <c r="U25" s="308"/>
      <c r="V25" s="308"/>
      <c r="W25" s="308"/>
      <c r="X25" s="308"/>
      <c r="Y25" s="308"/>
      <c r="Z25" s="308"/>
      <c r="AA25" s="420"/>
      <c r="AC25" s="308"/>
      <c r="AD25" s="308"/>
      <c r="AE25" s="83"/>
      <c r="AF25" s="83"/>
      <c r="AG25" s="306"/>
    </row>
    <row r="26" spans="2:33" ht="14.4">
      <c r="B26" s="203">
        <f>IF(C26="","",COUNTIF($C$14:C26,"&lt;&gt;""")-COUNTBLANK($C$14:C26))</f>
        <v>7</v>
      </c>
      <c r="C26" s="60" t="s">
        <v>1588</v>
      </c>
      <c r="D26" s="995" t="s">
        <v>1589</v>
      </c>
      <c r="E26" s="173" t="s">
        <v>750</v>
      </c>
      <c r="F26" s="61" t="s">
        <v>117</v>
      </c>
      <c r="G26" s="83"/>
      <c r="H26" s="1012">
        <f t="shared" ref="H26:H29" si="2">IF(AND(I26&lt;&gt;"",J26&lt;&gt;"",L26&lt;&gt;"",M26&lt;&gt;"",O26&lt;&gt;"",P26&lt;&gt;"",AG26&lt;&gt;"",R26&lt;&gt;"",S26&lt;&gt;"",T26&lt;&gt;"",U26&lt;&gt;"",V26&lt;&gt;"",W26&lt;&gt;"",X26&lt;&gt;"",Y26&lt;&gt;"",Z26&lt;&gt;"",,AA26&lt;&gt;"",AC26&lt;&gt;""),0,1)</f>
        <v>1</v>
      </c>
      <c r="I26" s="102"/>
      <c r="J26" s="184"/>
      <c r="K26" s="308"/>
      <c r="L26" s="102"/>
      <c r="M26" s="184"/>
      <c r="N26" s="308"/>
      <c r="O26" s="102"/>
      <c r="P26" s="184"/>
      <c r="Q26" s="308"/>
      <c r="R26" s="102"/>
      <c r="S26" s="102"/>
      <c r="T26" s="102"/>
      <c r="U26" s="102"/>
      <c r="V26" s="102"/>
      <c r="W26" s="102"/>
      <c r="X26" s="102"/>
      <c r="Y26" s="102"/>
      <c r="Z26" s="102"/>
      <c r="AA26" s="1104"/>
      <c r="AC26" s="184"/>
      <c r="AD26" s="308"/>
      <c r="AE26" s="912"/>
      <c r="AF26" s="83"/>
      <c r="AG26" s="102"/>
    </row>
    <row r="27" spans="2:33" ht="14.4">
      <c r="B27" s="203">
        <f>IF(C27="","",COUNTIF($C$14:C27,"&lt;&gt;""")-COUNTBLANK($C$14:C27))</f>
        <v>8</v>
      </c>
      <c r="C27" s="60" t="s">
        <v>1590</v>
      </c>
      <c r="D27" s="995" t="s">
        <v>1591</v>
      </c>
      <c r="E27" s="173" t="s">
        <v>750</v>
      </c>
      <c r="F27" s="61" t="s">
        <v>117</v>
      </c>
      <c r="G27" s="83"/>
      <c r="H27" s="1012">
        <f t="shared" si="2"/>
        <v>1</v>
      </c>
      <c r="I27" s="102"/>
      <c r="J27" s="184"/>
      <c r="K27" s="308"/>
      <c r="L27" s="102"/>
      <c r="M27" s="184"/>
      <c r="N27" s="308"/>
      <c r="O27" s="102"/>
      <c r="P27" s="184"/>
      <c r="Q27" s="308"/>
      <c r="R27" s="102"/>
      <c r="S27" s="102"/>
      <c r="T27" s="102"/>
      <c r="U27" s="102"/>
      <c r="V27" s="102"/>
      <c r="W27" s="102"/>
      <c r="X27" s="102"/>
      <c r="Y27" s="102"/>
      <c r="Z27" s="102"/>
      <c r="AA27" s="1104"/>
      <c r="AC27" s="184"/>
      <c r="AD27" s="308"/>
      <c r="AE27" s="912"/>
      <c r="AF27" s="83"/>
      <c r="AG27" s="102"/>
    </row>
    <row r="28" spans="2:33" ht="14.4">
      <c r="B28" s="203">
        <f>IF(C28="","",COUNTIF($C$14:C28,"&lt;&gt;""")-COUNTBLANK($C$14:C28))</f>
        <v>9</v>
      </c>
      <c r="C28" s="60" t="s">
        <v>1592</v>
      </c>
      <c r="D28" s="995" t="s">
        <v>2272</v>
      </c>
      <c r="E28" s="173" t="s">
        <v>750</v>
      </c>
      <c r="F28" s="61" t="s">
        <v>117</v>
      </c>
      <c r="G28" s="83"/>
      <c r="H28" s="1012">
        <f t="shared" si="2"/>
        <v>1</v>
      </c>
      <c r="I28" s="102"/>
      <c r="J28" s="184"/>
      <c r="K28" s="308"/>
      <c r="L28" s="102"/>
      <c r="M28" s="184"/>
      <c r="N28" s="308"/>
      <c r="O28" s="102"/>
      <c r="P28" s="184"/>
      <c r="Q28" s="308"/>
      <c r="R28" s="102"/>
      <c r="S28" s="102"/>
      <c r="T28" s="102"/>
      <c r="U28" s="102"/>
      <c r="V28" s="102"/>
      <c r="W28" s="102"/>
      <c r="X28" s="102"/>
      <c r="Y28" s="102"/>
      <c r="Z28" s="102"/>
      <c r="AA28" s="1104"/>
      <c r="AC28" s="184"/>
      <c r="AD28" s="308"/>
      <c r="AE28" s="912"/>
      <c r="AF28" s="83"/>
      <c r="AG28" s="102"/>
    </row>
    <row r="29" spans="2:33" ht="14.4">
      <c r="B29" s="203">
        <f>IF(C29="","",COUNTIF($C$14:C29,"&lt;&gt;""")-COUNTBLANK($C$14:C29))</f>
        <v>10</v>
      </c>
      <c r="C29" s="60" t="s">
        <v>1593</v>
      </c>
      <c r="D29" s="995" t="s">
        <v>1594</v>
      </c>
      <c r="E29" s="173" t="s">
        <v>750</v>
      </c>
      <c r="F29" s="61" t="s">
        <v>164</v>
      </c>
      <c r="G29" s="83"/>
      <c r="H29" s="1012">
        <f t="shared" si="2"/>
        <v>1</v>
      </c>
      <c r="I29" s="822">
        <f>SUM(I26:I28)</f>
        <v>0</v>
      </c>
      <c r="J29" s="184"/>
      <c r="K29" s="308"/>
      <c r="L29" s="822">
        <f>SUM(L26:L28)</f>
        <v>0</v>
      </c>
      <c r="M29" s="184"/>
      <c r="N29" s="308"/>
      <c r="O29" s="822">
        <f>SUM(O26:O28)</f>
        <v>0</v>
      </c>
      <c r="P29" s="184"/>
      <c r="Q29" s="308"/>
      <c r="R29" s="822">
        <f t="shared" ref="R29:Z29" si="3">SUM(R26:R28)</f>
        <v>0</v>
      </c>
      <c r="S29" s="822">
        <f t="shared" si="3"/>
        <v>0</v>
      </c>
      <c r="T29" s="822">
        <f t="shared" si="3"/>
        <v>0</v>
      </c>
      <c r="U29" s="822">
        <f t="shared" si="3"/>
        <v>0</v>
      </c>
      <c r="V29" s="822">
        <f t="shared" si="3"/>
        <v>0</v>
      </c>
      <c r="W29" s="822">
        <f t="shared" si="3"/>
        <v>0</v>
      </c>
      <c r="X29" s="822">
        <f t="shared" si="3"/>
        <v>0</v>
      </c>
      <c r="Y29" s="822">
        <f t="shared" si="3"/>
        <v>0</v>
      </c>
      <c r="Z29" s="822">
        <f t="shared" si="3"/>
        <v>0</v>
      </c>
      <c r="AA29" s="1253">
        <f>SUM(AA26:AA28)</f>
        <v>0</v>
      </c>
      <c r="AC29" s="184"/>
      <c r="AD29" s="308"/>
      <c r="AE29" s="912"/>
      <c r="AF29" s="83"/>
      <c r="AG29" s="102"/>
    </row>
    <row r="30" spans="2:33" ht="14.4">
      <c r="B30" s="203" t="str">
        <f>IF(C30="","",COUNTIF($C$14:C30,"&lt;&gt;""")-COUNTBLANK($C$14:C30))</f>
        <v/>
      </c>
      <c r="C30" s="84"/>
      <c r="D30" s="998"/>
      <c r="E30" s="84"/>
      <c r="F30" s="84"/>
      <c r="G30" s="84"/>
      <c r="H30" s="84"/>
      <c r="I30" s="307"/>
      <c r="J30" s="307"/>
      <c r="K30" s="307"/>
      <c r="L30" s="307"/>
      <c r="M30" s="307"/>
      <c r="N30" s="307"/>
      <c r="O30" s="307"/>
      <c r="P30" s="307"/>
      <c r="Q30" s="307"/>
      <c r="R30" s="307"/>
      <c r="S30" s="307"/>
      <c r="T30" s="307"/>
      <c r="U30" s="307"/>
      <c r="V30" s="307"/>
      <c r="W30" s="307"/>
      <c r="X30" s="307"/>
      <c r="Y30" s="307"/>
      <c r="Z30" s="307"/>
      <c r="AC30" s="307"/>
      <c r="AD30" s="307"/>
      <c r="AE30" s="84"/>
      <c r="AF30" s="84"/>
      <c r="AG30" s="190"/>
    </row>
    <row r="31" spans="2:33" ht="14.4">
      <c r="B31" s="203" t="str">
        <f>IF(C31="","",COUNTIF($C$14:C31,"&lt;&gt;""")-COUNTBLANK($C$14:C31))</f>
        <v/>
      </c>
      <c r="C31" s="60"/>
      <c r="D31" s="982" t="s">
        <v>2270</v>
      </c>
      <c r="E31" s="63"/>
      <c r="F31" s="60"/>
      <c r="G31" s="83"/>
      <c r="H31" s="84"/>
      <c r="I31" s="308"/>
      <c r="J31" s="308"/>
      <c r="K31" s="308"/>
      <c r="L31" s="308"/>
      <c r="M31" s="308"/>
      <c r="N31" s="308"/>
      <c r="O31" s="308"/>
      <c r="P31" s="308"/>
      <c r="Q31" s="308"/>
      <c r="R31" s="308"/>
      <c r="S31" s="308"/>
      <c r="T31" s="308"/>
      <c r="U31" s="308"/>
      <c r="V31" s="308"/>
      <c r="W31" s="308"/>
      <c r="X31" s="308"/>
      <c r="Y31" s="308"/>
      <c r="Z31" s="308"/>
      <c r="AA31" s="420"/>
      <c r="AC31" s="308"/>
      <c r="AD31" s="308"/>
      <c r="AE31" s="83"/>
      <c r="AF31" s="83"/>
      <c r="AG31" s="306"/>
    </row>
    <row r="32" spans="2:33" ht="14.4">
      <c r="B32" s="203">
        <f>IF(C32="","",COUNTIF($C$14:C32,"&lt;&gt;""")-COUNTBLANK($C$14:C32))</f>
        <v>11</v>
      </c>
      <c r="C32" s="60" t="s">
        <v>1595</v>
      </c>
      <c r="D32" s="995" t="s">
        <v>1596</v>
      </c>
      <c r="E32" s="173" t="s">
        <v>750</v>
      </c>
      <c r="F32" s="61" t="s">
        <v>117</v>
      </c>
      <c r="G32" s="83"/>
      <c r="H32" s="1012">
        <f t="shared" ref="H32:H35" si="4">IF(AND(I32&lt;&gt;"",J32&lt;&gt;"",L32&lt;&gt;"",M32&lt;&gt;"",O32&lt;&gt;"",P32&lt;&gt;"",AG32&lt;&gt;"",R32&lt;&gt;"",S32&lt;&gt;"",T32&lt;&gt;"",U32&lt;&gt;"",V32&lt;&gt;"",W32&lt;&gt;"",X32&lt;&gt;"",Y32&lt;&gt;"",Z32&lt;&gt;"",,AA32&lt;&gt;"",AC32&lt;&gt;""),0,1)</f>
        <v>1</v>
      </c>
      <c r="I32" s="102"/>
      <c r="J32" s="184"/>
      <c r="K32" s="308"/>
      <c r="L32" s="102"/>
      <c r="M32" s="184"/>
      <c r="N32" s="308"/>
      <c r="O32" s="102"/>
      <c r="P32" s="184"/>
      <c r="Q32" s="308"/>
      <c r="R32" s="102"/>
      <c r="S32" s="102"/>
      <c r="T32" s="102"/>
      <c r="U32" s="102"/>
      <c r="V32" s="102"/>
      <c r="W32" s="102"/>
      <c r="X32" s="102"/>
      <c r="Y32" s="102"/>
      <c r="Z32" s="102"/>
      <c r="AA32" s="1104"/>
      <c r="AC32" s="184"/>
      <c r="AD32" s="308"/>
      <c r="AE32" s="912"/>
      <c r="AF32" s="83"/>
      <c r="AG32" s="102"/>
    </row>
    <row r="33" spans="1:33" ht="14.4">
      <c r="B33" s="203">
        <f>IF(C33="","",COUNTIF($C$14:C33,"&lt;&gt;""")-COUNTBLANK($C$14:C33))</f>
        <v>12</v>
      </c>
      <c r="C33" s="60" t="s">
        <v>1597</v>
      </c>
      <c r="D33" s="995" t="s">
        <v>2273</v>
      </c>
      <c r="E33" s="173" t="s">
        <v>750</v>
      </c>
      <c r="F33" s="61" t="s">
        <v>117</v>
      </c>
      <c r="G33" s="83"/>
      <c r="H33" s="1012">
        <f t="shared" si="4"/>
        <v>1</v>
      </c>
      <c r="I33" s="102"/>
      <c r="J33" s="184"/>
      <c r="K33" s="308"/>
      <c r="L33" s="102"/>
      <c r="M33" s="184"/>
      <c r="N33" s="308"/>
      <c r="O33" s="102"/>
      <c r="P33" s="184"/>
      <c r="Q33" s="308"/>
      <c r="R33" s="102"/>
      <c r="S33" s="102"/>
      <c r="T33" s="102"/>
      <c r="U33" s="102"/>
      <c r="V33" s="102"/>
      <c r="W33" s="102"/>
      <c r="X33" s="102"/>
      <c r="Y33" s="102"/>
      <c r="Z33" s="102"/>
      <c r="AA33" s="1104"/>
      <c r="AC33" s="184"/>
      <c r="AD33" s="308"/>
      <c r="AE33" s="912"/>
      <c r="AF33" s="83"/>
      <c r="AG33" s="102"/>
    </row>
    <row r="34" spans="1:33" ht="14.4">
      <c r="B34" s="203">
        <f>IF(C34="","",COUNTIF($C$14:C34,"&lt;&gt;""")-COUNTBLANK($C$14:C34))</f>
        <v>13</v>
      </c>
      <c r="C34" s="60" t="s">
        <v>1598</v>
      </c>
      <c r="D34" s="995" t="s">
        <v>2274</v>
      </c>
      <c r="E34" s="173" t="s">
        <v>750</v>
      </c>
      <c r="F34" s="61" t="s">
        <v>117</v>
      </c>
      <c r="G34" s="83"/>
      <c r="H34" s="1012">
        <f t="shared" si="4"/>
        <v>1</v>
      </c>
      <c r="I34" s="102"/>
      <c r="J34" s="184"/>
      <c r="K34" s="308"/>
      <c r="L34" s="102"/>
      <c r="M34" s="184"/>
      <c r="N34" s="308"/>
      <c r="O34" s="102"/>
      <c r="P34" s="184"/>
      <c r="Q34" s="308"/>
      <c r="R34" s="102"/>
      <c r="S34" s="102"/>
      <c r="T34" s="102"/>
      <c r="U34" s="102"/>
      <c r="V34" s="102"/>
      <c r="W34" s="102"/>
      <c r="X34" s="102"/>
      <c r="Y34" s="102"/>
      <c r="Z34" s="102"/>
      <c r="AA34" s="1104"/>
      <c r="AC34" s="184"/>
      <c r="AD34" s="308"/>
      <c r="AE34" s="912"/>
      <c r="AF34" s="83"/>
      <c r="AG34" s="102"/>
    </row>
    <row r="35" spans="1:33" ht="14.4">
      <c r="B35" s="203">
        <f>IF(C35="","",COUNTIF($C$14:C35,"&lt;&gt;""")-COUNTBLANK($C$14:C35))</f>
        <v>14</v>
      </c>
      <c r="C35" s="995" t="s">
        <v>1599</v>
      </c>
      <c r="D35" s="995" t="s">
        <v>2275</v>
      </c>
      <c r="E35" s="173" t="s">
        <v>750</v>
      </c>
      <c r="F35" s="61" t="s">
        <v>164</v>
      </c>
      <c r="G35" s="83"/>
      <c r="H35" s="1012">
        <f t="shared" si="4"/>
        <v>1</v>
      </c>
      <c r="I35" s="246">
        <f>SUM(I32:I34)</f>
        <v>0</v>
      </c>
      <c r="J35" s="184"/>
      <c r="K35" s="308"/>
      <c r="L35" s="246">
        <f>SUM(L32:L34)</f>
        <v>0</v>
      </c>
      <c r="M35" s="184"/>
      <c r="N35" s="308"/>
      <c r="O35" s="246">
        <f>SUM(O32:O34)</f>
        <v>0</v>
      </c>
      <c r="P35" s="184"/>
      <c r="Q35" s="308"/>
      <c r="R35" s="246">
        <f t="shared" ref="R35:Z35" si="5">SUM(R32:R34)</f>
        <v>0</v>
      </c>
      <c r="S35" s="246">
        <f t="shared" si="5"/>
        <v>0</v>
      </c>
      <c r="T35" s="246">
        <f t="shared" si="5"/>
        <v>0</v>
      </c>
      <c r="U35" s="246">
        <f t="shared" si="5"/>
        <v>0</v>
      </c>
      <c r="V35" s="246">
        <f t="shared" si="5"/>
        <v>0</v>
      </c>
      <c r="W35" s="246">
        <f t="shared" si="5"/>
        <v>0</v>
      </c>
      <c r="X35" s="246">
        <f t="shared" si="5"/>
        <v>0</v>
      </c>
      <c r="Y35" s="246">
        <f t="shared" si="5"/>
        <v>0</v>
      </c>
      <c r="Z35" s="246">
        <f t="shared" si="5"/>
        <v>0</v>
      </c>
      <c r="AA35" s="1195">
        <f>SUM(AA32:AA34)</f>
        <v>0</v>
      </c>
      <c r="AC35" s="184"/>
      <c r="AD35" s="308"/>
      <c r="AE35" s="912"/>
      <c r="AF35" s="83"/>
      <c r="AG35" s="102"/>
    </row>
    <row r="36" spans="1:33" ht="14.4">
      <c r="A36" s="985"/>
      <c r="B36" s="1004"/>
      <c r="C36" s="998"/>
      <c r="D36" s="998"/>
      <c r="E36" s="998"/>
      <c r="F36" s="998"/>
      <c r="G36" s="998"/>
      <c r="H36" s="998"/>
      <c r="I36" s="307"/>
      <c r="J36" s="307"/>
      <c r="K36" s="307"/>
      <c r="L36" s="307"/>
      <c r="M36" s="307"/>
      <c r="N36" s="307"/>
      <c r="O36" s="307"/>
      <c r="P36" s="307"/>
      <c r="Q36" s="307"/>
      <c r="R36" s="307"/>
      <c r="S36" s="307"/>
      <c r="T36" s="307"/>
      <c r="U36" s="307"/>
      <c r="V36" s="307"/>
      <c r="W36" s="307"/>
      <c r="X36" s="307"/>
      <c r="Y36" s="307"/>
      <c r="Z36" s="307"/>
      <c r="AB36" s="985"/>
      <c r="AC36" s="307"/>
      <c r="AD36" s="307"/>
      <c r="AE36" s="998"/>
      <c r="AF36" s="998"/>
      <c r="AG36" s="190"/>
    </row>
    <row r="37" spans="1:33" ht="14.4">
      <c r="A37" s="985"/>
      <c r="B37" s="1004">
        <f>IF(C37="","",COUNTIF($C$14:C37,"&lt;&gt;""")-COUNTBLANK($C$14:C37))</f>
        <v>15</v>
      </c>
      <c r="C37" s="995" t="s">
        <v>2741</v>
      </c>
      <c r="D37" s="995" t="s">
        <v>2730</v>
      </c>
      <c r="E37" s="1001" t="s">
        <v>750</v>
      </c>
      <c r="F37" s="996" t="s">
        <v>751</v>
      </c>
      <c r="G37" s="998"/>
      <c r="H37" s="1012">
        <f t="shared" ref="H37:H39" si="6">IF(AND(I37&lt;&gt;"",J37&lt;&gt;"",L37&lt;&gt;"",M37&lt;&gt;"",O37&lt;&gt;"",P37&lt;&gt;"",AG37&lt;&gt;"",R37&lt;&gt;"",S37&lt;&gt;"",T37&lt;&gt;"",U37&lt;&gt;"",V37&lt;&gt;"",W37&lt;&gt;"",X37&lt;&gt;"",Y37&lt;&gt;"",Z37&lt;&gt;"",,AA37&lt;&gt;"",AC37&lt;&gt;""),0,1)</f>
        <v>1</v>
      </c>
      <c r="I37" s="102"/>
      <c r="J37" s="1002"/>
      <c r="K37" s="308"/>
      <c r="L37" s="246">
        <f>I39</f>
        <v>0</v>
      </c>
      <c r="M37" s="1002"/>
      <c r="N37" s="308"/>
      <c r="O37" s="246">
        <f>L39</f>
        <v>0</v>
      </c>
      <c r="P37" s="1002"/>
      <c r="Q37" s="308"/>
      <c r="R37" s="246">
        <f>O39</f>
        <v>0</v>
      </c>
      <c r="S37" s="246">
        <f>R39</f>
        <v>0</v>
      </c>
      <c r="T37" s="246">
        <f t="shared" ref="T37:Z37" si="7">S39</f>
        <v>0</v>
      </c>
      <c r="U37" s="246">
        <f t="shared" si="7"/>
        <v>0</v>
      </c>
      <c r="V37" s="246">
        <f t="shared" si="7"/>
        <v>0</v>
      </c>
      <c r="W37" s="246">
        <f>V39</f>
        <v>0</v>
      </c>
      <c r="X37" s="246">
        <f t="shared" si="7"/>
        <v>0</v>
      </c>
      <c r="Y37" s="246">
        <f t="shared" si="7"/>
        <v>0</v>
      </c>
      <c r="Z37" s="246">
        <f t="shared" si="7"/>
        <v>0</v>
      </c>
      <c r="AA37" s="1195">
        <f>Z39</f>
        <v>0</v>
      </c>
      <c r="AB37" s="985"/>
      <c r="AC37" s="1002"/>
      <c r="AD37" s="308"/>
      <c r="AE37" s="1162"/>
      <c r="AF37" s="997"/>
      <c r="AG37" s="102"/>
    </row>
    <row r="38" spans="1:33" ht="14.4">
      <c r="B38" s="203">
        <f>IF(C38="","",COUNTIF($C$14:C38,"&lt;&gt;""")-COUNTBLANK($C$14:C38))</f>
        <v>16</v>
      </c>
      <c r="C38" s="995" t="s">
        <v>2742</v>
      </c>
      <c r="D38" s="995" t="s">
        <v>1600</v>
      </c>
      <c r="E38" s="173" t="s">
        <v>750</v>
      </c>
      <c r="F38" s="61" t="s">
        <v>164</v>
      </c>
      <c r="G38" s="83"/>
      <c r="H38" s="1012">
        <f t="shared" si="6"/>
        <v>1</v>
      </c>
      <c r="I38" s="259">
        <f>+I14+I20+I23+I29+I35</f>
        <v>0</v>
      </c>
      <c r="J38" s="184"/>
      <c r="K38" s="308"/>
      <c r="L38" s="259">
        <f>+L14+L20+L23+L29+L35</f>
        <v>0</v>
      </c>
      <c r="M38" s="184"/>
      <c r="N38" s="308"/>
      <c r="O38" s="259">
        <f>+O14+O20+O23+O29+O35</f>
        <v>0</v>
      </c>
      <c r="P38" s="184"/>
      <c r="Q38" s="308"/>
      <c r="R38" s="259">
        <f t="shared" ref="R38:Z38" si="8">+R14+R20+R23+R29+R35</f>
        <v>0</v>
      </c>
      <c r="S38" s="259">
        <f t="shared" si="8"/>
        <v>0</v>
      </c>
      <c r="T38" s="259">
        <f t="shared" si="8"/>
        <v>0</v>
      </c>
      <c r="U38" s="259">
        <f t="shared" si="8"/>
        <v>0</v>
      </c>
      <c r="V38" s="259">
        <f t="shared" si="8"/>
        <v>0</v>
      </c>
      <c r="W38" s="259">
        <f t="shared" si="8"/>
        <v>0</v>
      </c>
      <c r="X38" s="259">
        <f t="shared" si="8"/>
        <v>0</v>
      </c>
      <c r="Y38" s="259">
        <f t="shared" si="8"/>
        <v>0</v>
      </c>
      <c r="Z38" s="259">
        <f t="shared" si="8"/>
        <v>0</v>
      </c>
      <c r="AA38" s="1271">
        <f>+AA14+AA20+AA23+AA29+AA35</f>
        <v>0</v>
      </c>
      <c r="AC38" s="184"/>
      <c r="AD38" s="308"/>
      <c r="AE38" s="912"/>
      <c r="AF38" s="83"/>
      <c r="AG38" s="102"/>
    </row>
    <row r="39" spans="1:33" ht="14.4">
      <c r="B39" s="203">
        <f>IF(C39="","",COUNTIF($C$14:C39,"&lt;&gt;""")-COUNTBLANK($C$14:C39))</f>
        <v>17</v>
      </c>
      <c r="C39" s="995" t="s">
        <v>2743</v>
      </c>
      <c r="D39" s="995" t="s">
        <v>2731</v>
      </c>
      <c r="E39" s="173" t="s">
        <v>750</v>
      </c>
      <c r="F39" s="61" t="s">
        <v>164</v>
      </c>
      <c r="G39" s="83"/>
      <c r="H39" s="1012">
        <f t="shared" si="6"/>
        <v>1</v>
      </c>
      <c r="I39" s="246">
        <f>I37+I38</f>
        <v>0</v>
      </c>
      <c r="J39" s="184"/>
      <c r="K39" s="308"/>
      <c r="L39" s="246">
        <f>L37+L38</f>
        <v>0</v>
      </c>
      <c r="M39" s="184"/>
      <c r="N39" s="308"/>
      <c r="O39" s="246">
        <f>O37+O38</f>
        <v>0</v>
      </c>
      <c r="P39" s="184"/>
      <c r="Q39" s="308"/>
      <c r="R39" s="246">
        <f t="shared" ref="R39:Z39" si="9">R37+R38</f>
        <v>0</v>
      </c>
      <c r="S39" s="246">
        <f t="shared" si="9"/>
        <v>0</v>
      </c>
      <c r="T39" s="246">
        <f t="shared" si="9"/>
        <v>0</v>
      </c>
      <c r="U39" s="246">
        <f t="shared" si="9"/>
        <v>0</v>
      </c>
      <c r="V39" s="246">
        <f t="shared" si="9"/>
        <v>0</v>
      </c>
      <c r="W39" s="246">
        <f t="shared" si="9"/>
        <v>0</v>
      </c>
      <c r="X39" s="246">
        <f t="shared" si="9"/>
        <v>0</v>
      </c>
      <c r="Y39" s="246">
        <f t="shared" si="9"/>
        <v>0</v>
      </c>
      <c r="Z39" s="246">
        <f t="shared" si="9"/>
        <v>0</v>
      </c>
      <c r="AA39" s="1195">
        <f>AA37+AA38</f>
        <v>0</v>
      </c>
      <c r="AC39" s="184"/>
      <c r="AD39" s="308"/>
      <c r="AE39" s="912"/>
      <c r="AF39" s="83"/>
      <c r="AG39" s="102"/>
    </row>
    <row r="40" spans="1:33" ht="14.4">
      <c r="B40" s="52"/>
      <c r="C40" s="84"/>
      <c r="D40" s="998"/>
      <c r="E40" s="84"/>
      <c r="F40" s="84"/>
      <c r="G40" s="83"/>
      <c r="H40" s="84"/>
      <c r="I40" s="84"/>
      <c r="J40" s="84"/>
      <c r="K40" s="84"/>
      <c r="L40" s="84"/>
      <c r="M40" s="84"/>
      <c r="N40" s="83"/>
      <c r="O40" s="83"/>
      <c r="P40" s="333"/>
      <c r="Q40" s="333"/>
      <c r="R40" s="83"/>
      <c r="S40" s="333"/>
      <c r="T40" s="84"/>
      <c r="U40" s="84"/>
      <c r="V40" s="84"/>
      <c r="W40" s="84"/>
      <c r="X40" s="84"/>
      <c r="Y40" s="84"/>
      <c r="Z40" s="84"/>
      <c r="AB40" s="84"/>
      <c r="AC40" s="84"/>
      <c r="AD40" s="84"/>
      <c r="AE40" s="84"/>
      <c r="AF40" s="84"/>
      <c r="AG40" s="190"/>
    </row>
    <row r="41" spans="1:33" ht="14.4">
      <c r="B41" s="52"/>
      <c r="C41" s="84" t="s">
        <v>129</v>
      </c>
      <c r="D41" s="84"/>
      <c r="E41" s="84"/>
      <c r="F41" s="84"/>
      <c r="G41" s="83"/>
      <c r="H41" s="84"/>
      <c r="I41" s="84"/>
      <c r="J41" s="84"/>
      <c r="K41" s="84"/>
      <c r="L41" s="84"/>
      <c r="M41" s="84"/>
      <c r="N41" s="83"/>
      <c r="O41" s="83"/>
      <c r="P41" s="333"/>
      <c r="Q41" s="333"/>
      <c r="R41" s="83"/>
      <c r="S41" s="333"/>
      <c r="T41" s="84"/>
      <c r="U41" s="84"/>
      <c r="V41" s="84"/>
      <c r="W41" s="84"/>
      <c r="X41" s="84"/>
      <c r="Y41" s="84"/>
      <c r="Z41" s="84"/>
      <c r="AB41" s="84"/>
      <c r="AC41" s="84"/>
      <c r="AD41" s="84"/>
      <c r="AE41" s="84"/>
      <c r="AF41" s="84"/>
      <c r="AG41" s="190"/>
    </row>
    <row r="42" spans="1:33" ht="14.4">
      <c r="B42" s="52"/>
      <c r="C42" s="1586"/>
      <c r="D42" s="1586"/>
      <c r="E42" s="1586"/>
      <c r="F42" s="1586"/>
      <c r="G42" s="83"/>
      <c r="H42" s="84"/>
      <c r="I42" s="84"/>
      <c r="J42" s="84"/>
      <c r="K42" s="84"/>
      <c r="L42" s="84"/>
      <c r="M42" s="84"/>
      <c r="N42" s="83"/>
      <c r="O42" s="83"/>
      <c r="P42" s="333"/>
      <c r="Q42" s="333"/>
      <c r="R42" s="83"/>
      <c r="S42" s="333"/>
      <c r="T42" s="84"/>
      <c r="U42" s="84"/>
      <c r="V42" s="84"/>
      <c r="W42" s="84"/>
      <c r="X42" s="84"/>
      <c r="Y42" s="84"/>
      <c r="Z42" s="84"/>
      <c r="AB42" s="84"/>
      <c r="AC42" s="84"/>
      <c r="AD42" s="84"/>
      <c r="AE42" s="84"/>
      <c r="AF42" s="84"/>
      <c r="AG42" s="190"/>
    </row>
    <row r="43" spans="1:33" ht="14.4">
      <c r="B43" s="52"/>
      <c r="C43" s="1586"/>
      <c r="D43" s="1586"/>
      <c r="E43" s="1586"/>
      <c r="F43" s="1586"/>
      <c r="G43" s="83"/>
      <c r="H43" s="84"/>
      <c r="I43" s="84"/>
      <c r="J43" s="84"/>
      <c r="K43" s="84"/>
      <c r="L43" s="84"/>
      <c r="M43" s="84"/>
      <c r="N43" s="83"/>
      <c r="O43" s="83"/>
      <c r="P43" s="333"/>
      <c r="Q43" s="333"/>
      <c r="R43" s="83"/>
      <c r="S43" s="333"/>
      <c r="T43" s="84"/>
      <c r="U43" s="84"/>
      <c r="V43" s="84"/>
      <c r="W43" s="84"/>
      <c r="X43" s="84"/>
      <c r="Y43" s="84"/>
      <c r="Z43" s="84"/>
      <c r="AB43" s="84"/>
      <c r="AC43" s="84"/>
      <c r="AD43" s="84"/>
      <c r="AE43" s="84"/>
      <c r="AF43" s="84"/>
      <c r="AG43" s="190"/>
    </row>
    <row r="44" spans="1:33" ht="14.4">
      <c r="B44" s="52"/>
      <c r="C44" s="1586"/>
      <c r="D44" s="1586"/>
      <c r="E44" s="1586"/>
      <c r="F44" s="1586"/>
      <c r="G44" s="83"/>
      <c r="H44" s="84"/>
      <c r="I44" s="84"/>
      <c r="J44" s="84"/>
      <c r="K44" s="84"/>
      <c r="L44" s="84"/>
      <c r="M44" s="84"/>
      <c r="N44" s="83"/>
      <c r="O44" s="83"/>
      <c r="P44" s="333"/>
      <c r="Q44" s="333"/>
      <c r="R44" s="83"/>
      <c r="S44" s="333"/>
      <c r="T44" s="84"/>
      <c r="U44" s="84"/>
      <c r="V44" s="84"/>
      <c r="W44" s="84"/>
      <c r="X44" s="84"/>
      <c r="Y44" s="84"/>
      <c r="Z44" s="84"/>
      <c r="AB44" s="84"/>
      <c r="AC44" s="84"/>
      <c r="AD44" s="84"/>
      <c r="AE44" s="84"/>
      <c r="AF44" s="84"/>
      <c r="AG44" s="190"/>
    </row>
    <row r="45" spans="1:33" ht="14.4">
      <c r="B45" s="52"/>
      <c r="C45" s="1586"/>
      <c r="D45" s="1586"/>
      <c r="E45" s="1586"/>
      <c r="F45" s="1586"/>
      <c r="G45" s="83"/>
      <c r="H45" s="84"/>
      <c r="I45" s="84"/>
      <c r="J45" s="84"/>
      <c r="K45" s="84"/>
      <c r="L45" s="84"/>
      <c r="M45" s="84"/>
      <c r="N45" s="83"/>
      <c r="O45" s="83"/>
      <c r="P45" s="333"/>
      <c r="Q45" s="333"/>
      <c r="R45" s="83"/>
      <c r="S45" s="333"/>
      <c r="T45" s="84"/>
      <c r="U45" s="84"/>
      <c r="V45" s="84"/>
      <c r="W45" s="84"/>
      <c r="X45" s="84"/>
      <c r="Y45" s="84"/>
      <c r="Z45" s="84"/>
      <c r="AB45" s="84"/>
      <c r="AC45" s="84"/>
      <c r="AD45" s="84"/>
      <c r="AE45" s="84"/>
      <c r="AF45" s="84"/>
      <c r="AG45" s="190"/>
    </row>
    <row r="46" spans="1:33" ht="14.4">
      <c r="B46" s="52"/>
      <c r="C46" s="1586"/>
      <c r="D46" s="1586"/>
      <c r="E46" s="1586"/>
      <c r="F46" s="1586"/>
      <c r="G46" s="83"/>
      <c r="H46" s="84"/>
      <c r="I46" s="84"/>
      <c r="J46" s="84"/>
      <c r="K46" s="84"/>
      <c r="L46" s="84"/>
      <c r="M46" s="84"/>
      <c r="N46" s="83"/>
      <c r="O46" s="83"/>
      <c r="P46" s="333"/>
      <c r="Q46" s="333"/>
      <c r="R46" s="83"/>
      <c r="S46" s="333"/>
      <c r="T46" s="84"/>
      <c r="U46" s="84"/>
      <c r="V46" s="84"/>
      <c r="W46" s="84"/>
      <c r="X46" s="84"/>
      <c r="Y46" s="84"/>
      <c r="Z46" s="84"/>
      <c r="AB46" s="84"/>
      <c r="AC46" s="84"/>
      <c r="AD46" s="84"/>
      <c r="AE46" s="84"/>
      <c r="AF46" s="84"/>
      <c r="AG46" s="190"/>
    </row>
    <row r="47" spans="1:33" ht="14.4">
      <c r="B47" s="52"/>
      <c r="C47" s="84"/>
      <c r="D47" s="84"/>
      <c r="E47" s="84"/>
      <c r="F47" s="84"/>
      <c r="G47" s="83"/>
      <c r="H47" s="84"/>
      <c r="I47" s="84"/>
      <c r="J47" s="84"/>
      <c r="K47" s="84"/>
      <c r="L47" s="84"/>
      <c r="M47" s="84"/>
      <c r="N47" s="83"/>
      <c r="O47" s="83"/>
      <c r="P47" s="333"/>
      <c r="Q47" s="333"/>
      <c r="R47" s="83"/>
      <c r="S47" s="333"/>
      <c r="T47" s="84"/>
      <c r="U47" s="84"/>
      <c r="V47" s="84"/>
      <c r="W47" s="84"/>
      <c r="X47" s="84"/>
      <c r="Y47" s="84"/>
      <c r="Z47" s="84"/>
      <c r="AB47" s="84"/>
      <c r="AC47" s="84"/>
      <c r="AD47" s="84"/>
      <c r="AE47" s="84"/>
      <c r="AF47" s="84"/>
      <c r="AG47" s="190"/>
    </row>
    <row r="48" spans="1:33" ht="14.4">
      <c r="B48" s="52"/>
      <c r="C48" s="84"/>
      <c r="D48" s="334"/>
      <c r="E48" s="334"/>
      <c r="F48" s="334"/>
      <c r="G48" s="83"/>
      <c r="H48" s="84"/>
      <c r="I48" s="84"/>
      <c r="J48" s="84"/>
      <c r="K48" s="84"/>
      <c r="L48" s="84"/>
      <c r="M48" s="84"/>
      <c r="N48" s="83"/>
      <c r="O48" s="84"/>
      <c r="P48" s="333"/>
      <c r="Q48" s="333"/>
      <c r="R48" s="83"/>
      <c r="S48" s="333"/>
      <c r="T48" s="84"/>
      <c r="U48" s="84"/>
      <c r="V48" s="84"/>
      <c r="W48" s="84"/>
      <c r="X48" s="84"/>
      <c r="Y48" s="84"/>
      <c r="Z48" s="84"/>
      <c r="AB48" s="84"/>
      <c r="AC48" s="84"/>
      <c r="AD48" s="84"/>
      <c r="AE48" s="84"/>
      <c r="AF48" s="84"/>
      <c r="AG48" s="190"/>
    </row>
    <row r="49" spans="1:33" ht="14.4">
      <c r="B49" s="340" t="s">
        <v>130</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1254"/>
      <c r="AB49" s="341"/>
      <c r="AC49" s="341"/>
      <c r="AD49" s="341"/>
      <c r="AE49" s="341"/>
      <c r="AF49" s="341"/>
      <c r="AG49" s="343"/>
    </row>
    <row r="50" spans="1:33" ht="14.4" hidden="1">
      <c r="A50"/>
      <c r="B50"/>
      <c r="C50"/>
      <c r="D50"/>
      <c r="E50"/>
      <c r="F50"/>
      <c r="G50"/>
      <c r="H50"/>
      <c r="I50"/>
      <c r="J50"/>
      <c r="K50"/>
      <c r="L50"/>
      <c r="M50"/>
      <c r="N50"/>
      <c r="O50"/>
      <c r="P50"/>
      <c r="Q50"/>
      <c r="R50"/>
      <c r="S50"/>
      <c r="T50"/>
      <c r="U50"/>
      <c r="V50"/>
      <c r="W50"/>
      <c r="X50"/>
      <c r="Y50"/>
      <c r="Z50"/>
      <c r="AA50" s="1239"/>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1239"/>
      <c r="AB51"/>
      <c r="AC51"/>
      <c r="AD51"/>
      <c r="AE51"/>
      <c r="AF51"/>
      <c r="AG51"/>
    </row>
    <row r="52" spans="1:33" ht="14.85" hidden="1" customHeight="1">
      <c r="A52"/>
      <c r="B52"/>
      <c r="C52"/>
      <c r="D52"/>
      <c r="E52"/>
      <c r="F52"/>
      <c r="G52"/>
      <c r="H52"/>
      <c r="I52"/>
      <c r="J52"/>
      <c r="K52"/>
      <c r="L52"/>
      <c r="M52"/>
      <c r="N52"/>
      <c r="O52"/>
      <c r="P52"/>
      <c r="Q52"/>
      <c r="R52"/>
      <c r="S52"/>
      <c r="T52"/>
      <c r="U52"/>
      <c r="V52"/>
      <c r="W52"/>
      <c r="X52"/>
      <c r="Y52"/>
      <c r="Z52"/>
      <c r="AA52" s="1239"/>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3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3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3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3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3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3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3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3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3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3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3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3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39"/>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39"/>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39"/>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39"/>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39"/>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39"/>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39"/>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39"/>
      <c r="AB79"/>
      <c r="AC79"/>
      <c r="AD79"/>
      <c r="AE79"/>
      <c r="AF79"/>
      <c r="AG79"/>
    </row>
  </sheetData>
  <mergeCells count="18">
    <mergeCell ref="AG10:AG12"/>
    <mergeCell ref="I10:J11"/>
    <mergeCell ref="L10:M11"/>
    <mergeCell ref="O10:P11"/>
    <mergeCell ref="R10:R12"/>
    <mergeCell ref="X10:X12"/>
    <mergeCell ref="Y10:Y12"/>
    <mergeCell ref="S10:S12"/>
    <mergeCell ref="T10:T12"/>
    <mergeCell ref="U10:U12"/>
    <mergeCell ref="V10:V12"/>
    <mergeCell ref="W10:W12"/>
    <mergeCell ref="Z10:Z12"/>
    <mergeCell ref="C42:F46"/>
    <mergeCell ref="AC10:AC12"/>
    <mergeCell ref="H10:H12"/>
    <mergeCell ref="AE10:AE12"/>
    <mergeCell ref="AA10:AA12"/>
  </mergeCells>
  <conditionalFormatting sqref="H3">
    <cfRule type="cellIs" dxfId="223" priority="63" stopIfTrue="1" operator="greaterThan">
      <formula>0</formula>
    </cfRule>
    <cfRule type="cellIs" dxfId="222" priority="64" stopIfTrue="1" operator="lessThan">
      <formula>1</formula>
    </cfRule>
  </conditionalFormatting>
  <conditionalFormatting sqref="H14">
    <cfRule type="cellIs" dxfId="221" priority="11" stopIfTrue="1" operator="greaterThan">
      <formula>0</formula>
    </cfRule>
    <cfRule type="cellIs" dxfId="220" priority="12" stopIfTrue="1" operator="lessThan">
      <formula>1</formula>
    </cfRule>
  </conditionalFormatting>
  <conditionalFormatting sqref="H17:H20">
    <cfRule type="cellIs" dxfId="219" priority="9" stopIfTrue="1" operator="greaterThan">
      <formula>0</formula>
    </cfRule>
    <cfRule type="cellIs" dxfId="218" priority="10" stopIfTrue="1" operator="lessThan">
      <formula>1</formula>
    </cfRule>
  </conditionalFormatting>
  <conditionalFormatting sqref="H23">
    <cfRule type="cellIs" dxfId="217" priority="7" stopIfTrue="1" operator="greaterThan">
      <formula>0</formula>
    </cfRule>
    <cfRule type="cellIs" dxfId="216" priority="8" stopIfTrue="1" operator="lessThan">
      <formula>1</formula>
    </cfRule>
  </conditionalFormatting>
  <conditionalFormatting sqref="H26:H29">
    <cfRule type="cellIs" dxfId="215" priority="5" stopIfTrue="1" operator="greaterThan">
      <formula>0</formula>
    </cfRule>
    <cfRule type="cellIs" dxfId="214" priority="6" stopIfTrue="1" operator="lessThan">
      <formula>1</formula>
    </cfRule>
  </conditionalFormatting>
  <conditionalFormatting sqref="H32:H35">
    <cfRule type="cellIs" dxfId="213" priority="3" stopIfTrue="1" operator="greaterThan">
      <formula>0</formula>
    </cfRule>
    <cfRule type="cellIs" dxfId="212" priority="4" stopIfTrue="1" operator="lessThan">
      <formula>1</formula>
    </cfRule>
  </conditionalFormatting>
  <conditionalFormatting sqref="H37:H39">
    <cfRule type="cellIs" dxfId="211" priority="1" stopIfTrue="1" operator="greaterThan">
      <formula>0</formula>
    </cfRule>
    <cfRule type="cellIs" dxfId="210" priority="2" stopIfTrue="1" operator="lessThan">
      <formula>1</formula>
    </cfRule>
  </conditionalFormatting>
  <dataValidations count="1">
    <dataValidation type="list" allowBlank="1" showInputMessage="1" showErrorMessage="1" sqref="J26:J29 J23 J17:J20 M17:M20 M23 M26:M29 AC14 P17:P20 AC17:AC20 P23 AC23 P26:P29 AC26:AC29 P14 J14 M14 P32:P39 AC32:AC39 M32:M39 J32:J39" xr:uid="{03A01675-9F33-4EED-BE0D-C5A8354EB8FC}">
      <formula1>Confidence_grade</formula1>
    </dataValidation>
  </dataValidations>
  <pageMargins left="0.23622047244094491" right="0.23622047244094491" top="0.74803149606299213" bottom="0.74803149606299213" header="0.31496062992125984" footer="0.31496062992125984"/>
  <pageSetup paperSize="9" scale="68" fitToWidth="0" orientation="landscape" r:id="rId1"/>
  <headerFooter>
    <oddHeader>&amp;LDepartment of Internal Affairs - Three Waters Reform Programme - Request for Information Template Workbook I</oddHeader>
    <oddFooter>&amp;LPage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48C64-5C3E-45FE-ABAE-4BE092B11E7F}">
  <sheetPr>
    <tabColor rgb="FF55EBF7"/>
    <pageSetUpPr fitToPage="1"/>
  </sheetPr>
  <dimension ref="A1:XEC79"/>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 style="985" customWidth="1"/>
    <col min="4" max="4" width="65.44140625" style="985" bestFit="1" customWidth="1"/>
    <col min="5" max="5" width="9.44140625" style="985" customWidth="1"/>
    <col min="6" max="6" width="8.5546875" style="985" customWidth="1"/>
    <col min="7" max="7" width="8.5546875" style="986" customWidth="1"/>
    <col min="8" max="8" width="19" style="89" bestFit="1" customWidth="1"/>
    <col min="9" max="9" width="13.5546875" style="985" customWidth="1"/>
    <col min="10" max="11" width="5.5546875" style="985" customWidth="1"/>
    <col min="12" max="12" width="13.5546875" style="985" customWidth="1"/>
    <col min="13" max="13" width="5.5546875" style="985" customWidth="1"/>
    <col min="14" max="14" width="5.5546875" style="986" customWidth="1"/>
    <col min="15" max="15" width="13.5546875" style="985" customWidth="1"/>
    <col min="16" max="17" width="5.5546875" style="985" customWidth="1"/>
    <col min="18" max="18" width="16.5546875" style="986" customWidth="1"/>
    <col min="19" max="19" width="16.5546875" style="168" customWidth="1"/>
    <col min="20" max="26" width="16.5546875" style="985" customWidth="1"/>
    <col min="27" max="27" width="16.5546875" style="33" customWidth="1"/>
    <col min="28" max="30" width="5.5546875" style="985" customWidth="1"/>
    <col min="31" max="31" width="15.44140625" style="985" customWidth="1"/>
    <col min="32" max="32" width="5.5546875" style="985" customWidth="1"/>
    <col min="33" max="33" width="49.44140625" style="985" customWidth="1"/>
    <col min="34" max="35" width="5.5546875" hidden="1"/>
    <col min="36" max="16346" width="9.44140625" hidden="1"/>
    <col min="16358" max="16384" width="9.44140625" hidden="1"/>
  </cols>
  <sheetData>
    <row r="1" spans="1:33" ht="28.35" customHeight="1">
      <c r="B1" s="929" t="str">
        <f>'Key information'!$B$6</f>
        <v>Three Waters Reform Programme: Request for Information Workbook I</v>
      </c>
      <c r="C1" s="988"/>
      <c r="D1" s="988"/>
      <c r="E1" s="323"/>
      <c r="F1" s="323"/>
      <c r="G1" s="323"/>
      <c r="H1" s="939"/>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4"/>
    </row>
    <row r="2" spans="1:33"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998"/>
      <c r="Z2" s="998"/>
      <c r="AB2" s="998"/>
      <c r="AC2" s="998"/>
      <c r="AD2" s="998"/>
      <c r="AE2" s="998"/>
      <c r="AF2" s="998"/>
      <c r="AG2" s="190"/>
    </row>
    <row r="3" spans="1:33" ht="14.4">
      <c r="A3" s="989"/>
      <c r="B3" s="662" t="s">
        <v>1971</v>
      </c>
      <c r="C3" s="302"/>
      <c r="D3" s="663">
        <f>'Key information'!$E$8</f>
        <v>0</v>
      </c>
      <c r="E3" s="302"/>
      <c r="F3" s="192"/>
      <c r="G3" s="807" t="s">
        <v>100</v>
      </c>
      <c r="H3" s="1011">
        <f>SUM(H14:H39)</f>
        <v>17</v>
      </c>
      <c r="I3" s="192"/>
      <c r="J3" s="192"/>
      <c r="K3" s="192"/>
      <c r="L3" s="192"/>
      <c r="M3" s="192"/>
      <c r="N3" s="997"/>
      <c r="O3" s="326"/>
      <c r="P3" s="998"/>
      <c r="Q3" s="302"/>
      <c r="R3" s="302"/>
      <c r="S3" s="99"/>
      <c r="T3" s="302"/>
      <c r="U3" s="302"/>
      <c r="V3" s="302"/>
      <c r="W3" s="302"/>
      <c r="X3" s="302"/>
      <c r="Y3" s="302"/>
      <c r="Z3" s="302"/>
      <c r="AA3" s="842"/>
      <c r="AB3" s="302"/>
      <c r="AC3" s="302"/>
      <c r="AD3" s="302"/>
      <c r="AE3" s="302"/>
      <c r="AF3" s="302"/>
      <c r="AG3" s="303"/>
    </row>
    <row r="4" spans="1:33" ht="14.4">
      <c r="B4" s="1022"/>
      <c r="C4" s="327"/>
      <c r="D4" s="328"/>
      <c r="E4" s="1008"/>
      <c r="F4" s="1008"/>
      <c r="G4" s="1008"/>
      <c r="H4" s="1008"/>
      <c r="I4" s="1008"/>
      <c r="J4" s="1008"/>
      <c r="K4" s="1008"/>
      <c r="L4" s="1008"/>
      <c r="M4" s="1008"/>
      <c r="N4" s="46"/>
      <c r="O4" s="47"/>
      <c r="P4" s="47"/>
      <c r="Q4" s="337"/>
      <c r="R4" s="337"/>
      <c r="S4" s="330"/>
      <c r="T4" s="46"/>
      <c r="U4" s="46"/>
      <c r="V4" s="46"/>
      <c r="W4" s="46"/>
      <c r="X4" s="46"/>
      <c r="Y4" s="46"/>
      <c r="Z4" s="46"/>
      <c r="AA4" s="1250"/>
      <c r="AB4" s="46"/>
      <c r="AC4" s="46"/>
      <c r="AD4" s="46"/>
      <c r="AE4" s="46"/>
      <c r="AF4" s="46"/>
      <c r="AG4" s="304"/>
    </row>
    <row r="5" spans="1:33" ht="14.4">
      <c r="C5" s="33"/>
      <c r="H5" s="986"/>
      <c r="S5" s="1039"/>
      <c r="T5" s="986"/>
    </row>
    <row r="6" spans="1:33" ht="15" thickBot="1">
      <c r="B6" s="48"/>
      <c r="C6" s="49"/>
      <c r="D6" s="991"/>
      <c r="E6" s="991"/>
      <c r="F6" s="991"/>
      <c r="G6" s="991"/>
      <c r="H6" s="991"/>
      <c r="I6" s="991"/>
      <c r="J6" s="991"/>
      <c r="K6" s="991"/>
      <c r="L6" s="991"/>
      <c r="M6" s="991"/>
      <c r="N6" s="51"/>
      <c r="O6" s="991"/>
      <c r="P6" s="991"/>
      <c r="Q6" s="338"/>
      <c r="R6" s="338"/>
      <c r="S6" s="169"/>
      <c r="T6" s="991"/>
      <c r="U6" s="991"/>
      <c r="V6" s="991"/>
      <c r="W6" s="991"/>
      <c r="X6" s="991"/>
      <c r="Y6" s="991"/>
      <c r="Z6" s="991"/>
      <c r="AA6" s="280"/>
      <c r="AB6" s="991"/>
      <c r="AC6" s="991"/>
      <c r="AD6" s="991"/>
      <c r="AE6" s="991"/>
      <c r="AF6" s="991"/>
      <c r="AG6" s="231"/>
    </row>
    <row r="7" spans="1:33" ht="14.4">
      <c r="B7" s="52"/>
      <c r="C7" s="122" t="s">
        <v>2678</v>
      </c>
      <c r="D7" s="123"/>
      <c r="E7" s="998"/>
      <c r="F7" s="998"/>
      <c r="G7" s="997"/>
      <c r="H7" s="998"/>
      <c r="I7" s="998"/>
      <c r="J7" s="998"/>
      <c r="K7" s="998"/>
      <c r="L7" s="998"/>
      <c r="M7" s="998"/>
      <c r="N7" s="997"/>
      <c r="O7" s="998"/>
      <c r="P7" s="998"/>
      <c r="Q7" s="302"/>
      <c r="R7" s="302"/>
      <c r="S7" s="218"/>
      <c r="T7" s="998"/>
      <c r="U7" s="998"/>
      <c r="V7" s="998"/>
      <c r="W7" s="998"/>
      <c r="X7" s="998"/>
      <c r="Y7" s="998"/>
      <c r="Z7" s="998"/>
      <c r="AB7" s="998"/>
      <c r="AC7" s="998"/>
      <c r="AD7" s="998"/>
      <c r="AE7" s="998"/>
      <c r="AF7" s="998"/>
      <c r="AG7" s="190"/>
    </row>
    <row r="8" spans="1:33" ht="15" thickBot="1">
      <c r="B8" s="52"/>
      <c r="C8" s="124" t="s">
        <v>2382</v>
      </c>
      <c r="D8" s="125"/>
      <c r="E8" s="998"/>
      <c r="F8" s="998"/>
      <c r="G8" s="997"/>
      <c r="H8" s="998"/>
      <c r="I8" s="998"/>
      <c r="J8" s="998"/>
      <c r="K8" s="998"/>
      <c r="L8" s="998"/>
      <c r="M8" s="998"/>
      <c r="N8" s="997"/>
      <c r="O8" s="998"/>
      <c r="P8" s="998"/>
      <c r="Q8" s="302"/>
      <c r="R8" s="302"/>
      <c r="S8" s="218"/>
      <c r="T8" s="998"/>
      <c r="U8" s="998"/>
      <c r="V8" s="998"/>
      <c r="W8" s="998"/>
      <c r="X8" s="998"/>
      <c r="Y8" s="998"/>
      <c r="Z8" s="998"/>
      <c r="AB8" s="998"/>
      <c r="AC8" s="998"/>
      <c r="AD8" s="998"/>
      <c r="AE8" s="998"/>
      <c r="AF8" s="998"/>
      <c r="AG8" s="190"/>
    </row>
    <row r="9" spans="1:33" ht="17.399999999999999" thickBot="1">
      <c r="B9" s="52"/>
      <c r="C9" s="998"/>
      <c r="D9" s="998"/>
      <c r="E9" s="998"/>
      <c r="F9" s="998"/>
      <c r="G9" s="997"/>
      <c r="H9" s="998"/>
      <c r="I9" s="998"/>
      <c r="J9" s="998"/>
      <c r="K9" s="998"/>
      <c r="L9" s="998"/>
      <c r="M9" s="998"/>
      <c r="N9" s="997"/>
      <c r="O9" s="998"/>
      <c r="P9" s="998"/>
      <c r="Q9" s="302"/>
      <c r="R9" s="302"/>
      <c r="S9" s="218"/>
      <c r="T9" s="998"/>
      <c r="U9" s="998"/>
      <c r="V9" s="998"/>
      <c r="W9" s="998"/>
      <c r="X9" s="998"/>
      <c r="Y9" s="998"/>
      <c r="Z9" s="998"/>
      <c r="AB9" s="998"/>
      <c r="AC9" s="708" t="s">
        <v>2894</v>
      </c>
      <c r="AD9" s="998"/>
      <c r="AE9" s="998"/>
      <c r="AF9" s="998"/>
      <c r="AG9" s="190"/>
    </row>
    <row r="10" spans="1:33" ht="21" customHeight="1">
      <c r="B10" s="52"/>
      <c r="C10" s="122" t="s">
        <v>103</v>
      </c>
      <c r="D10" s="137" t="s">
        <v>32</v>
      </c>
      <c r="E10" s="137" t="s">
        <v>104</v>
      </c>
      <c r="F10" s="133" t="s">
        <v>105</v>
      </c>
      <c r="H10" s="1353" t="s">
        <v>106</v>
      </c>
      <c r="I10" s="1608">
        <v>43646</v>
      </c>
      <c r="J10" s="1606"/>
      <c r="L10" s="1608">
        <v>44012</v>
      </c>
      <c r="M10" s="1606"/>
      <c r="N10" s="985"/>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C10" s="1602" t="s">
        <v>147</v>
      </c>
      <c r="AD10" s="986"/>
      <c r="AE10" s="1338" t="s">
        <v>108</v>
      </c>
      <c r="AF10" s="992"/>
      <c r="AG10" s="1332" t="s">
        <v>109</v>
      </c>
    </row>
    <row r="11" spans="1:33" ht="14.4">
      <c r="B11" s="52"/>
      <c r="C11" s="223" t="s">
        <v>110</v>
      </c>
      <c r="D11" s="136"/>
      <c r="E11" s="136"/>
      <c r="F11" s="134" t="s">
        <v>111</v>
      </c>
      <c r="H11" s="1354"/>
      <c r="I11" s="1609"/>
      <c r="J11" s="1461"/>
      <c r="L11" s="1609"/>
      <c r="M11" s="1461"/>
      <c r="N11" s="985"/>
      <c r="O11" s="1612"/>
      <c r="P11" s="1613"/>
      <c r="R11" s="1600"/>
      <c r="S11" s="1600"/>
      <c r="T11" s="1600"/>
      <c r="U11" s="1600"/>
      <c r="V11" s="1600"/>
      <c r="W11" s="1600"/>
      <c r="X11" s="1600"/>
      <c r="Y11" s="1600"/>
      <c r="Z11" s="1600"/>
      <c r="AA11" s="1600"/>
      <c r="AC11" s="1603"/>
      <c r="AD11" s="986"/>
      <c r="AE11" s="1339"/>
      <c r="AF11" s="992"/>
      <c r="AG11" s="1333"/>
    </row>
    <row r="12" spans="1:33" ht="13.65" customHeight="1" thickBot="1">
      <c r="B12" s="52"/>
      <c r="C12" s="124"/>
      <c r="D12" s="138"/>
      <c r="E12" s="138"/>
      <c r="F12" s="135"/>
      <c r="H12" s="1355"/>
      <c r="I12" s="153"/>
      <c r="J12" s="1038" t="s">
        <v>147</v>
      </c>
      <c r="L12" s="153"/>
      <c r="M12" s="1038" t="s">
        <v>147</v>
      </c>
      <c r="N12" s="985"/>
      <c r="O12" s="153"/>
      <c r="P12" s="1038" t="s">
        <v>147</v>
      </c>
      <c r="R12" s="1601"/>
      <c r="S12" s="1601"/>
      <c r="T12" s="1601"/>
      <c r="U12" s="1601"/>
      <c r="V12" s="1601"/>
      <c r="W12" s="1601"/>
      <c r="X12" s="1601"/>
      <c r="Y12" s="1601"/>
      <c r="Z12" s="1601"/>
      <c r="AA12" s="1601"/>
      <c r="AC12" s="1604"/>
      <c r="AD12" s="986"/>
      <c r="AE12" s="1340"/>
      <c r="AF12" s="993"/>
      <c r="AG12" s="1334"/>
    </row>
    <row r="13" spans="1:33" ht="14.4">
      <c r="B13" s="52"/>
      <c r="C13" s="998"/>
      <c r="D13" s="998"/>
      <c r="E13" s="998"/>
      <c r="F13" s="998"/>
      <c r="G13" s="997"/>
      <c r="H13" s="998"/>
      <c r="I13" s="998"/>
      <c r="J13" s="998"/>
      <c r="K13" s="998"/>
      <c r="L13" s="998"/>
      <c r="M13" s="998"/>
      <c r="N13" s="997"/>
      <c r="O13" s="998"/>
      <c r="P13" s="998"/>
      <c r="Q13" s="998"/>
      <c r="R13" s="998"/>
      <c r="S13" s="998"/>
      <c r="T13" s="998"/>
      <c r="U13" s="998"/>
      <c r="V13" s="998"/>
      <c r="W13" s="998"/>
      <c r="X13" s="998"/>
      <c r="Y13" s="998"/>
      <c r="Z13" s="998"/>
      <c r="AB13" s="998"/>
      <c r="AC13" s="998"/>
      <c r="AD13" s="998"/>
      <c r="AE13" s="998"/>
      <c r="AF13" s="998"/>
      <c r="AG13" s="190"/>
    </row>
    <row r="14" spans="1:33" ht="14.4">
      <c r="B14" s="1004">
        <f>IF(C14="","",COUNTIF($C14:C$14,"&lt;&gt;""")-COUNTBLANK($C14:C$14))</f>
        <v>1</v>
      </c>
      <c r="C14" s="995" t="s">
        <v>2276</v>
      </c>
      <c r="D14" s="982" t="s">
        <v>1581</v>
      </c>
      <c r="E14" s="1001" t="s">
        <v>750</v>
      </c>
      <c r="F14" s="996" t="s">
        <v>294</v>
      </c>
      <c r="G14" s="997"/>
      <c r="H14" s="1012">
        <f>IF(AND(I14&lt;&gt;"",J14&lt;&gt;"",L14&lt;&gt;"",M14&lt;&gt;"",O14&lt;&gt;"",P14&lt;&gt;"",AG14&lt;&gt;"",R14&lt;&gt;"",S14&lt;&gt;"",T14&lt;&gt;"",U14&lt;&gt;"",V14&lt;&gt;"",W14&lt;&gt;"",X14&lt;&gt;"",Y14&lt;&gt;"",Z14&lt;&gt;"",,AA14&lt;&gt;"",AC14&lt;&gt;""),0,1)</f>
        <v>1</v>
      </c>
      <c r="I14" s="110">
        <f>F8a!I31</f>
        <v>0</v>
      </c>
      <c r="J14" s="1002"/>
      <c r="K14" s="998"/>
      <c r="L14" s="110">
        <f>F8a!L31</f>
        <v>0</v>
      </c>
      <c r="M14" s="1002"/>
      <c r="N14" s="998"/>
      <c r="O14" s="110">
        <f>F8a!O31</f>
        <v>0</v>
      </c>
      <c r="P14" s="1002"/>
      <c r="Q14" s="998"/>
      <c r="R14" s="110">
        <f>F8a!R31</f>
        <v>0</v>
      </c>
      <c r="S14" s="110">
        <f>F8a!S31</f>
        <v>0</v>
      </c>
      <c r="T14" s="110">
        <f>F8a!T31</f>
        <v>0</v>
      </c>
      <c r="U14" s="110">
        <f>F8a!U31</f>
        <v>0</v>
      </c>
      <c r="V14" s="110">
        <f>F8a!V31</f>
        <v>0</v>
      </c>
      <c r="W14" s="110">
        <f>F8a!W31</f>
        <v>0</v>
      </c>
      <c r="X14" s="110">
        <f>F8a!X31</f>
        <v>0</v>
      </c>
      <c r="Y14" s="110">
        <f>F8a!Y31</f>
        <v>0</v>
      </c>
      <c r="Z14" s="110">
        <f>F8a!Z31</f>
        <v>0</v>
      </c>
      <c r="AA14" s="1251">
        <f>F8a!AB31</f>
        <v>0</v>
      </c>
      <c r="AC14" s="1002"/>
      <c r="AD14" s="308"/>
      <c r="AE14" s="1042"/>
      <c r="AF14" s="997"/>
      <c r="AG14" s="102"/>
    </row>
    <row r="15" spans="1:33" ht="14.4">
      <c r="B15" s="1004" t="str">
        <f>IF(C15="","",COUNTIF($C$14:C15,"&lt;&gt;""")-COUNTBLANK($C$14:C15))</f>
        <v/>
      </c>
      <c r="C15" s="998"/>
      <c r="D15" s="998"/>
      <c r="E15" s="998"/>
      <c r="F15" s="998"/>
      <c r="G15" s="998"/>
      <c r="H15" s="998"/>
      <c r="I15" s="307"/>
      <c r="J15" s="307"/>
      <c r="K15" s="307"/>
      <c r="L15" s="307"/>
      <c r="M15" s="307"/>
      <c r="N15" s="307"/>
      <c r="O15" s="307"/>
      <c r="P15" s="307"/>
      <c r="Q15" s="307"/>
      <c r="R15" s="307"/>
      <c r="S15" s="307"/>
      <c r="T15" s="307"/>
      <c r="U15" s="307"/>
      <c r="V15" s="307"/>
      <c r="W15" s="307"/>
      <c r="X15" s="307"/>
      <c r="Y15" s="307"/>
      <c r="Z15" s="307"/>
      <c r="AC15" s="307"/>
      <c r="AD15" s="307"/>
      <c r="AE15" s="998"/>
      <c r="AF15" s="998"/>
      <c r="AG15" s="190"/>
    </row>
    <row r="16" spans="1:33" ht="16.2">
      <c r="B16" s="1004" t="str">
        <f>IF(C16="","",COUNTIF($C$14:C16,"&lt;&gt;""")-COUNTBLANK($C$14:C16))</f>
        <v/>
      </c>
      <c r="C16" s="995"/>
      <c r="D16" s="982" t="s">
        <v>2740</v>
      </c>
      <c r="E16" s="982"/>
      <c r="F16" s="995"/>
      <c r="G16" s="997"/>
      <c r="H16" s="998"/>
      <c r="I16" s="308"/>
      <c r="J16" s="308"/>
      <c r="K16" s="308"/>
      <c r="L16" s="308"/>
      <c r="M16" s="308"/>
      <c r="N16" s="308"/>
      <c r="O16" s="308"/>
      <c r="P16" s="308"/>
      <c r="Q16" s="308"/>
      <c r="R16" s="308"/>
      <c r="S16" s="308"/>
      <c r="T16" s="308"/>
      <c r="U16" s="308"/>
      <c r="V16" s="308"/>
      <c r="W16" s="308"/>
      <c r="X16" s="308"/>
      <c r="Y16" s="308"/>
      <c r="Z16" s="128"/>
      <c r="AA16" s="1252"/>
      <c r="AC16" s="308"/>
      <c r="AD16" s="308"/>
      <c r="AE16" s="997"/>
      <c r="AF16" s="997"/>
      <c r="AG16" s="941"/>
    </row>
    <row r="17" spans="2:33" ht="14.4">
      <c r="B17" s="1004">
        <f>IF(C17="","",COUNTIF($C$14:C17,"&lt;&gt;""")-COUNTBLANK($C$14:C17))</f>
        <v>2</v>
      </c>
      <c r="C17" s="995" t="s">
        <v>2277</v>
      </c>
      <c r="D17" s="995" t="s">
        <v>1403</v>
      </c>
      <c r="E17" s="1001" t="s">
        <v>750</v>
      </c>
      <c r="F17" s="996" t="s">
        <v>117</v>
      </c>
      <c r="G17" s="997"/>
      <c r="H17" s="1012">
        <f>IF(AND(I17&lt;&gt;"",J17&lt;&gt;"",L17&lt;&gt;"",M17&lt;&gt;"",O17&lt;&gt;"",P17&lt;&gt;"",AG17&lt;&gt;"",R17&lt;&gt;"",S17&lt;&gt;"",T17&lt;&gt;"",U17&lt;&gt;"",V17&lt;&gt;"",W17&lt;&gt;"",X17&lt;&gt;"",Y17&lt;&gt;"",Z17&lt;&gt;"",,AA17&lt;&gt;"",AC17&lt;&gt;""),0,1)</f>
        <v>1</v>
      </c>
      <c r="I17" s="102"/>
      <c r="J17" s="1002"/>
      <c r="K17" s="308"/>
      <c r="L17" s="102"/>
      <c r="M17" s="1002"/>
      <c r="N17" s="308"/>
      <c r="O17" s="102"/>
      <c r="P17" s="1002"/>
      <c r="Q17" s="308"/>
      <c r="R17" s="102"/>
      <c r="S17" s="102"/>
      <c r="T17" s="102"/>
      <c r="U17" s="102"/>
      <c r="V17" s="102"/>
      <c r="W17" s="102"/>
      <c r="X17" s="102"/>
      <c r="Y17" s="102"/>
      <c r="Z17" s="102"/>
      <c r="AA17" s="1104"/>
      <c r="AC17" s="1002"/>
      <c r="AD17" s="308"/>
      <c r="AE17" s="1042"/>
      <c r="AF17" s="997"/>
      <c r="AG17" s="102"/>
    </row>
    <row r="18" spans="2:33" ht="14.4">
      <c r="B18" s="1004">
        <f>IF(C18="","",COUNTIF($C$14:C18,"&lt;&gt;""")-COUNTBLANK($C$14:C18))</f>
        <v>3</v>
      </c>
      <c r="C18" s="995" t="s">
        <v>2278</v>
      </c>
      <c r="D18" s="995" t="s">
        <v>1405</v>
      </c>
      <c r="E18" s="1001" t="s">
        <v>750</v>
      </c>
      <c r="F18" s="996" t="s">
        <v>117</v>
      </c>
      <c r="G18" s="997"/>
      <c r="H18" s="1012">
        <f>IF(AND(I18&lt;&gt;"",J18&lt;&gt;"",L18&lt;&gt;"",M18&lt;&gt;"",O18&lt;&gt;"",P18&lt;&gt;"",AG18&lt;&gt;"",R18&lt;&gt;"",S18&lt;&gt;"",T18&lt;&gt;"",U18&lt;&gt;"",V18&lt;&gt;"",W18&lt;&gt;"",X18&lt;&gt;"",Y18&lt;&gt;"",Z18&lt;&gt;"",,AA18&lt;&gt;"",AC18&lt;&gt;""),0,1)</f>
        <v>1</v>
      </c>
      <c r="I18" s="102"/>
      <c r="J18" s="1002"/>
      <c r="K18" s="308"/>
      <c r="L18" s="102"/>
      <c r="M18" s="1002"/>
      <c r="N18" s="308"/>
      <c r="O18" s="102"/>
      <c r="P18" s="1002"/>
      <c r="Q18" s="308"/>
      <c r="R18" s="102"/>
      <c r="S18" s="102"/>
      <c r="T18" s="102"/>
      <c r="U18" s="102"/>
      <c r="V18" s="102"/>
      <c r="W18" s="102"/>
      <c r="X18" s="102"/>
      <c r="Y18" s="102"/>
      <c r="Z18" s="102"/>
      <c r="AA18" s="1104"/>
      <c r="AC18" s="1002"/>
      <c r="AD18" s="308"/>
      <c r="AE18" s="1042"/>
      <c r="AF18" s="997"/>
      <c r="AG18" s="102"/>
    </row>
    <row r="19" spans="2:33" ht="14.4">
      <c r="B19" s="1004">
        <f>IF(C19="","",COUNTIF($C$14:C19,"&lt;&gt;""")-COUNTBLANK($C$14:C19))</f>
        <v>4</v>
      </c>
      <c r="C19" s="995" t="s">
        <v>2279</v>
      </c>
      <c r="D19" s="995" t="s">
        <v>1407</v>
      </c>
      <c r="E19" s="1001" t="s">
        <v>750</v>
      </c>
      <c r="F19" s="996" t="s">
        <v>117</v>
      </c>
      <c r="G19" s="997"/>
      <c r="H19" s="1012">
        <f>IF(AND(I19&lt;&gt;"",J19&lt;&gt;"",L19&lt;&gt;"",M19&lt;&gt;"",O19&lt;&gt;"",P19&lt;&gt;"",AG19&lt;&gt;"",R19&lt;&gt;"",S19&lt;&gt;"",T19&lt;&gt;"",U19&lt;&gt;"",V19&lt;&gt;"",W19&lt;&gt;"",X19&lt;&gt;"",Y19&lt;&gt;"",Z19&lt;&gt;"",,AA19&lt;&gt;"",AC19&lt;&gt;""),0,1)</f>
        <v>1</v>
      </c>
      <c r="I19" s="102"/>
      <c r="J19" s="1002"/>
      <c r="K19" s="308"/>
      <c r="L19" s="102"/>
      <c r="M19" s="1002"/>
      <c r="N19" s="308"/>
      <c r="O19" s="102"/>
      <c r="P19" s="1002"/>
      <c r="Q19" s="308"/>
      <c r="R19" s="102"/>
      <c r="S19" s="102"/>
      <c r="T19" s="102"/>
      <c r="U19" s="102"/>
      <c r="V19" s="102"/>
      <c r="W19" s="102"/>
      <c r="X19" s="102"/>
      <c r="Y19" s="102"/>
      <c r="Z19" s="102"/>
      <c r="AA19" s="1104"/>
      <c r="AC19" s="1002"/>
      <c r="AD19" s="308"/>
      <c r="AE19" s="1042"/>
      <c r="AF19" s="997"/>
      <c r="AG19" s="102"/>
    </row>
    <row r="20" spans="2:33" ht="14.4">
      <c r="B20" s="1004">
        <f>IF(C20="","",COUNTIF($C$14:C20,"&lt;&gt;""")-COUNTBLANK($C$14:C20))</f>
        <v>5</v>
      </c>
      <c r="C20" s="995" t="s">
        <v>2280</v>
      </c>
      <c r="D20" s="995" t="s">
        <v>2680</v>
      </c>
      <c r="E20" s="1001" t="s">
        <v>750</v>
      </c>
      <c r="F20" s="996" t="s">
        <v>164</v>
      </c>
      <c r="G20" s="997"/>
      <c r="H20" s="1012">
        <f>IF(AND(I20&lt;&gt;"",J20&lt;&gt;"",L20&lt;&gt;"",M20&lt;&gt;"",O20&lt;&gt;"",P20&lt;&gt;"",AG20&lt;&gt;"",R20&lt;&gt;"",S20&lt;&gt;"",T20&lt;&gt;"",U20&lt;&gt;"",V20&lt;&gt;"",W20&lt;&gt;"",X20&lt;&gt;"",Y20&lt;&gt;"",Z20&lt;&gt;"",,AA20&lt;&gt;"",AC20&lt;&gt;""),0,1)</f>
        <v>1</v>
      </c>
      <c r="I20" s="822">
        <f>SUM(I17:I19)</f>
        <v>0</v>
      </c>
      <c r="J20" s="1002"/>
      <c r="K20" s="998"/>
      <c r="L20" s="822">
        <f>SUM(L17:L19)</f>
        <v>0</v>
      </c>
      <c r="M20" s="1002"/>
      <c r="N20" s="998"/>
      <c r="O20" s="822">
        <f>SUM(O17:O19)</f>
        <v>0</v>
      </c>
      <c r="P20" s="1002"/>
      <c r="Q20" s="998"/>
      <c r="R20" s="822">
        <f t="shared" ref="R20:Z20" si="0">SUM(R17:R19)</f>
        <v>0</v>
      </c>
      <c r="S20" s="822">
        <f t="shared" si="0"/>
        <v>0</v>
      </c>
      <c r="T20" s="822">
        <f t="shared" si="0"/>
        <v>0</v>
      </c>
      <c r="U20" s="822">
        <f t="shared" si="0"/>
        <v>0</v>
      </c>
      <c r="V20" s="822">
        <f t="shared" si="0"/>
        <v>0</v>
      </c>
      <c r="W20" s="822">
        <f t="shared" si="0"/>
        <v>0</v>
      </c>
      <c r="X20" s="822">
        <f t="shared" si="0"/>
        <v>0</v>
      </c>
      <c r="Y20" s="822">
        <f t="shared" si="0"/>
        <v>0</v>
      </c>
      <c r="Z20" s="822">
        <f t="shared" si="0"/>
        <v>0</v>
      </c>
      <c r="AA20" s="1253">
        <f>SUM(AA17:AA19)</f>
        <v>0</v>
      </c>
      <c r="AC20" s="1002"/>
      <c r="AD20" s="998"/>
      <c r="AE20" s="1042"/>
      <c r="AF20" s="997"/>
      <c r="AG20" s="102"/>
    </row>
    <row r="21" spans="2:33" ht="14.4">
      <c r="B21" s="1004" t="str">
        <f>IF(C21="","",COUNTIF($C$14:C21,"&lt;&gt;""")-COUNTBLANK($C$14:C21))</f>
        <v/>
      </c>
      <c r="C21" s="998"/>
      <c r="D21" s="998"/>
      <c r="E21" s="998"/>
      <c r="F21" s="998"/>
      <c r="G21" s="998"/>
      <c r="H21" s="998"/>
      <c r="I21" s="307"/>
      <c r="J21" s="307"/>
      <c r="K21" s="307"/>
      <c r="L21" s="307"/>
      <c r="M21" s="307"/>
      <c r="N21" s="307"/>
      <c r="O21" s="307"/>
      <c r="P21" s="307"/>
      <c r="Q21" s="307"/>
      <c r="R21" s="307"/>
      <c r="S21" s="307"/>
      <c r="T21" s="307"/>
      <c r="U21" s="307"/>
      <c r="V21" s="307"/>
      <c r="W21" s="307"/>
      <c r="X21" s="307"/>
      <c r="Y21" s="307"/>
      <c r="Z21" s="307"/>
      <c r="AC21" s="307"/>
      <c r="AD21" s="307"/>
      <c r="AE21" s="998"/>
      <c r="AF21" s="998"/>
      <c r="AG21" s="190"/>
    </row>
    <row r="22" spans="2:33" ht="14.4">
      <c r="B22" s="1004" t="str">
        <f>IF(C22="","",COUNTIF($C$14:C22,"&lt;&gt;""")-COUNTBLANK($C$14:C22))</f>
        <v/>
      </c>
      <c r="C22" s="995"/>
      <c r="D22" s="982" t="s">
        <v>1410</v>
      </c>
      <c r="E22" s="982"/>
      <c r="F22" s="995"/>
      <c r="G22" s="997"/>
      <c r="H22" s="998"/>
      <c r="I22" s="308"/>
      <c r="J22" s="308"/>
      <c r="K22" s="308"/>
      <c r="L22" s="308"/>
      <c r="M22" s="308"/>
      <c r="N22" s="308"/>
      <c r="O22" s="308"/>
      <c r="P22" s="308"/>
      <c r="Q22" s="308"/>
      <c r="R22" s="308"/>
      <c r="S22" s="308"/>
      <c r="T22" s="308"/>
      <c r="U22" s="308"/>
      <c r="V22" s="308"/>
      <c r="W22" s="308"/>
      <c r="X22" s="308"/>
      <c r="Y22" s="308"/>
      <c r="Z22" s="308"/>
      <c r="AA22" s="420"/>
      <c r="AC22" s="308"/>
      <c r="AD22" s="308"/>
      <c r="AE22" s="997"/>
      <c r="AF22" s="997"/>
      <c r="AG22" s="941"/>
    </row>
    <row r="23" spans="2:33" ht="14.4">
      <c r="B23" s="1004">
        <f>IF(C23="","",COUNTIF($C$14:C23,"&lt;&gt;""")-COUNTBLANK($C$14:C23))</f>
        <v>6</v>
      </c>
      <c r="C23" s="995" t="s">
        <v>2281</v>
      </c>
      <c r="D23" s="995" t="s">
        <v>1587</v>
      </c>
      <c r="E23" s="1001" t="s">
        <v>750</v>
      </c>
      <c r="F23" s="996" t="s">
        <v>117</v>
      </c>
      <c r="G23" s="997"/>
      <c r="H23" s="1012">
        <f>IF(AND(I23&lt;&gt;"",J23&lt;&gt;"",L23&lt;&gt;"",M23&lt;&gt;"",O23&lt;&gt;"",P23&lt;&gt;"",AG23&lt;&gt;"",R23&lt;&gt;"",S23&lt;&gt;"",T23&lt;&gt;"",U23&lt;&gt;"",V23&lt;&gt;"",W23&lt;&gt;"",X23&lt;&gt;"",Y23&lt;&gt;"",Z23&lt;&gt;"",,AA23&lt;&gt;"",AC23&lt;&gt;""),0,1)</f>
        <v>1</v>
      </c>
      <c r="I23" s="102"/>
      <c r="J23" s="1002"/>
      <c r="K23" s="308"/>
      <c r="L23" s="102"/>
      <c r="M23" s="1002"/>
      <c r="N23" s="308"/>
      <c r="O23" s="102"/>
      <c r="P23" s="1002"/>
      <c r="Q23" s="308"/>
      <c r="R23" s="102"/>
      <c r="S23" s="102"/>
      <c r="T23" s="102"/>
      <c r="U23" s="102"/>
      <c r="V23" s="102"/>
      <c r="W23" s="102"/>
      <c r="X23" s="102"/>
      <c r="Y23" s="102"/>
      <c r="Z23" s="102"/>
      <c r="AA23" s="1104"/>
      <c r="AC23" s="1002"/>
      <c r="AD23" s="308"/>
      <c r="AE23" s="1042"/>
      <c r="AF23" s="997"/>
      <c r="AG23" s="102"/>
    </row>
    <row r="24" spans="2:33" ht="14.4">
      <c r="B24" s="1004" t="str">
        <f>IF(C24="","",COUNTIF($C$14:C24,"&lt;&gt;""")-COUNTBLANK($C$14:C24))</f>
        <v/>
      </c>
      <c r="C24" s="998"/>
      <c r="D24" s="998"/>
      <c r="E24" s="998"/>
      <c r="F24" s="998"/>
      <c r="G24" s="998"/>
      <c r="H24" s="998"/>
      <c r="I24" s="307"/>
      <c r="J24" s="307"/>
      <c r="K24" s="307"/>
      <c r="L24" s="307"/>
      <c r="M24" s="307"/>
      <c r="N24" s="307"/>
      <c r="O24" s="307"/>
      <c r="P24" s="307"/>
      <c r="Q24" s="307"/>
      <c r="R24" s="307"/>
      <c r="S24" s="307"/>
      <c r="T24" s="307"/>
      <c r="U24" s="307"/>
      <c r="V24" s="307"/>
      <c r="W24" s="307"/>
      <c r="X24" s="307"/>
      <c r="Y24" s="307"/>
      <c r="Z24" s="307"/>
      <c r="AC24" s="307"/>
      <c r="AD24" s="307"/>
      <c r="AE24" s="998"/>
      <c r="AF24" s="998"/>
      <c r="AG24" s="190"/>
    </row>
    <row r="25" spans="2:33" ht="14.4">
      <c r="B25" s="1004" t="str">
        <f>IF(C25="","",COUNTIF($C$14:C25,"&lt;&gt;""")-COUNTBLANK($C$14:C25))</f>
        <v/>
      </c>
      <c r="C25" s="995"/>
      <c r="D25" s="982" t="s">
        <v>2223</v>
      </c>
      <c r="E25" s="982"/>
      <c r="F25" s="995"/>
      <c r="G25" s="997"/>
      <c r="H25" s="998"/>
      <c r="I25" s="308"/>
      <c r="J25" s="308"/>
      <c r="K25" s="308"/>
      <c r="L25" s="308"/>
      <c r="M25" s="308"/>
      <c r="N25" s="308"/>
      <c r="O25" s="308"/>
      <c r="P25" s="308"/>
      <c r="Q25" s="308"/>
      <c r="R25" s="308"/>
      <c r="S25" s="308"/>
      <c r="T25" s="308"/>
      <c r="U25" s="308"/>
      <c r="V25" s="308"/>
      <c r="W25" s="308"/>
      <c r="X25" s="308"/>
      <c r="Y25" s="308"/>
      <c r="Z25" s="308"/>
      <c r="AA25" s="420"/>
      <c r="AC25" s="308"/>
      <c r="AD25" s="308"/>
      <c r="AE25" s="997"/>
      <c r="AF25" s="997"/>
      <c r="AG25" s="941"/>
    </row>
    <row r="26" spans="2:33" ht="14.4">
      <c r="B26" s="1004">
        <f>IF(C26="","",COUNTIF($C$14:C26,"&lt;&gt;""")-COUNTBLANK($C$14:C26))</f>
        <v>7</v>
      </c>
      <c r="C26" s="995" t="s">
        <v>2282</v>
      </c>
      <c r="D26" s="995" t="s">
        <v>1589</v>
      </c>
      <c r="E26" s="1001" t="s">
        <v>750</v>
      </c>
      <c r="F26" s="996" t="s">
        <v>117</v>
      </c>
      <c r="G26" s="997"/>
      <c r="H26" s="1012">
        <f>IF(AND(I26&lt;&gt;"",J26&lt;&gt;"",L26&lt;&gt;"",M26&lt;&gt;"",O26&lt;&gt;"",P26&lt;&gt;"",AG26&lt;&gt;"",R26&lt;&gt;"",S26&lt;&gt;"",T26&lt;&gt;"",U26&lt;&gt;"",V26&lt;&gt;"",W26&lt;&gt;"",X26&lt;&gt;"",Y26&lt;&gt;"",Z26&lt;&gt;"",,AA26&lt;&gt;"",AC26&lt;&gt;""),0,1)</f>
        <v>1</v>
      </c>
      <c r="I26" s="102"/>
      <c r="J26" s="1002"/>
      <c r="K26" s="308"/>
      <c r="L26" s="102"/>
      <c r="M26" s="1002"/>
      <c r="N26" s="308"/>
      <c r="O26" s="102"/>
      <c r="P26" s="1002"/>
      <c r="Q26" s="308"/>
      <c r="R26" s="102"/>
      <c r="S26" s="102"/>
      <c r="T26" s="102"/>
      <c r="U26" s="102"/>
      <c r="V26" s="102"/>
      <c r="W26" s="102"/>
      <c r="X26" s="102"/>
      <c r="Y26" s="102"/>
      <c r="Z26" s="102"/>
      <c r="AA26" s="1104"/>
      <c r="AC26" s="1002"/>
      <c r="AD26" s="308"/>
      <c r="AE26" s="1042"/>
      <c r="AF26" s="997"/>
      <c r="AG26" s="102"/>
    </row>
    <row r="27" spans="2:33" ht="14.4">
      <c r="B27" s="1004">
        <f>IF(C27="","",COUNTIF($C$14:C27,"&lt;&gt;""")-COUNTBLANK($C$14:C27))</f>
        <v>8</v>
      </c>
      <c r="C27" s="995" t="s">
        <v>2283</v>
      </c>
      <c r="D27" s="995" t="s">
        <v>1591</v>
      </c>
      <c r="E27" s="1001" t="s">
        <v>750</v>
      </c>
      <c r="F27" s="996" t="s">
        <v>117</v>
      </c>
      <c r="G27" s="997"/>
      <c r="H27" s="1012">
        <f>IF(AND(I27&lt;&gt;"",J27&lt;&gt;"",L27&lt;&gt;"",M27&lt;&gt;"",O27&lt;&gt;"",P27&lt;&gt;"",AG27&lt;&gt;"",R27&lt;&gt;"",S27&lt;&gt;"",T27&lt;&gt;"",U27&lt;&gt;"",V27&lt;&gt;"",W27&lt;&gt;"",X27&lt;&gt;"",Y27&lt;&gt;"",Z27&lt;&gt;"",,AA27&lt;&gt;"",AC27&lt;&gt;""),0,1)</f>
        <v>1</v>
      </c>
      <c r="I27" s="102"/>
      <c r="J27" s="1002"/>
      <c r="K27" s="308"/>
      <c r="L27" s="102"/>
      <c r="M27" s="1002"/>
      <c r="N27" s="308"/>
      <c r="O27" s="102"/>
      <c r="P27" s="1002"/>
      <c r="Q27" s="308"/>
      <c r="R27" s="102"/>
      <c r="S27" s="102"/>
      <c r="T27" s="102"/>
      <c r="U27" s="102"/>
      <c r="V27" s="102"/>
      <c r="W27" s="102"/>
      <c r="X27" s="102"/>
      <c r="Y27" s="102"/>
      <c r="Z27" s="102"/>
      <c r="AA27" s="1104"/>
      <c r="AC27" s="1002"/>
      <c r="AD27" s="308"/>
      <c r="AE27" s="1042"/>
      <c r="AF27" s="997"/>
      <c r="AG27" s="102"/>
    </row>
    <row r="28" spans="2:33" ht="14.4">
      <c r="B28" s="1004">
        <f>IF(C28="","",COUNTIF($C$14:C28,"&lt;&gt;""")-COUNTBLANK($C$14:C28))</f>
        <v>9</v>
      </c>
      <c r="C28" s="995" t="s">
        <v>2284</v>
      </c>
      <c r="D28" s="995" t="s">
        <v>2272</v>
      </c>
      <c r="E28" s="1001" t="s">
        <v>750</v>
      </c>
      <c r="F28" s="996" t="s">
        <v>117</v>
      </c>
      <c r="G28" s="997"/>
      <c r="H28" s="1012">
        <f>IF(AND(I28&lt;&gt;"",J28&lt;&gt;"",L28&lt;&gt;"",M28&lt;&gt;"",O28&lt;&gt;"",P28&lt;&gt;"",AG28&lt;&gt;"",R28&lt;&gt;"",S28&lt;&gt;"",T28&lt;&gt;"",U28&lt;&gt;"",V28&lt;&gt;"",W28&lt;&gt;"",X28&lt;&gt;"",Y28&lt;&gt;"",Z28&lt;&gt;"",,AA28&lt;&gt;"",AC28&lt;&gt;""),0,1)</f>
        <v>1</v>
      </c>
      <c r="I28" s="102"/>
      <c r="J28" s="1002"/>
      <c r="K28" s="308"/>
      <c r="L28" s="102"/>
      <c r="M28" s="1002"/>
      <c r="N28" s="308"/>
      <c r="O28" s="102"/>
      <c r="P28" s="1002"/>
      <c r="Q28" s="308"/>
      <c r="R28" s="102"/>
      <c r="S28" s="102"/>
      <c r="T28" s="102"/>
      <c r="U28" s="102"/>
      <c r="V28" s="102"/>
      <c r="W28" s="102"/>
      <c r="X28" s="102"/>
      <c r="Y28" s="102"/>
      <c r="Z28" s="102"/>
      <c r="AA28" s="1104"/>
      <c r="AC28" s="1002"/>
      <c r="AD28" s="308"/>
      <c r="AE28" s="1042"/>
      <c r="AF28" s="997"/>
      <c r="AG28" s="102"/>
    </row>
    <row r="29" spans="2:33" ht="14.4">
      <c r="B29" s="1004">
        <f>IF(C29="","",COUNTIF($C$14:C29,"&lt;&gt;""")-COUNTBLANK($C$14:C29))</f>
        <v>10</v>
      </c>
      <c r="C29" s="995" t="s">
        <v>2285</v>
      </c>
      <c r="D29" s="995" t="s">
        <v>1594</v>
      </c>
      <c r="E29" s="1001" t="s">
        <v>750</v>
      </c>
      <c r="F29" s="996" t="s">
        <v>164</v>
      </c>
      <c r="G29" s="997"/>
      <c r="H29" s="1012">
        <f>IF(AND(I29&lt;&gt;"",J29&lt;&gt;"",L29&lt;&gt;"",M29&lt;&gt;"",O29&lt;&gt;"",P29&lt;&gt;"",AG29&lt;&gt;"",R29&lt;&gt;"",S29&lt;&gt;"",T29&lt;&gt;"",U29&lt;&gt;"",V29&lt;&gt;"",W29&lt;&gt;"",X29&lt;&gt;"",Y29&lt;&gt;"",Z29&lt;&gt;"",,AA29&lt;&gt;"",AC29&lt;&gt;""),0,1)</f>
        <v>1</v>
      </c>
      <c r="I29" s="246">
        <f>SUM(I26:I28)</f>
        <v>0</v>
      </c>
      <c r="J29" s="1002"/>
      <c r="K29" s="308"/>
      <c r="L29" s="246">
        <f>SUM(L26:L28)</f>
        <v>0</v>
      </c>
      <c r="M29" s="1002"/>
      <c r="N29" s="308"/>
      <c r="O29" s="246">
        <f>SUM(O26:O28)</f>
        <v>0</v>
      </c>
      <c r="P29" s="1002"/>
      <c r="Q29" s="308"/>
      <c r="R29" s="246">
        <f t="shared" ref="R29:Z29" si="1">SUM(R26:R28)</f>
        <v>0</v>
      </c>
      <c r="S29" s="246">
        <f t="shared" si="1"/>
        <v>0</v>
      </c>
      <c r="T29" s="246">
        <f t="shared" si="1"/>
        <v>0</v>
      </c>
      <c r="U29" s="246">
        <f t="shared" si="1"/>
        <v>0</v>
      </c>
      <c r="V29" s="246">
        <f t="shared" si="1"/>
        <v>0</v>
      </c>
      <c r="W29" s="246">
        <f t="shared" si="1"/>
        <v>0</v>
      </c>
      <c r="X29" s="246">
        <f t="shared" si="1"/>
        <v>0</v>
      </c>
      <c r="Y29" s="246">
        <f t="shared" si="1"/>
        <v>0</v>
      </c>
      <c r="Z29" s="246">
        <f t="shared" si="1"/>
        <v>0</v>
      </c>
      <c r="AA29" s="1195">
        <f>SUM(AA26:AA28)</f>
        <v>0</v>
      </c>
      <c r="AC29" s="1002"/>
      <c r="AD29" s="308"/>
      <c r="AE29" s="1042"/>
      <c r="AF29" s="997"/>
      <c r="AG29" s="102"/>
    </row>
    <row r="30" spans="2:33" ht="14.4">
      <c r="B30" s="1004" t="str">
        <f>IF(C30="","",COUNTIF($C$14:C30,"&lt;&gt;""")-COUNTBLANK($C$14:C30))</f>
        <v/>
      </c>
      <c r="C30" s="998"/>
      <c r="D30" s="998"/>
      <c r="E30" s="998"/>
      <c r="F30" s="998"/>
      <c r="G30" s="998"/>
      <c r="H30" s="998"/>
      <c r="I30" s="307"/>
      <c r="J30" s="307"/>
      <c r="K30" s="307"/>
      <c r="L30" s="307"/>
      <c r="M30" s="307"/>
      <c r="N30" s="307"/>
      <c r="O30" s="307"/>
      <c r="P30" s="307"/>
      <c r="Q30" s="307"/>
      <c r="R30" s="307"/>
      <c r="S30" s="307"/>
      <c r="T30" s="307"/>
      <c r="U30" s="307"/>
      <c r="V30" s="307"/>
      <c r="W30" s="307"/>
      <c r="X30" s="307"/>
      <c r="Y30" s="307"/>
      <c r="Z30" s="307"/>
      <c r="AC30" s="307"/>
      <c r="AD30" s="307"/>
      <c r="AE30" s="998"/>
      <c r="AF30" s="998"/>
      <c r="AG30" s="190"/>
    </row>
    <row r="31" spans="2:33" ht="14.4">
      <c r="B31" s="1004" t="str">
        <f>IF(C31="","",COUNTIF($C$14:C31,"&lt;&gt;""")-COUNTBLANK($C$14:C31))</f>
        <v/>
      </c>
      <c r="C31" s="995"/>
      <c r="D31" s="982" t="s">
        <v>2270</v>
      </c>
      <c r="E31" s="982"/>
      <c r="F31" s="995"/>
      <c r="G31" s="997"/>
      <c r="H31" s="998"/>
      <c r="I31" s="308"/>
      <c r="J31" s="308"/>
      <c r="K31" s="308"/>
      <c r="L31" s="308"/>
      <c r="M31" s="308"/>
      <c r="N31" s="308"/>
      <c r="O31" s="308"/>
      <c r="P31" s="308"/>
      <c r="Q31" s="308"/>
      <c r="R31" s="308"/>
      <c r="S31" s="308"/>
      <c r="T31" s="308"/>
      <c r="U31" s="308"/>
      <c r="V31" s="308"/>
      <c r="W31" s="308"/>
      <c r="X31" s="308"/>
      <c r="Y31" s="308"/>
      <c r="Z31" s="308"/>
      <c r="AA31" s="420"/>
      <c r="AC31" s="308"/>
      <c r="AD31" s="308"/>
      <c r="AE31" s="997"/>
      <c r="AF31" s="997"/>
      <c r="AG31" s="941"/>
    </row>
    <row r="32" spans="2:33" ht="14.4">
      <c r="B32" s="1004">
        <f>IF(C32="","",COUNTIF($C$14:C32,"&lt;&gt;""")-COUNTBLANK($C$14:C32))</f>
        <v>11</v>
      </c>
      <c r="C32" s="995" t="s">
        <v>2286</v>
      </c>
      <c r="D32" s="995" t="s">
        <v>1596</v>
      </c>
      <c r="E32" s="1001" t="s">
        <v>750</v>
      </c>
      <c r="F32" s="996" t="s">
        <v>117</v>
      </c>
      <c r="G32" s="997"/>
      <c r="H32" s="1012">
        <f>IF(AND(I32&lt;&gt;"",J32&lt;&gt;"",L32&lt;&gt;"",M32&lt;&gt;"",O32&lt;&gt;"",P32&lt;&gt;"",AG32&lt;&gt;"",R32&lt;&gt;"",S32&lt;&gt;"",T32&lt;&gt;"",U32&lt;&gt;"",V32&lt;&gt;"",W32&lt;&gt;"",X32&lt;&gt;"",Y32&lt;&gt;"",Z32&lt;&gt;"",,AA32&lt;&gt;"",AC32&lt;&gt;""),0,1)</f>
        <v>1</v>
      </c>
      <c r="I32" s="102"/>
      <c r="J32" s="1002"/>
      <c r="K32" s="308"/>
      <c r="L32" s="102"/>
      <c r="M32" s="1002"/>
      <c r="N32" s="308"/>
      <c r="O32" s="102"/>
      <c r="P32" s="1002"/>
      <c r="Q32" s="308"/>
      <c r="R32" s="102"/>
      <c r="S32" s="102"/>
      <c r="T32" s="102"/>
      <c r="U32" s="102"/>
      <c r="V32" s="102"/>
      <c r="W32" s="102"/>
      <c r="X32" s="102"/>
      <c r="Y32" s="102"/>
      <c r="Z32" s="102"/>
      <c r="AA32" s="1104"/>
      <c r="AC32" s="1002"/>
      <c r="AD32" s="308"/>
      <c r="AE32" s="1042"/>
      <c r="AF32" s="997"/>
      <c r="AG32" s="102"/>
    </row>
    <row r="33" spans="2:33" ht="14.4">
      <c r="B33" s="1004">
        <f>IF(C33="","",COUNTIF($C$14:C33,"&lt;&gt;""")-COUNTBLANK($C$14:C33))</f>
        <v>12</v>
      </c>
      <c r="C33" s="995" t="s">
        <v>2287</v>
      </c>
      <c r="D33" s="995" t="s">
        <v>2273</v>
      </c>
      <c r="E33" s="1001" t="s">
        <v>750</v>
      </c>
      <c r="F33" s="996" t="s">
        <v>117</v>
      </c>
      <c r="G33" s="997"/>
      <c r="H33" s="1012">
        <f>IF(AND(I33&lt;&gt;"",J33&lt;&gt;"",L33&lt;&gt;"",M33&lt;&gt;"",O33&lt;&gt;"",P33&lt;&gt;"",AG33&lt;&gt;"",R33&lt;&gt;"",S33&lt;&gt;"",T33&lt;&gt;"",U33&lt;&gt;"",V33&lt;&gt;"",W33&lt;&gt;"",X33&lt;&gt;"",Y33&lt;&gt;"",Z33&lt;&gt;"",,AA33&lt;&gt;"",AC33&lt;&gt;""),0,1)</f>
        <v>1</v>
      </c>
      <c r="I33" s="102"/>
      <c r="J33" s="1002"/>
      <c r="K33" s="308"/>
      <c r="L33" s="102"/>
      <c r="M33" s="1002"/>
      <c r="N33" s="308"/>
      <c r="O33" s="102"/>
      <c r="P33" s="1002"/>
      <c r="Q33" s="308"/>
      <c r="R33" s="102"/>
      <c r="S33" s="102"/>
      <c r="T33" s="102"/>
      <c r="U33" s="102"/>
      <c r="V33" s="102"/>
      <c r="W33" s="102"/>
      <c r="X33" s="102"/>
      <c r="Y33" s="102"/>
      <c r="Z33" s="102"/>
      <c r="AA33" s="1104"/>
      <c r="AC33" s="1002"/>
      <c r="AD33" s="308"/>
      <c r="AE33" s="1042"/>
      <c r="AF33" s="997"/>
      <c r="AG33" s="102"/>
    </row>
    <row r="34" spans="2:33" ht="14.4">
      <c r="B34" s="1004">
        <f>IF(C34="","",COUNTIF($C$14:C34,"&lt;&gt;""")-COUNTBLANK($C$14:C34))</f>
        <v>13</v>
      </c>
      <c r="C34" s="995" t="s">
        <v>2288</v>
      </c>
      <c r="D34" s="995" t="s">
        <v>2274</v>
      </c>
      <c r="E34" s="1001" t="s">
        <v>750</v>
      </c>
      <c r="F34" s="996" t="s">
        <v>117</v>
      </c>
      <c r="G34" s="997"/>
      <c r="H34" s="1012">
        <f>IF(AND(I34&lt;&gt;"",J34&lt;&gt;"",L34&lt;&gt;"",M34&lt;&gt;"",O34&lt;&gt;"",P34&lt;&gt;"",AG34&lt;&gt;"",R34&lt;&gt;"",S34&lt;&gt;"",T34&lt;&gt;"",U34&lt;&gt;"",V34&lt;&gt;"",W34&lt;&gt;"",X34&lt;&gt;"",Y34&lt;&gt;"",Z34&lt;&gt;"",,AA34&lt;&gt;"",AC34&lt;&gt;""),0,1)</f>
        <v>1</v>
      </c>
      <c r="I34" s="102"/>
      <c r="J34" s="1002"/>
      <c r="K34" s="308"/>
      <c r="L34" s="102"/>
      <c r="M34" s="1002"/>
      <c r="N34" s="308"/>
      <c r="O34" s="102"/>
      <c r="P34" s="1002"/>
      <c r="Q34" s="308"/>
      <c r="R34" s="102"/>
      <c r="S34" s="102"/>
      <c r="T34" s="102"/>
      <c r="U34" s="102"/>
      <c r="V34" s="102"/>
      <c r="W34" s="102"/>
      <c r="X34" s="102"/>
      <c r="Y34" s="102"/>
      <c r="Z34" s="102"/>
      <c r="AA34" s="1104"/>
      <c r="AC34" s="1002"/>
      <c r="AD34" s="308"/>
      <c r="AE34" s="1042"/>
      <c r="AF34" s="997"/>
      <c r="AG34" s="102"/>
    </row>
    <row r="35" spans="2:33" ht="14.4">
      <c r="B35" s="1004">
        <f>IF(C35="","",COUNTIF($C$14:C35,"&lt;&gt;""")-COUNTBLANK($C$14:C35))</f>
        <v>14</v>
      </c>
      <c r="C35" s="995" t="s">
        <v>2289</v>
      </c>
      <c r="D35" s="995" t="s">
        <v>2275</v>
      </c>
      <c r="E35" s="1001" t="s">
        <v>750</v>
      </c>
      <c r="F35" s="996" t="s">
        <v>164</v>
      </c>
      <c r="G35" s="997"/>
      <c r="H35" s="1012">
        <f>IF(AND(I35&lt;&gt;"",J35&lt;&gt;"",L35&lt;&gt;"",M35&lt;&gt;"",O35&lt;&gt;"",P35&lt;&gt;"",AG35&lt;&gt;"",R35&lt;&gt;"",S35&lt;&gt;"",T35&lt;&gt;"",U35&lt;&gt;"",V35&lt;&gt;"",W35&lt;&gt;"",X35&lt;&gt;"",Y35&lt;&gt;"",Z35&lt;&gt;"",,AA35&lt;&gt;"",AC35&lt;&gt;""),0,1)</f>
        <v>1</v>
      </c>
      <c r="I35" s="246">
        <f>SUM(I32:I34)</f>
        <v>0</v>
      </c>
      <c r="J35" s="1002"/>
      <c r="K35" s="308"/>
      <c r="L35" s="246">
        <f>SUM(L32:L34)</f>
        <v>0</v>
      </c>
      <c r="M35" s="1002"/>
      <c r="N35" s="308"/>
      <c r="O35" s="246">
        <f>SUM(O32:O34)</f>
        <v>0</v>
      </c>
      <c r="P35" s="1002"/>
      <c r="Q35" s="308"/>
      <c r="R35" s="246">
        <f t="shared" ref="R35:Z35" si="2">SUM(R32:R34)</f>
        <v>0</v>
      </c>
      <c r="S35" s="246">
        <f t="shared" si="2"/>
        <v>0</v>
      </c>
      <c r="T35" s="246">
        <f t="shared" si="2"/>
        <v>0</v>
      </c>
      <c r="U35" s="246">
        <f t="shared" si="2"/>
        <v>0</v>
      </c>
      <c r="V35" s="246">
        <f t="shared" si="2"/>
        <v>0</v>
      </c>
      <c r="W35" s="246">
        <f t="shared" si="2"/>
        <v>0</v>
      </c>
      <c r="X35" s="246">
        <f t="shared" si="2"/>
        <v>0</v>
      </c>
      <c r="Y35" s="246">
        <f t="shared" si="2"/>
        <v>0</v>
      </c>
      <c r="Z35" s="246">
        <f t="shared" si="2"/>
        <v>0</v>
      </c>
      <c r="AA35" s="1195">
        <f>SUM(AA32:AA34)</f>
        <v>0</v>
      </c>
      <c r="AC35" s="1002"/>
      <c r="AD35" s="308"/>
      <c r="AE35" s="1042"/>
      <c r="AF35" s="997"/>
      <c r="AG35" s="102"/>
    </row>
    <row r="36" spans="2:33" ht="14.4">
      <c r="B36" s="1004"/>
      <c r="C36" s="998"/>
      <c r="D36" s="998"/>
      <c r="E36" s="998"/>
      <c r="F36" s="998"/>
      <c r="G36" s="998"/>
      <c r="H36" s="998"/>
      <c r="I36" s="307"/>
      <c r="J36" s="307"/>
      <c r="K36" s="307"/>
      <c r="L36" s="307"/>
      <c r="M36" s="307"/>
      <c r="N36" s="307"/>
      <c r="O36" s="307"/>
      <c r="P36" s="307"/>
      <c r="Q36" s="307"/>
      <c r="R36" s="307"/>
      <c r="S36" s="307"/>
      <c r="T36" s="307"/>
      <c r="U36" s="307"/>
      <c r="V36" s="307"/>
      <c r="W36" s="307"/>
      <c r="X36" s="307"/>
      <c r="Y36" s="307"/>
      <c r="Z36" s="307"/>
      <c r="AC36" s="307"/>
      <c r="AD36" s="307"/>
      <c r="AE36" s="998"/>
      <c r="AF36" s="998"/>
      <c r="AG36" s="190"/>
    </row>
    <row r="37" spans="2:33" ht="14.4">
      <c r="B37" s="1004">
        <f>IF(C37="","",COUNTIF($C$14:C37,"&lt;&gt;""")-COUNTBLANK($C$14:C37))</f>
        <v>15</v>
      </c>
      <c r="C37" s="995" t="s">
        <v>2290</v>
      </c>
      <c r="D37" s="995" t="s">
        <v>2730</v>
      </c>
      <c r="E37" s="1001" t="s">
        <v>750</v>
      </c>
      <c r="F37" s="996" t="s">
        <v>751</v>
      </c>
      <c r="G37" s="997"/>
      <c r="H37" s="1012">
        <f>IF(AND(I37&lt;&gt;"",J37&lt;&gt;"",L37&lt;&gt;"",M37&lt;&gt;"",O37&lt;&gt;"",P37&lt;&gt;"",AG37&lt;&gt;"",R37&lt;&gt;"",S37&lt;&gt;"",T37&lt;&gt;"",U37&lt;&gt;"",V37&lt;&gt;"",W37&lt;&gt;"",X37&lt;&gt;"",Y37&lt;&gt;"",Z37&lt;&gt;"",,AA37&lt;&gt;"",AC37&lt;&gt;""),0,1)</f>
        <v>1</v>
      </c>
      <c r="I37" s="102"/>
      <c r="J37" s="1002"/>
      <c r="K37" s="308"/>
      <c r="L37" s="246">
        <f>I39</f>
        <v>0</v>
      </c>
      <c r="M37" s="1002"/>
      <c r="N37" s="308"/>
      <c r="O37" s="246">
        <f>L39</f>
        <v>0</v>
      </c>
      <c r="P37" s="1002"/>
      <c r="Q37" s="308"/>
      <c r="R37" s="246">
        <f>O39</f>
        <v>0</v>
      </c>
      <c r="S37" s="246">
        <f>R39</f>
        <v>0</v>
      </c>
      <c r="T37" s="246">
        <f t="shared" ref="T37:Z37" si="3">S39</f>
        <v>0</v>
      </c>
      <c r="U37" s="246">
        <f t="shared" si="3"/>
        <v>0</v>
      </c>
      <c r="V37" s="246">
        <f t="shared" si="3"/>
        <v>0</v>
      </c>
      <c r="W37" s="246">
        <f t="shared" si="3"/>
        <v>0</v>
      </c>
      <c r="X37" s="246">
        <f t="shared" si="3"/>
        <v>0</v>
      </c>
      <c r="Y37" s="246">
        <f t="shared" si="3"/>
        <v>0</v>
      </c>
      <c r="Z37" s="246">
        <f t="shared" si="3"/>
        <v>0</v>
      </c>
      <c r="AA37" s="1195">
        <f>Z39</f>
        <v>0</v>
      </c>
      <c r="AC37" s="1002"/>
      <c r="AD37" s="308"/>
      <c r="AE37" s="1162"/>
      <c r="AF37" s="997"/>
      <c r="AG37" s="102"/>
    </row>
    <row r="38" spans="2:33" ht="14.4">
      <c r="B38" s="1004">
        <f>IF(C38="","",COUNTIF($C$14:C38,"&lt;&gt;""")-COUNTBLANK($C$14:C38))</f>
        <v>16</v>
      </c>
      <c r="C38" s="995" t="s">
        <v>2291</v>
      </c>
      <c r="D38" s="995" t="s">
        <v>1600</v>
      </c>
      <c r="E38" s="1001" t="s">
        <v>750</v>
      </c>
      <c r="F38" s="996" t="s">
        <v>164</v>
      </c>
      <c r="G38" s="997"/>
      <c r="H38" s="1012">
        <f>IF(AND(I38&lt;&gt;"",J38&lt;&gt;"",L38&lt;&gt;"",M38&lt;&gt;"",O38&lt;&gt;"",P38&lt;&gt;"",AG38&lt;&gt;"",R38&lt;&gt;"",S38&lt;&gt;"",T38&lt;&gt;"",U38&lt;&gt;"",V38&lt;&gt;"",W38&lt;&gt;"",X38&lt;&gt;"",Y38&lt;&gt;"",Z38&lt;&gt;"",,AA38&lt;&gt;"",AC38&lt;&gt;""),0,1)</f>
        <v>1</v>
      </c>
      <c r="I38" s="259">
        <f>+I14+I20+I23+I29+I35</f>
        <v>0</v>
      </c>
      <c r="J38" s="1002"/>
      <c r="K38" s="308"/>
      <c r="L38" s="259">
        <f>+L14+L20+L23+L29+L35</f>
        <v>0</v>
      </c>
      <c r="M38" s="1002"/>
      <c r="N38" s="308"/>
      <c r="O38" s="259">
        <f>+O14+O20+O23+O29+O35</f>
        <v>0</v>
      </c>
      <c r="P38" s="1002"/>
      <c r="Q38" s="308"/>
      <c r="R38" s="259">
        <f t="shared" ref="R38:Z38" si="4">+R14+R20+R23+R29+R35</f>
        <v>0</v>
      </c>
      <c r="S38" s="259">
        <f t="shared" si="4"/>
        <v>0</v>
      </c>
      <c r="T38" s="259">
        <f t="shared" si="4"/>
        <v>0</v>
      </c>
      <c r="U38" s="259">
        <f t="shared" si="4"/>
        <v>0</v>
      </c>
      <c r="V38" s="259">
        <f t="shared" si="4"/>
        <v>0</v>
      </c>
      <c r="W38" s="259">
        <f t="shared" si="4"/>
        <v>0</v>
      </c>
      <c r="X38" s="259">
        <f t="shared" si="4"/>
        <v>0</v>
      </c>
      <c r="Y38" s="259">
        <f t="shared" si="4"/>
        <v>0</v>
      </c>
      <c r="Z38" s="259">
        <f t="shared" si="4"/>
        <v>0</v>
      </c>
      <c r="AA38" s="1271">
        <f>+AA14+AA20+AA23+AA29+AA35</f>
        <v>0</v>
      </c>
      <c r="AC38" s="1002"/>
      <c r="AD38" s="308"/>
      <c r="AE38" s="1042"/>
      <c r="AF38" s="997"/>
      <c r="AG38" s="102"/>
    </row>
    <row r="39" spans="2:33" ht="14.4">
      <c r="B39" s="1004">
        <f>IF(C39="","",COUNTIF($C$14:C39,"&lt;&gt;""")-COUNTBLANK($C$14:C39))</f>
        <v>17</v>
      </c>
      <c r="C39" s="995" t="s">
        <v>2729</v>
      </c>
      <c r="D39" s="995" t="s">
        <v>2731</v>
      </c>
      <c r="E39" s="1001" t="s">
        <v>750</v>
      </c>
      <c r="F39" s="996" t="s">
        <v>164</v>
      </c>
      <c r="G39" s="997"/>
      <c r="H39" s="1012">
        <f>IF(AND(I39&lt;&gt;"",J39&lt;&gt;"",L39&lt;&gt;"",M39&lt;&gt;"",O39&lt;&gt;"",P39&lt;&gt;"",AG39&lt;&gt;"",R39&lt;&gt;"",S39&lt;&gt;"",T39&lt;&gt;"",U39&lt;&gt;"",V39&lt;&gt;"",W39&lt;&gt;"",X39&lt;&gt;"",Y39&lt;&gt;"",Z39&lt;&gt;"",,AA39&lt;&gt;"",AC39&lt;&gt;""),0,1)</f>
        <v>1</v>
      </c>
      <c r="I39" s="246">
        <f>I37+I38</f>
        <v>0</v>
      </c>
      <c r="J39" s="1002"/>
      <c r="K39" s="308"/>
      <c r="L39" s="246">
        <f>L37+L38</f>
        <v>0</v>
      </c>
      <c r="M39" s="1002"/>
      <c r="N39" s="308"/>
      <c r="O39" s="246">
        <f>O37+O38</f>
        <v>0</v>
      </c>
      <c r="P39" s="1002"/>
      <c r="Q39" s="308"/>
      <c r="R39" s="246">
        <f t="shared" ref="R39:Z39" si="5">R37+R38</f>
        <v>0</v>
      </c>
      <c r="S39" s="246">
        <f t="shared" si="5"/>
        <v>0</v>
      </c>
      <c r="T39" s="246">
        <f t="shared" si="5"/>
        <v>0</v>
      </c>
      <c r="U39" s="246">
        <f t="shared" si="5"/>
        <v>0</v>
      </c>
      <c r="V39" s="246">
        <f t="shared" si="5"/>
        <v>0</v>
      </c>
      <c r="W39" s="246">
        <f t="shared" si="5"/>
        <v>0</v>
      </c>
      <c r="X39" s="246">
        <f t="shared" si="5"/>
        <v>0</v>
      </c>
      <c r="Y39" s="246">
        <f t="shared" si="5"/>
        <v>0</v>
      </c>
      <c r="Z39" s="246">
        <f t="shared" si="5"/>
        <v>0</v>
      </c>
      <c r="AA39" s="1195">
        <f>AA37+AA38</f>
        <v>0</v>
      </c>
      <c r="AC39" s="1002"/>
      <c r="AD39" s="308"/>
      <c r="AE39" s="1042"/>
      <c r="AF39" s="997"/>
      <c r="AG39" s="102"/>
    </row>
    <row r="40" spans="2:33" ht="14.4">
      <c r="B40" s="52"/>
      <c r="C40" s="998"/>
      <c r="D40" s="998"/>
      <c r="E40" s="998"/>
      <c r="F40" s="998"/>
      <c r="G40" s="997"/>
      <c r="H40" s="998"/>
      <c r="I40" s="998"/>
      <c r="J40" s="998"/>
      <c r="K40" s="998"/>
      <c r="L40" s="998"/>
      <c r="M40" s="998"/>
      <c r="N40" s="997"/>
      <c r="O40" s="997"/>
      <c r="P40" s="333"/>
      <c r="Q40" s="333"/>
      <c r="R40" s="997"/>
      <c r="S40" s="333"/>
      <c r="T40" s="998"/>
      <c r="U40" s="998"/>
      <c r="V40" s="998"/>
      <c r="W40" s="998"/>
      <c r="X40" s="998"/>
      <c r="Y40" s="998"/>
      <c r="Z40" s="998"/>
      <c r="AB40" s="998"/>
      <c r="AC40" s="998"/>
      <c r="AD40" s="998"/>
      <c r="AE40" s="998"/>
      <c r="AF40" s="998"/>
      <c r="AG40" s="190"/>
    </row>
    <row r="41" spans="2:33" ht="14.4">
      <c r="B41" s="52"/>
      <c r="C41" s="998" t="s">
        <v>129</v>
      </c>
      <c r="D41" s="998"/>
      <c r="E41" s="998"/>
      <c r="F41" s="998"/>
      <c r="G41" s="997"/>
      <c r="H41" s="998"/>
      <c r="I41" s="998"/>
      <c r="J41" s="998"/>
      <c r="K41" s="998"/>
      <c r="L41" s="998"/>
      <c r="M41" s="998"/>
      <c r="N41" s="997"/>
      <c r="O41" s="997"/>
      <c r="P41" s="333"/>
      <c r="Q41" s="333"/>
      <c r="R41" s="997"/>
      <c r="S41" s="333"/>
      <c r="T41" s="998"/>
      <c r="U41" s="998"/>
      <c r="V41" s="998"/>
      <c r="W41" s="998"/>
      <c r="X41" s="998"/>
      <c r="Y41" s="998"/>
      <c r="Z41" s="998"/>
      <c r="AB41" s="998"/>
      <c r="AC41" s="998"/>
      <c r="AD41" s="998"/>
      <c r="AE41" s="998"/>
      <c r="AF41" s="998"/>
      <c r="AG41" s="190"/>
    </row>
    <row r="42" spans="2:33" ht="14.4">
      <c r="B42" s="52"/>
      <c r="C42" s="1586"/>
      <c r="D42" s="1586"/>
      <c r="E42" s="1586"/>
      <c r="F42" s="1586"/>
      <c r="G42" s="997"/>
      <c r="H42" s="998"/>
      <c r="I42" s="998"/>
      <c r="J42" s="998"/>
      <c r="K42" s="998"/>
      <c r="L42" s="998"/>
      <c r="M42" s="998"/>
      <c r="N42" s="997"/>
      <c r="O42" s="997"/>
      <c r="P42" s="333"/>
      <c r="Q42" s="333"/>
      <c r="R42" s="997"/>
      <c r="S42" s="333"/>
      <c r="T42" s="998"/>
      <c r="U42" s="998"/>
      <c r="V42" s="998"/>
      <c r="W42" s="998"/>
      <c r="X42" s="998"/>
      <c r="Y42" s="998"/>
      <c r="Z42" s="998"/>
      <c r="AB42" s="998"/>
      <c r="AC42" s="998"/>
      <c r="AD42" s="998"/>
      <c r="AE42" s="998"/>
      <c r="AF42" s="998"/>
      <c r="AG42" s="190"/>
    </row>
    <row r="43" spans="2:33" ht="14.4">
      <c r="B43" s="52"/>
      <c r="C43" s="1586"/>
      <c r="D43" s="1586"/>
      <c r="E43" s="1586"/>
      <c r="F43" s="1586"/>
      <c r="G43" s="997"/>
      <c r="H43" s="998"/>
      <c r="I43" s="998"/>
      <c r="J43" s="998"/>
      <c r="K43" s="998"/>
      <c r="L43" s="998"/>
      <c r="M43" s="998"/>
      <c r="N43" s="997"/>
      <c r="O43" s="997"/>
      <c r="P43" s="333"/>
      <c r="Q43" s="333"/>
      <c r="R43" s="997"/>
      <c r="S43" s="333"/>
      <c r="T43" s="998"/>
      <c r="U43" s="998"/>
      <c r="V43" s="998"/>
      <c r="W43" s="998"/>
      <c r="X43" s="998"/>
      <c r="Y43" s="998"/>
      <c r="Z43" s="998"/>
      <c r="AB43" s="998"/>
      <c r="AC43" s="998"/>
      <c r="AD43" s="998"/>
      <c r="AE43" s="998"/>
      <c r="AF43" s="998"/>
      <c r="AG43" s="190"/>
    </row>
    <row r="44" spans="2:33" ht="14.4">
      <c r="B44" s="52"/>
      <c r="C44" s="1586"/>
      <c r="D44" s="1586"/>
      <c r="E44" s="1586"/>
      <c r="F44" s="1586"/>
      <c r="G44" s="997"/>
      <c r="H44" s="998"/>
      <c r="I44" s="998"/>
      <c r="J44" s="998"/>
      <c r="K44" s="998"/>
      <c r="L44" s="998"/>
      <c r="M44" s="998"/>
      <c r="N44" s="997"/>
      <c r="O44" s="997"/>
      <c r="P44" s="333"/>
      <c r="Q44" s="333"/>
      <c r="R44" s="997"/>
      <c r="S44" s="333"/>
      <c r="T44" s="998"/>
      <c r="U44" s="998"/>
      <c r="V44" s="998"/>
      <c r="W44" s="998"/>
      <c r="X44" s="998"/>
      <c r="Y44" s="998"/>
      <c r="Z44" s="998"/>
      <c r="AB44" s="998"/>
      <c r="AC44" s="998"/>
      <c r="AD44" s="998"/>
      <c r="AE44" s="998"/>
      <c r="AF44" s="998"/>
      <c r="AG44" s="190"/>
    </row>
    <row r="45" spans="2:33" ht="14.4">
      <c r="B45" s="52"/>
      <c r="C45" s="1586"/>
      <c r="D45" s="1586"/>
      <c r="E45" s="1586"/>
      <c r="F45" s="1586"/>
      <c r="G45" s="997"/>
      <c r="H45" s="998"/>
      <c r="I45" s="998"/>
      <c r="J45" s="998"/>
      <c r="K45" s="998"/>
      <c r="L45" s="998"/>
      <c r="M45" s="998"/>
      <c r="N45" s="997"/>
      <c r="O45" s="997"/>
      <c r="P45" s="333"/>
      <c r="Q45" s="333"/>
      <c r="R45" s="997"/>
      <c r="S45" s="333"/>
      <c r="T45" s="998"/>
      <c r="U45" s="998"/>
      <c r="V45" s="998"/>
      <c r="W45" s="998"/>
      <c r="X45" s="998"/>
      <c r="Y45" s="998"/>
      <c r="Z45" s="998"/>
      <c r="AB45" s="998"/>
      <c r="AC45" s="998"/>
      <c r="AD45" s="998"/>
      <c r="AE45" s="998"/>
      <c r="AF45" s="998"/>
      <c r="AG45" s="190"/>
    </row>
    <row r="46" spans="2:33" ht="14.4">
      <c r="B46" s="52"/>
      <c r="C46" s="1586"/>
      <c r="D46" s="1586"/>
      <c r="E46" s="1586"/>
      <c r="F46" s="1586"/>
      <c r="G46" s="997"/>
      <c r="H46" s="998"/>
      <c r="I46" s="998"/>
      <c r="J46" s="998"/>
      <c r="K46" s="998"/>
      <c r="L46" s="998"/>
      <c r="M46" s="998"/>
      <c r="N46" s="997"/>
      <c r="O46" s="997"/>
      <c r="P46" s="333"/>
      <c r="Q46" s="333"/>
      <c r="R46" s="997"/>
      <c r="S46" s="333"/>
      <c r="T46" s="998"/>
      <c r="U46" s="998"/>
      <c r="V46" s="998"/>
      <c r="W46" s="998"/>
      <c r="X46" s="998"/>
      <c r="Y46" s="998"/>
      <c r="Z46" s="998"/>
      <c r="AB46" s="998"/>
      <c r="AC46" s="998"/>
      <c r="AD46" s="998"/>
      <c r="AE46" s="998"/>
      <c r="AF46" s="998"/>
      <c r="AG46" s="190"/>
    </row>
    <row r="47" spans="2:33" ht="14.4">
      <c r="B47" s="52"/>
      <c r="C47" s="998"/>
      <c r="D47" s="998"/>
      <c r="E47" s="998"/>
      <c r="F47" s="998"/>
      <c r="G47" s="997"/>
      <c r="H47" s="998"/>
      <c r="I47" s="998"/>
      <c r="J47" s="998"/>
      <c r="K47" s="998"/>
      <c r="L47" s="998"/>
      <c r="M47" s="998"/>
      <c r="N47" s="997"/>
      <c r="O47" s="997"/>
      <c r="P47" s="333"/>
      <c r="Q47" s="333"/>
      <c r="R47" s="997"/>
      <c r="S47" s="333"/>
      <c r="T47" s="998"/>
      <c r="U47" s="998"/>
      <c r="V47" s="998"/>
      <c r="W47" s="998"/>
      <c r="X47" s="998"/>
      <c r="Y47" s="998"/>
      <c r="Z47" s="998"/>
      <c r="AB47" s="998"/>
      <c r="AC47" s="998"/>
      <c r="AD47" s="998"/>
      <c r="AE47" s="998"/>
      <c r="AF47" s="998"/>
      <c r="AG47" s="190"/>
    </row>
    <row r="48" spans="2:33" ht="14.4">
      <c r="B48" s="52"/>
      <c r="C48" s="998"/>
      <c r="D48" s="334"/>
      <c r="E48" s="334"/>
      <c r="F48" s="334"/>
      <c r="G48" s="997"/>
      <c r="H48" s="998"/>
      <c r="I48" s="998"/>
      <c r="J48" s="998"/>
      <c r="K48" s="998"/>
      <c r="L48" s="998"/>
      <c r="M48" s="998"/>
      <c r="N48" s="997"/>
      <c r="O48" s="998"/>
      <c r="P48" s="333"/>
      <c r="Q48" s="333"/>
      <c r="R48" s="997"/>
      <c r="S48" s="333"/>
      <c r="T48" s="998"/>
      <c r="U48" s="998"/>
      <c r="V48" s="998"/>
      <c r="W48" s="998"/>
      <c r="X48" s="998"/>
      <c r="Y48" s="998"/>
      <c r="Z48" s="998"/>
      <c r="AB48" s="998"/>
      <c r="AC48" s="998"/>
      <c r="AD48" s="998"/>
      <c r="AE48" s="998"/>
      <c r="AF48" s="998"/>
      <c r="AG48" s="190"/>
    </row>
    <row r="49" spans="1:33" ht="14.4">
      <c r="B49" s="340" t="s">
        <v>130</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1254"/>
      <c r="AB49" s="341"/>
      <c r="AC49" s="341"/>
      <c r="AD49" s="341"/>
      <c r="AE49" s="341"/>
      <c r="AF49" s="341"/>
      <c r="AG49" s="343"/>
    </row>
    <row r="50" spans="1:33" ht="14.4" hidden="1">
      <c r="A50"/>
      <c r="B50"/>
      <c r="C50"/>
      <c r="D50"/>
      <c r="E50"/>
      <c r="F50"/>
      <c r="G50"/>
      <c r="H50"/>
      <c r="I50"/>
      <c r="J50"/>
      <c r="K50"/>
      <c r="L50"/>
      <c r="M50"/>
      <c r="N50"/>
      <c r="O50"/>
      <c r="P50"/>
      <c r="Q50"/>
      <c r="R50"/>
      <c r="S50"/>
      <c r="T50"/>
      <c r="U50"/>
      <c r="V50"/>
      <c r="W50"/>
      <c r="X50"/>
      <c r="Y50"/>
      <c r="Z50"/>
      <c r="AA50" s="1239"/>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1239"/>
      <c r="AB51"/>
      <c r="AC51"/>
      <c r="AD51"/>
      <c r="AE51"/>
      <c r="AF51"/>
      <c r="AG51"/>
    </row>
    <row r="52" spans="1:33" ht="14.85" hidden="1" customHeight="1">
      <c r="A52"/>
      <c r="B52"/>
      <c r="C52"/>
      <c r="D52"/>
      <c r="E52"/>
      <c r="F52"/>
      <c r="G52"/>
      <c r="H52"/>
      <c r="I52"/>
      <c r="J52"/>
      <c r="K52"/>
      <c r="L52"/>
      <c r="M52"/>
      <c r="N52"/>
      <c r="O52"/>
      <c r="P52"/>
      <c r="Q52"/>
      <c r="R52"/>
      <c r="S52"/>
      <c r="T52"/>
      <c r="U52"/>
      <c r="V52"/>
      <c r="W52"/>
      <c r="X52"/>
      <c r="Y52"/>
      <c r="Z52"/>
      <c r="AA52" s="1239"/>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3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3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3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3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3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3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3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3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3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3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3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3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39"/>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39"/>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39"/>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39"/>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39"/>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39"/>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39"/>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39"/>
      <c r="AB79"/>
      <c r="AC79"/>
      <c r="AD79"/>
      <c r="AE79"/>
      <c r="AF79"/>
      <c r="AG79"/>
    </row>
  </sheetData>
  <mergeCells count="18">
    <mergeCell ref="C42:F46"/>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phoneticPr fontId="17" type="noConversion"/>
  <conditionalFormatting sqref="H3">
    <cfRule type="cellIs" dxfId="209" priority="31" stopIfTrue="1" operator="greaterThan">
      <formula>0</formula>
    </cfRule>
    <cfRule type="cellIs" dxfId="208" priority="32" stopIfTrue="1" operator="lessThan">
      <formula>1</formula>
    </cfRule>
  </conditionalFormatting>
  <conditionalFormatting sqref="H14">
    <cfRule type="cellIs" dxfId="207" priority="11" stopIfTrue="1" operator="greaterThan">
      <formula>0</formula>
    </cfRule>
    <cfRule type="cellIs" dxfId="206" priority="12" stopIfTrue="1" operator="lessThan">
      <formula>1</formula>
    </cfRule>
  </conditionalFormatting>
  <conditionalFormatting sqref="H17:H20">
    <cfRule type="cellIs" dxfId="205" priority="9" stopIfTrue="1" operator="greaterThan">
      <formula>0</formula>
    </cfRule>
    <cfRule type="cellIs" dxfId="204" priority="10" stopIfTrue="1" operator="lessThan">
      <formula>1</formula>
    </cfRule>
  </conditionalFormatting>
  <conditionalFormatting sqref="H23">
    <cfRule type="cellIs" dxfId="203" priority="7" stopIfTrue="1" operator="greaterThan">
      <formula>0</formula>
    </cfRule>
    <cfRule type="cellIs" dxfId="202" priority="8" stopIfTrue="1" operator="lessThan">
      <formula>1</formula>
    </cfRule>
  </conditionalFormatting>
  <conditionalFormatting sqref="H26:H29">
    <cfRule type="cellIs" dxfId="201" priority="5" stopIfTrue="1" operator="greaterThan">
      <formula>0</formula>
    </cfRule>
    <cfRule type="cellIs" dxfId="200" priority="6" stopIfTrue="1" operator="lessThan">
      <formula>1</formula>
    </cfRule>
  </conditionalFormatting>
  <conditionalFormatting sqref="H32:H35">
    <cfRule type="cellIs" dxfId="199" priority="3" stopIfTrue="1" operator="greaterThan">
      <formula>0</formula>
    </cfRule>
    <cfRule type="cellIs" dxfId="198" priority="4" stopIfTrue="1" operator="lessThan">
      <formula>1</formula>
    </cfRule>
  </conditionalFormatting>
  <conditionalFormatting sqref="H37:H39">
    <cfRule type="cellIs" dxfId="197" priority="1" stopIfTrue="1" operator="greaterThan">
      <formula>0</formula>
    </cfRule>
    <cfRule type="cellIs" dxfId="196" priority="2" stopIfTrue="1" operator="lessThan">
      <formula>1</formula>
    </cfRule>
  </conditionalFormatting>
  <dataValidations disablePrompts="1" count="1">
    <dataValidation type="list" allowBlank="1" showInputMessage="1" showErrorMessage="1" sqref="J26:J29 J23 J17:J20 M17:M20 M23 M26:M29 AC14 P17:P20 AC17:AC20 P23 AC23 P26:P29 AC26:AC29 P14 J14 M14 J32:J39 M32:M39 AC32:AC39 P32:P39" xr:uid="{99FBFF4D-36DD-4C8C-8B5E-026538049EA2}">
      <formula1>Confidence_grade</formula1>
    </dataValidation>
  </dataValidations>
  <pageMargins left="0.23622047244094491" right="0.23622047244094491" top="0.74803149606299213" bottom="0.74803149606299213" header="0.31496062992125984" footer="0.31496062992125984"/>
  <pageSetup paperSize="9" scale="68" fitToWidth="0" orientation="landscape" r:id="rId1"/>
  <headerFooter>
    <oddHeader>&amp;LDepartment of Internal Affairs - Three Waters Reform Programme - Request for Information Template Workbook I</oddHeader>
    <oddFooter>&amp;LPage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9E67-9784-4E28-9944-B7C43AD03430}">
  <sheetPr>
    <tabColor rgb="FF55EBF7"/>
    <pageSetUpPr fitToPage="1"/>
  </sheetPr>
  <dimension ref="A1:XEC79"/>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 style="985" customWidth="1"/>
    <col min="4" max="4" width="65.44140625" style="985" bestFit="1" customWidth="1"/>
    <col min="5" max="5" width="9.44140625" style="985" customWidth="1"/>
    <col min="6" max="6" width="8.5546875" style="985" customWidth="1"/>
    <col min="7" max="7" width="8.5546875" style="986" customWidth="1"/>
    <col min="8" max="8" width="19" style="89" bestFit="1" customWidth="1"/>
    <col min="9" max="9" width="13.5546875" style="985" customWidth="1"/>
    <col min="10" max="11" width="5.5546875" style="985" customWidth="1"/>
    <col min="12" max="12" width="13.5546875" style="985" customWidth="1"/>
    <col min="13" max="13" width="5.5546875" style="985" customWidth="1"/>
    <col min="14" max="14" width="5.5546875" style="986" customWidth="1"/>
    <col min="15" max="15" width="13.5546875" style="985" customWidth="1"/>
    <col min="16" max="17" width="5.5546875" style="985" customWidth="1"/>
    <col min="18" max="18" width="16.5546875" style="986" customWidth="1"/>
    <col min="19" max="19" width="16.5546875" style="168" customWidth="1"/>
    <col min="20" max="26" width="16.5546875" style="985" customWidth="1"/>
    <col min="27" max="27" width="16.5546875" style="33" customWidth="1"/>
    <col min="28" max="30" width="5.5546875" style="985" customWidth="1"/>
    <col min="31" max="31" width="15.44140625" style="985" customWidth="1"/>
    <col min="32" max="32" width="5.5546875" style="985" customWidth="1"/>
    <col min="33" max="33" width="49.44140625" style="985" customWidth="1"/>
    <col min="34" max="35" width="5.5546875" hidden="1"/>
    <col min="36" max="16346" width="9.44140625" hidden="1"/>
    <col min="16358" max="16384" width="9.44140625" hidden="1"/>
  </cols>
  <sheetData>
    <row r="1" spans="1:33" ht="28.35" customHeight="1">
      <c r="B1" s="929" t="str">
        <f>'Key information'!$B$6</f>
        <v>Three Waters Reform Programme: Request for Information Workbook I</v>
      </c>
      <c r="C1" s="988"/>
      <c r="D1" s="988"/>
      <c r="E1" s="323"/>
      <c r="F1" s="323"/>
      <c r="G1" s="323"/>
      <c r="H1" s="939"/>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4"/>
    </row>
    <row r="2" spans="1:33"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998"/>
      <c r="Z2" s="998"/>
      <c r="AB2" s="998"/>
      <c r="AC2" s="998"/>
      <c r="AD2" s="998"/>
      <c r="AE2" s="998"/>
      <c r="AF2" s="998"/>
      <c r="AG2" s="190"/>
    </row>
    <row r="3" spans="1:33" ht="14.4">
      <c r="A3" s="989"/>
      <c r="B3" s="662" t="s">
        <v>1971</v>
      </c>
      <c r="C3" s="302"/>
      <c r="D3" s="663">
        <f>'Key information'!$E$8</f>
        <v>0</v>
      </c>
      <c r="E3" s="302"/>
      <c r="F3" s="192"/>
      <c r="G3" s="807" t="s">
        <v>100</v>
      </c>
      <c r="H3" s="1011">
        <f>SUM(H14:H37)</f>
        <v>15</v>
      </c>
      <c r="I3" s="192"/>
      <c r="J3" s="192"/>
      <c r="K3" s="192"/>
      <c r="L3" s="192"/>
      <c r="M3" s="192"/>
      <c r="N3" s="997"/>
      <c r="O3" s="326"/>
      <c r="P3" s="998"/>
      <c r="Q3" s="302"/>
      <c r="R3" s="302"/>
      <c r="S3" s="99"/>
      <c r="T3" s="302"/>
      <c r="U3" s="302"/>
      <c r="V3" s="302"/>
      <c r="W3" s="302"/>
      <c r="X3" s="302"/>
      <c r="Y3" s="302"/>
      <c r="Z3" s="302"/>
      <c r="AA3" s="842"/>
      <c r="AB3" s="302"/>
      <c r="AC3" s="302"/>
      <c r="AD3" s="302"/>
      <c r="AE3" s="302"/>
      <c r="AF3" s="302"/>
      <c r="AG3" s="303"/>
    </row>
    <row r="4" spans="1:33" ht="14.4">
      <c r="B4" s="1022"/>
      <c r="C4" s="327"/>
      <c r="D4" s="328"/>
      <c r="E4" s="1008"/>
      <c r="F4" s="1008"/>
      <c r="G4" s="1008"/>
      <c r="H4" s="1008"/>
      <c r="I4" s="1008"/>
      <c r="J4" s="1008"/>
      <c r="K4" s="1008"/>
      <c r="L4" s="1008"/>
      <c r="M4" s="1008"/>
      <c r="N4" s="46"/>
      <c r="O4" s="47"/>
      <c r="P4" s="47"/>
      <c r="Q4" s="337"/>
      <c r="R4" s="337"/>
      <c r="S4" s="330"/>
      <c r="T4" s="46"/>
      <c r="U4" s="46"/>
      <c r="V4" s="46"/>
      <c r="W4" s="46"/>
      <c r="X4" s="46"/>
      <c r="Y4" s="46"/>
      <c r="Z4" s="46"/>
      <c r="AA4" s="1250"/>
      <c r="AB4" s="46"/>
      <c r="AC4" s="46"/>
      <c r="AD4" s="46"/>
      <c r="AE4" s="46"/>
      <c r="AF4" s="46"/>
      <c r="AG4" s="304"/>
    </row>
    <row r="5" spans="1:33" ht="14.4">
      <c r="C5" s="33"/>
      <c r="H5" s="986"/>
      <c r="S5" s="1039"/>
      <c r="T5" s="986"/>
    </row>
    <row r="6" spans="1:33" ht="15" thickBot="1">
      <c r="B6" s="48"/>
      <c r="C6" s="49"/>
      <c r="D6" s="991"/>
      <c r="E6" s="991"/>
      <c r="F6" s="991"/>
      <c r="G6" s="991"/>
      <c r="H6" s="991"/>
      <c r="I6" s="991"/>
      <c r="J6" s="991"/>
      <c r="K6" s="991"/>
      <c r="L6" s="991"/>
      <c r="M6" s="991"/>
      <c r="N6" s="51"/>
      <c r="O6" s="991"/>
      <c r="P6" s="991"/>
      <c r="Q6" s="338"/>
      <c r="R6" s="338"/>
      <c r="S6" s="169"/>
      <c r="T6" s="991"/>
      <c r="U6" s="991"/>
      <c r="V6" s="991"/>
      <c r="W6" s="991"/>
      <c r="X6" s="991"/>
      <c r="Y6" s="991"/>
      <c r="Z6" s="991"/>
      <c r="AA6" s="280"/>
      <c r="AB6" s="991"/>
      <c r="AC6" s="991"/>
      <c r="AD6" s="991"/>
      <c r="AE6" s="991"/>
      <c r="AF6" s="991"/>
      <c r="AG6" s="231"/>
    </row>
    <row r="7" spans="1:33" ht="14.4">
      <c r="B7" s="52"/>
      <c r="C7" s="122" t="s">
        <v>2678</v>
      </c>
      <c r="D7" s="123"/>
      <c r="E7" s="998"/>
      <c r="F7" s="998"/>
      <c r="G7" s="997"/>
      <c r="H7" s="998"/>
      <c r="I7" s="998"/>
      <c r="J7" s="998"/>
      <c r="K7" s="998"/>
      <c r="L7" s="998"/>
      <c r="M7" s="998"/>
      <c r="N7" s="997"/>
      <c r="O7" s="998"/>
      <c r="P7" s="998"/>
      <c r="Q7" s="302"/>
      <c r="R7" s="302"/>
      <c r="S7" s="218"/>
      <c r="T7" s="998"/>
      <c r="U7" s="998"/>
      <c r="V7" s="998"/>
      <c r="W7" s="998"/>
      <c r="X7" s="998"/>
      <c r="Y7" s="998"/>
      <c r="Z7" s="998"/>
      <c r="AB7" s="998"/>
      <c r="AC7" s="998"/>
      <c r="AD7" s="998"/>
      <c r="AE7" s="998"/>
      <c r="AF7" s="998"/>
      <c r="AG7" s="190"/>
    </row>
    <row r="8" spans="1:33" ht="15" thickBot="1">
      <c r="B8" s="52"/>
      <c r="C8" s="124" t="s">
        <v>2383</v>
      </c>
      <c r="D8" s="125"/>
      <c r="E8" s="998"/>
      <c r="F8" s="998"/>
      <c r="G8" s="997"/>
      <c r="H8" s="998"/>
      <c r="I8" s="998"/>
      <c r="J8" s="998"/>
      <c r="K8" s="998"/>
      <c r="L8" s="998"/>
      <c r="M8" s="998"/>
      <c r="N8" s="997"/>
      <c r="O8" s="998"/>
      <c r="P8" s="998"/>
      <c r="Q8" s="302"/>
      <c r="R8" s="302"/>
      <c r="S8" s="218"/>
      <c r="T8" s="998"/>
      <c r="U8" s="998"/>
      <c r="V8" s="998"/>
      <c r="W8" s="998"/>
      <c r="X8" s="998"/>
      <c r="Y8" s="998"/>
      <c r="Z8" s="998"/>
      <c r="AB8" s="998"/>
      <c r="AC8" s="998"/>
      <c r="AD8" s="998"/>
      <c r="AE8" s="998"/>
      <c r="AF8" s="998"/>
      <c r="AG8" s="190"/>
    </row>
    <row r="9" spans="1:33" ht="17.399999999999999" thickBot="1">
      <c r="B9" s="52"/>
      <c r="C9" s="998"/>
      <c r="D9" s="998"/>
      <c r="E9" s="998"/>
      <c r="F9" s="998"/>
      <c r="G9" s="997"/>
      <c r="H9" s="998"/>
      <c r="I9" s="998"/>
      <c r="J9" s="998"/>
      <c r="K9" s="998"/>
      <c r="L9" s="998"/>
      <c r="M9" s="998"/>
      <c r="N9" s="997"/>
      <c r="O9" s="998"/>
      <c r="P9" s="998"/>
      <c r="Q9" s="302"/>
      <c r="R9" s="302"/>
      <c r="S9" s="218"/>
      <c r="T9" s="998"/>
      <c r="U9" s="998"/>
      <c r="V9" s="998"/>
      <c r="W9" s="998"/>
      <c r="X9" s="998"/>
      <c r="Y9" s="998"/>
      <c r="Z9" s="998"/>
      <c r="AB9" s="998"/>
      <c r="AC9" s="708" t="s">
        <v>2894</v>
      </c>
      <c r="AD9" s="998"/>
      <c r="AE9" s="998"/>
      <c r="AF9" s="998"/>
      <c r="AG9" s="190"/>
    </row>
    <row r="10" spans="1:33" ht="21" customHeight="1">
      <c r="B10" s="52"/>
      <c r="C10" s="122" t="s">
        <v>103</v>
      </c>
      <c r="D10" s="137" t="s">
        <v>32</v>
      </c>
      <c r="E10" s="137" t="s">
        <v>104</v>
      </c>
      <c r="F10" s="133" t="s">
        <v>105</v>
      </c>
      <c r="H10" s="1353" t="s">
        <v>106</v>
      </c>
      <c r="I10" s="1608">
        <v>43646</v>
      </c>
      <c r="J10" s="1606"/>
      <c r="L10" s="1608">
        <v>44012</v>
      </c>
      <c r="M10" s="1606"/>
      <c r="N10" s="985"/>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C10" s="1602" t="s">
        <v>147</v>
      </c>
      <c r="AD10" s="986"/>
      <c r="AE10" s="1338" t="s">
        <v>108</v>
      </c>
      <c r="AF10" s="992"/>
      <c r="AG10" s="1332" t="s">
        <v>109</v>
      </c>
    </row>
    <row r="11" spans="1:33" ht="14.4">
      <c r="B11" s="52"/>
      <c r="C11" s="223" t="s">
        <v>110</v>
      </c>
      <c r="D11" s="136"/>
      <c r="E11" s="136"/>
      <c r="F11" s="134" t="s">
        <v>111</v>
      </c>
      <c r="H11" s="1354"/>
      <c r="I11" s="1609"/>
      <c r="J11" s="1461"/>
      <c r="L11" s="1609"/>
      <c r="M11" s="1461"/>
      <c r="N11" s="985"/>
      <c r="O11" s="1612"/>
      <c r="P11" s="1613"/>
      <c r="R11" s="1600"/>
      <c r="S11" s="1600"/>
      <c r="T11" s="1600"/>
      <c r="U11" s="1600"/>
      <c r="V11" s="1600"/>
      <c r="W11" s="1600"/>
      <c r="X11" s="1600"/>
      <c r="Y11" s="1600"/>
      <c r="Z11" s="1600"/>
      <c r="AA11" s="1600"/>
      <c r="AC11" s="1603"/>
      <c r="AD11" s="986"/>
      <c r="AE11" s="1339"/>
      <c r="AF11" s="992"/>
      <c r="AG11" s="1333"/>
    </row>
    <row r="12" spans="1:33" ht="15" thickBot="1">
      <c r="B12" s="52"/>
      <c r="C12" s="124"/>
      <c r="D12" s="138"/>
      <c r="E12" s="138"/>
      <c r="F12" s="135"/>
      <c r="H12" s="1355"/>
      <c r="I12" s="153"/>
      <c r="J12" s="1038" t="s">
        <v>147</v>
      </c>
      <c r="L12" s="153"/>
      <c r="M12" s="1038" t="s">
        <v>147</v>
      </c>
      <c r="N12" s="985"/>
      <c r="O12" s="153"/>
      <c r="P12" s="1038" t="s">
        <v>147</v>
      </c>
      <c r="R12" s="1601"/>
      <c r="S12" s="1601"/>
      <c r="T12" s="1601"/>
      <c r="U12" s="1601"/>
      <c r="V12" s="1601"/>
      <c r="W12" s="1601"/>
      <c r="X12" s="1601"/>
      <c r="Y12" s="1601"/>
      <c r="Z12" s="1601"/>
      <c r="AA12" s="1601"/>
      <c r="AC12" s="1604"/>
      <c r="AD12" s="986"/>
      <c r="AE12" s="1340"/>
      <c r="AF12" s="993"/>
      <c r="AG12" s="1334"/>
    </row>
    <row r="13" spans="1:33" ht="14.4">
      <c r="B13" s="52"/>
      <c r="C13" s="998"/>
      <c r="D13" s="998"/>
      <c r="E13" s="998"/>
      <c r="F13" s="998"/>
      <c r="G13" s="997"/>
      <c r="H13" s="998"/>
      <c r="I13" s="998"/>
      <c r="J13" s="998"/>
      <c r="K13" s="998"/>
      <c r="L13" s="998"/>
      <c r="M13" s="998"/>
      <c r="N13" s="997"/>
      <c r="O13" s="998"/>
      <c r="P13" s="998"/>
      <c r="Q13" s="998"/>
      <c r="R13" s="998"/>
      <c r="S13" s="998"/>
      <c r="T13" s="998"/>
      <c r="U13" s="998"/>
      <c r="V13" s="998"/>
      <c r="W13" s="998"/>
      <c r="X13" s="998"/>
      <c r="Y13" s="998"/>
      <c r="Z13" s="998"/>
      <c r="AB13" s="998"/>
      <c r="AC13" s="998"/>
      <c r="AD13" s="998"/>
      <c r="AE13" s="998"/>
      <c r="AF13" s="998"/>
      <c r="AG13" s="190"/>
    </row>
    <row r="14" spans="1:33" ht="14.4">
      <c r="B14" s="1004">
        <f>IF(C14="","",COUNTIF($C14:C$14,"&lt;&gt;""")-COUNTBLANK($C14:C$14))</f>
        <v>1</v>
      </c>
      <c r="C14" s="995" t="s">
        <v>2292</v>
      </c>
      <c r="D14" s="982" t="s">
        <v>1581</v>
      </c>
      <c r="E14" s="1001" t="s">
        <v>750</v>
      </c>
      <c r="F14" s="996" t="s">
        <v>294</v>
      </c>
      <c r="G14" s="997"/>
      <c r="H14" s="1012">
        <f>IF(AND(I14&lt;&gt;"",J14&lt;&gt;"",L14&lt;&gt;"",M14&lt;&gt;"",O14&lt;&gt;"",P14&lt;&gt;"",AG14&lt;&gt;"",R14&lt;&gt;"",S14&lt;&gt;"",T14&lt;&gt;"",U14&lt;&gt;"",V14&lt;&gt;"",W14&lt;&gt;"",X14&lt;&gt;"",Y14&lt;&gt;"",Z14&lt;&gt;"",,AA14&lt;&gt;"",AC14&lt;&gt;""),0,1)</f>
        <v>1</v>
      </c>
      <c r="I14" s="110">
        <f>F8b!I31</f>
        <v>0</v>
      </c>
      <c r="J14" s="1002"/>
      <c r="K14" s="998"/>
      <c r="L14" s="110">
        <f>F8b!L31</f>
        <v>0</v>
      </c>
      <c r="M14" s="1002"/>
      <c r="N14" s="998"/>
      <c r="O14" s="110">
        <f>F8b!O31</f>
        <v>0</v>
      </c>
      <c r="P14" s="1002"/>
      <c r="Q14" s="998"/>
      <c r="R14" s="110">
        <f>F8b!R31</f>
        <v>0</v>
      </c>
      <c r="S14" s="110">
        <f>F8b!S31</f>
        <v>0</v>
      </c>
      <c r="T14" s="110">
        <f>F8b!T31</f>
        <v>0</v>
      </c>
      <c r="U14" s="110">
        <f>F8b!U31</f>
        <v>0</v>
      </c>
      <c r="V14" s="110">
        <f>F8b!V31</f>
        <v>0</v>
      </c>
      <c r="W14" s="110">
        <f>F8b!W31</f>
        <v>0</v>
      </c>
      <c r="X14" s="110">
        <f>F8b!X31</f>
        <v>0</v>
      </c>
      <c r="Y14" s="110">
        <f>F8b!Y31</f>
        <v>0</v>
      </c>
      <c r="Z14" s="110">
        <f>F8b!Z31</f>
        <v>0</v>
      </c>
      <c r="AA14" s="1251">
        <f>F8b!AB31</f>
        <v>0</v>
      </c>
      <c r="AC14" s="1002"/>
      <c r="AD14" s="308"/>
      <c r="AE14" s="1042"/>
      <c r="AF14" s="997"/>
      <c r="AG14" s="102"/>
    </row>
    <row r="15" spans="1:33" ht="14.4">
      <c r="B15" s="1004" t="str">
        <f>IF(C15="","",COUNTIF($C$14:C15,"&lt;&gt;""")-COUNTBLANK($C$14:C15))</f>
        <v/>
      </c>
      <c r="C15" s="998"/>
      <c r="D15" s="998"/>
      <c r="E15" s="998"/>
      <c r="F15" s="998"/>
      <c r="G15" s="998"/>
      <c r="H15" s="998"/>
      <c r="I15" s="307"/>
      <c r="J15" s="307"/>
      <c r="K15" s="307"/>
      <c r="L15" s="307"/>
      <c r="M15" s="307"/>
      <c r="N15" s="307"/>
      <c r="O15" s="307"/>
      <c r="P15" s="307"/>
      <c r="Q15" s="307"/>
      <c r="R15" s="307"/>
      <c r="S15" s="307"/>
      <c r="T15" s="307"/>
      <c r="U15" s="307"/>
      <c r="V15" s="307"/>
      <c r="W15" s="307"/>
      <c r="X15" s="307"/>
      <c r="Y15" s="307"/>
      <c r="Z15" s="307"/>
      <c r="AC15" s="307"/>
      <c r="AD15" s="307"/>
      <c r="AE15" s="998"/>
      <c r="AF15" s="998"/>
      <c r="AG15" s="190"/>
    </row>
    <row r="16" spans="1:33" ht="16.2">
      <c r="B16" s="1004" t="str">
        <f>IF(C16="","",COUNTIF($C$14:C16,"&lt;&gt;""")-COUNTBLANK($C$14:C16))</f>
        <v/>
      </c>
      <c r="C16" s="995"/>
      <c r="D16" s="971" t="s">
        <v>2740</v>
      </c>
      <c r="E16" s="982"/>
      <c r="F16" s="995"/>
      <c r="G16" s="997"/>
      <c r="H16" s="998"/>
      <c r="I16" s="308"/>
      <c r="J16" s="308"/>
      <c r="K16" s="308"/>
      <c r="L16" s="308"/>
      <c r="M16" s="308"/>
      <c r="N16" s="308"/>
      <c r="O16" s="308"/>
      <c r="P16" s="308"/>
      <c r="Q16" s="308"/>
      <c r="R16" s="308"/>
      <c r="S16" s="308"/>
      <c r="T16" s="308"/>
      <c r="U16" s="308"/>
      <c r="V16" s="308"/>
      <c r="W16" s="308"/>
      <c r="X16" s="308"/>
      <c r="Y16" s="308"/>
      <c r="Z16" s="128"/>
      <c r="AA16" s="1252"/>
      <c r="AC16" s="308"/>
      <c r="AD16" s="308"/>
      <c r="AE16" s="997"/>
      <c r="AF16" s="997"/>
      <c r="AG16" s="941"/>
    </row>
    <row r="17" spans="2:33" ht="14.4">
      <c r="B17" s="1004">
        <f>IF(C17="","",COUNTIF($C$14:C17,"&lt;&gt;""")-COUNTBLANK($C$14:C17))</f>
        <v>2</v>
      </c>
      <c r="C17" s="995" t="s">
        <v>2293</v>
      </c>
      <c r="D17" s="995" t="s">
        <v>1403</v>
      </c>
      <c r="E17" s="1001" t="s">
        <v>750</v>
      </c>
      <c r="F17" s="996" t="s">
        <v>117</v>
      </c>
      <c r="G17" s="997"/>
      <c r="H17" s="1012">
        <f t="shared" ref="H17:H20" si="0">IF(AND(I17&lt;&gt;"",J17&lt;&gt;"",L17&lt;&gt;"",M17&lt;&gt;"",O17&lt;&gt;"",P17&lt;&gt;"",AG17&lt;&gt;"",R17&lt;&gt;"",S17&lt;&gt;"",T17&lt;&gt;"",U17&lt;&gt;"",V17&lt;&gt;"",W17&lt;&gt;"",X17&lt;&gt;"",Y17&lt;&gt;"",Z17&lt;&gt;"",,AA17&lt;&gt;"",AC17&lt;&gt;""),0,1)</f>
        <v>1</v>
      </c>
      <c r="I17" s="102"/>
      <c r="J17" s="1002"/>
      <c r="K17" s="308"/>
      <c r="L17" s="102"/>
      <c r="M17" s="1002"/>
      <c r="N17" s="308"/>
      <c r="O17" s="102"/>
      <c r="P17" s="1002"/>
      <c r="Q17" s="308"/>
      <c r="R17" s="102"/>
      <c r="S17" s="102"/>
      <c r="T17" s="102"/>
      <c r="U17" s="102"/>
      <c r="V17" s="102"/>
      <c r="W17" s="102"/>
      <c r="X17" s="102"/>
      <c r="Y17" s="102"/>
      <c r="Z17" s="102"/>
      <c r="AA17" s="1104"/>
      <c r="AC17" s="1002"/>
      <c r="AD17" s="308"/>
      <c r="AE17" s="1042"/>
      <c r="AF17" s="997"/>
      <c r="AG17" s="102"/>
    </row>
    <row r="18" spans="2:33" ht="14.4">
      <c r="B18" s="1004">
        <f>IF(C18="","",COUNTIF($C$14:C18,"&lt;&gt;""")-COUNTBLANK($C$14:C18))</f>
        <v>3</v>
      </c>
      <c r="C18" s="995" t="s">
        <v>2294</v>
      </c>
      <c r="D18" s="995" t="s">
        <v>1405</v>
      </c>
      <c r="E18" s="1001" t="s">
        <v>750</v>
      </c>
      <c r="F18" s="996" t="s">
        <v>117</v>
      </c>
      <c r="G18" s="997"/>
      <c r="H18" s="1012">
        <f t="shared" si="0"/>
        <v>1</v>
      </c>
      <c r="I18" s="102"/>
      <c r="J18" s="1002"/>
      <c r="K18" s="308"/>
      <c r="L18" s="102"/>
      <c r="M18" s="1002"/>
      <c r="N18" s="308"/>
      <c r="O18" s="102"/>
      <c r="P18" s="1002"/>
      <c r="Q18" s="308"/>
      <c r="R18" s="102"/>
      <c r="S18" s="102"/>
      <c r="T18" s="102"/>
      <c r="U18" s="102"/>
      <c r="V18" s="102"/>
      <c r="W18" s="102"/>
      <c r="X18" s="102"/>
      <c r="Y18" s="102"/>
      <c r="Z18" s="102"/>
      <c r="AA18" s="1104"/>
      <c r="AC18" s="1002"/>
      <c r="AD18" s="308"/>
      <c r="AE18" s="1042"/>
      <c r="AF18" s="997"/>
      <c r="AG18" s="102"/>
    </row>
    <row r="19" spans="2:33" ht="14.4">
      <c r="B19" s="1004">
        <f>IF(C19="","",COUNTIF($C$14:C19,"&lt;&gt;""")-COUNTBLANK($C$14:C19))</f>
        <v>4</v>
      </c>
      <c r="C19" s="995" t="s">
        <v>2295</v>
      </c>
      <c r="D19" s="995" t="s">
        <v>1407</v>
      </c>
      <c r="E19" s="1001" t="s">
        <v>750</v>
      </c>
      <c r="F19" s="996" t="s">
        <v>117</v>
      </c>
      <c r="G19" s="997"/>
      <c r="H19" s="1012">
        <f t="shared" si="0"/>
        <v>1</v>
      </c>
      <c r="I19" s="102"/>
      <c r="J19" s="1002"/>
      <c r="K19" s="308"/>
      <c r="L19" s="102"/>
      <c r="M19" s="1002"/>
      <c r="N19" s="308"/>
      <c r="O19" s="102"/>
      <c r="P19" s="1002"/>
      <c r="Q19" s="308"/>
      <c r="R19" s="102"/>
      <c r="S19" s="102"/>
      <c r="T19" s="102"/>
      <c r="U19" s="102"/>
      <c r="V19" s="102"/>
      <c r="W19" s="102"/>
      <c r="X19" s="102"/>
      <c r="Y19" s="102"/>
      <c r="Z19" s="102"/>
      <c r="AA19" s="1104"/>
      <c r="AC19" s="1002"/>
      <c r="AD19" s="308"/>
      <c r="AE19" s="1042"/>
      <c r="AF19" s="997"/>
      <c r="AG19" s="102"/>
    </row>
    <row r="20" spans="2:33" ht="14.4">
      <c r="B20" s="1004">
        <f>IF(C20="","",COUNTIF($C$14:C20,"&lt;&gt;""")-COUNTBLANK($C$14:C20))</f>
        <v>5</v>
      </c>
      <c r="C20" s="995" t="s">
        <v>2296</v>
      </c>
      <c r="D20" s="995" t="s">
        <v>2680</v>
      </c>
      <c r="E20" s="1001" t="s">
        <v>750</v>
      </c>
      <c r="F20" s="996" t="s">
        <v>164</v>
      </c>
      <c r="G20" s="997"/>
      <c r="H20" s="1012">
        <f t="shared" si="0"/>
        <v>1</v>
      </c>
      <c r="I20" s="822">
        <f>SUM(I17:I19)</f>
        <v>0</v>
      </c>
      <c r="J20" s="1002"/>
      <c r="K20" s="998"/>
      <c r="L20" s="822">
        <f>SUM(L17:L19)</f>
        <v>0</v>
      </c>
      <c r="M20" s="1002"/>
      <c r="N20" s="998"/>
      <c r="O20" s="822">
        <f>SUM(O17:O19)</f>
        <v>0</v>
      </c>
      <c r="P20" s="1002"/>
      <c r="Q20" s="998"/>
      <c r="R20" s="822">
        <f t="shared" ref="R20:Z20" si="1">SUM(R17:R19)</f>
        <v>0</v>
      </c>
      <c r="S20" s="822">
        <f t="shared" si="1"/>
        <v>0</v>
      </c>
      <c r="T20" s="822">
        <f t="shared" si="1"/>
        <v>0</v>
      </c>
      <c r="U20" s="822">
        <f t="shared" si="1"/>
        <v>0</v>
      </c>
      <c r="V20" s="822">
        <f t="shared" si="1"/>
        <v>0</v>
      </c>
      <c r="W20" s="822">
        <f t="shared" si="1"/>
        <v>0</v>
      </c>
      <c r="X20" s="822">
        <f t="shared" si="1"/>
        <v>0</v>
      </c>
      <c r="Y20" s="822">
        <f t="shared" si="1"/>
        <v>0</v>
      </c>
      <c r="Z20" s="822">
        <f t="shared" si="1"/>
        <v>0</v>
      </c>
      <c r="AA20" s="1253">
        <f>SUM(AA17:AA19)</f>
        <v>0</v>
      </c>
      <c r="AC20" s="1002"/>
      <c r="AD20" s="998"/>
      <c r="AE20" s="1042"/>
      <c r="AF20" s="997"/>
      <c r="AG20" s="102"/>
    </row>
    <row r="21" spans="2:33" ht="14.4">
      <c r="B21" s="1004" t="str">
        <f>IF(C21="","",COUNTIF($C$14:C21,"&lt;&gt;""")-COUNTBLANK($C$14:C21))</f>
        <v/>
      </c>
      <c r="C21" s="998"/>
      <c r="D21" s="998"/>
      <c r="E21" s="998"/>
      <c r="F21" s="998"/>
      <c r="G21" s="998"/>
      <c r="H21" s="998"/>
      <c r="I21" s="307"/>
      <c r="J21" s="307"/>
      <c r="K21" s="307"/>
      <c r="L21" s="307"/>
      <c r="M21" s="307"/>
      <c r="N21" s="307"/>
      <c r="O21" s="307"/>
      <c r="P21" s="307"/>
      <c r="Q21" s="307"/>
      <c r="R21" s="307"/>
      <c r="S21" s="307"/>
      <c r="T21" s="307"/>
      <c r="U21" s="307"/>
      <c r="V21" s="307"/>
      <c r="W21" s="307"/>
      <c r="X21" s="307"/>
      <c r="Y21" s="307"/>
      <c r="Z21" s="307"/>
      <c r="AC21" s="307"/>
      <c r="AD21" s="307"/>
      <c r="AE21" s="998"/>
      <c r="AF21" s="998"/>
      <c r="AG21" s="190"/>
    </row>
    <row r="22" spans="2:33" ht="14.4">
      <c r="B22" s="1004" t="str">
        <f>IF(C22="","",COUNTIF($C$14:C22,"&lt;&gt;""")-COUNTBLANK($C$14:C22))</f>
        <v/>
      </c>
      <c r="C22" s="995"/>
      <c r="D22" s="982" t="s">
        <v>1410</v>
      </c>
      <c r="E22" s="982"/>
      <c r="F22" s="995"/>
      <c r="G22" s="997"/>
      <c r="H22" s="998"/>
      <c r="I22" s="308"/>
      <c r="J22" s="308"/>
      <c r="K22" s="308"/>
      <c r="L22" s="308"/>
      <c r="M22" s="308"/>
      <c r="N22" s="308"/>
      <c r="O22" s="308"/>
      <c r="P22" s="308"/>
      <c r="Q22" s="308"/>
      <c r="R22" s="308"/>
      <c r="S22" s="308"/>
      <c r="T22" s="308"/>
      <c r="U22" s="308"/>
      <c r="V22" s="308"/>
      <c r="W22" s="308"/>
      <c r="X22" s="308"/>
      <c r="Y22" s="308"/>
      <c r="Z22" s="308"/>
      <c r="AA22" s="420"/>
      <c r="AC22" s="308"/>
      <c r="AD22" s="308"/>
      <c r="AE22" s="997"/>
      <c r="AF22" s="997"/>
      <c r="AG22" s="941"/>
    </row>
    <row r="23" spans="2:33" ht="14.4">
      <c r="B23" s="1004">
        <f>IF(C23="","",COUNTIF($C$14:C23,"&lt;&gt;""")-COUNTBLANK($C$14:C23))</f>
        <v>6</v>
      </c>
      <c r="C23" s="995" t="s">
        <v>2297</v>
      </c>
      <c r="D23" s="995" t="s">
        <v>1587</v>
      </c>
      <c r="E23" s="1001" t="s">
        <v>750</v>
      </c>
      <c r="F23" s="996" t="s">
        <v>117</v>
      </c>
      <c r="G23" s="997"/>
      <c r="H23" s="1012">
        <f>IF(AND(I23&lt;&gt;"",J23&lt;&gt;"",L23&lt;&gt;"",M23&lt;&gt;"",O23&lt;&gt;"",P23&lt;&gt;"",AG23&lt;&gt;"",R23&lt;&gt;"",S23&lt;&gt;"",T23&lt;&gt;"",U23&lt;&gt;"",V23&lt;&gt;"",W23&lt;&gt;"",X23&lt;&gt;"",Y23&lt;&gt;"",Z23&lt;&gt;"",,AA23&lt;&gt;"",AC23&lt;&gt;""),0,1)</f>
        <v>1</v>
      </c>
      <c r="I23" s="102"/>
      <c r="J23" s="1002"/>
      <c r="K23" s="308"/>
      <c r="L23" s="102"/>
      <c r="M23" s="1002"/>
      <c r="N23" s="308"/>
      <c r="O23" s="102"/>
      <c r="P23" s="1002"/>
      <c r="Q23" s="308"/>
      <c r="R23" s="102"/>
      <c r="S23" s="102"/>
      <c r="T23" s="102"/>
      <c r="U23" s="102"/>
      <c r="V23" s="102"/>
      <c r="W23" s="102"/>
      <c r="X23" s="102"/>
      <c r="Y23" s="102"/>
      <c r="Z23" s="102"/>
      <c r="AA23" s="1104"/>
      <c r="AC23" s="1002"/>
      <c r="AD23" s="308"/>
      <c r="AE23" s="1042"/>
      <c r="AF23" s="997"/>
      <c r="AG23" s="102"/>
    </row>
    <row r="24" spans="2:33" ht="14.4">
      <c r="B24" s="1004" t="str">
        <f>IF(C24="","",COUNTIF($C$14:C24,"&lt;&gt;""")-COUNTBLANK($C$14:C24))</f>
        <v/>
      </c>
      <c r="C24" s="998"/>
      <c r="D24" s="998"/>
      <c r="E24" s="998"/>
      <c r="F24" s="998"/>
      <c r="G24" s="998"/>
      <c r="H24" s="998"/>
      <c r="I24" s="307"/>
      <c r="J24" s="307"/>
      <c r="K24" s="307"/>
      <c r="L24" s="307"/>
      <c r="M24" s="307"/>
      <c r="N24" s="307"/>
      <c r="O24" s="307"/>
      <c r="P24" s="307"/>
      <c r="Q24" s="307"/>
      <c r="R24" s="307"/>
      <c r="S24" s="307"/>
      <c r="T24" s="307"/>
      <c r="U24" s="307"/>
      <c r="V24" s="307"/>
      <c r="W24" s="307"/>
      <c r="X24" s="307"/>
      <c r="Y24" s="307"/>
      <c r="Z24" s="307"/>
      <c r="AC24" s="307"/>
      <c r="AD24" s="307"/>
      <c r="AE24" s="998"/>
      <c r="AF24" s="998"/>
      <c r="AG24" s="190"/>
    </row>
    <row r="25" spans="2:33" ht="14.4">
      <c r="B25" s="1004" t="str">
        <f>IF(C25="","",COUNTIF($C$14:C25,"&lt;&gt;""")-COUNTBLANK($C$14:C25))</f>
        <v/>
      </c>
      <c r="C25" s="995"/>
      <c r="D25" s="982" t="s">
        <v>2223</v>
      </c>
      <c r="E25" s="982"/>
      <c r="F25" s="995"/>
      <c r="G25" s="997"/>
      <c r="H25" s="998"/>
      <c r="I25" s="308"/>
      <c r="J25" s="308"/>
      <c r="K25" s="308"/>
      <c r="L25" s="308"/>
      <c r="M25" s="308"/>
      <c r="N25" s="308"/>
      <c r="O25" s="308"/>
      <c r="P25" s="308"/>
      <c r="Q25" s="308"/>
      <c r="R25" s="308"/>
      <c r="S25" s="308"/>
      <c r="T25" s="308"/>
      <c r="U25" s="308"/>
      <c r="V25" s="308"/>
      <c r="W25" s="308"/>
      <c r="X25" s="308"/>
      <c r="Y25" s="308"/>
      <c r="Z25" s="308"/>
      <c r="AA25" s="420"/>
      <c r="AC25" s="308"/>
      <c r="AD25" s="308"/>
      <c r="AE25" s="997"/>
      <c r="AF25" s="997"/>
      <c r="AG25" s="941"/>
    </row>
    <row r="26" spans="2:33" ht="14.4">
      <c r="B26" s="1004">
        <f>IF(C26="","",COUNTIF($C$14:C26,"&lt;&gt;""")-COUNTBLANK($C$14:C26))</f>
        <v>7</v>
      </c>
      <c r="C26" s="995" t="s">
        <v>2298</v>
      </c>
      <c r="D26" s="995" t="s">
        <v>1589</v>
      </c>
      <c r="E26" s="1001" t="s">
        <v>750</v>
      </c>
      <c r="F26" s="996" t="s">
        <v>117</v>
      </c>
      <c r="G26" s="997"/>
      <c r="H26" s="1012">
        <f t="shared" ref="H26:H29" si="2">IF(AND(I26&lt;&gt;"",J26&lt;&gt;"",L26&lt;&gt;"",M26&lt;&gt;"",O26&lt;&gt;"",P26&lt;&gt;"",AG26&lt;&gt;"",R26&lt;&gt;"",S26&lt;&gt;"",T26&lt;&gt;"",U26&lt;&gt;"",V26&lt;&gt;"",W26&lt;&gt;"",X26&lt;&gt;"",Y26&lt;&gt;"",Z26&lt;&gt;"",,AA26&lt;&gt;"",AC26&lt;&gt;""),0,1)</f>
        <v>1</v>
      </c>
      <c r="I26" s="102"/>
      <c r="J26" s="1002"/>
      <c r="K26" s="308"/>
      <c r="L26" s="102"/>
      <c r="M26" s="1002"/>
      <c r="N26" s="308"/>
      <c r="O26" s="102"/>
      <c r="P26" s="1002"/>
      <c r="Q26" s="308"/>
      <c r="R26" s="102"/>
      <c r="S26" s="102"/>
      <c r="T26" s="102"/>
      <c r="U26" s="102"/>
      <c r="V26" s="102"/>
      <c r="W26" s="102"/>
      <c r="X26" s="102"/>
      <c r="Y26" s="102"/>
      <c r="Z26" s="102"/>
      <c r="AA26" s="1104"/>
      <c r="AC26" s="1002"/>
      <c r="AD26" s="308"/>
      <c r="AE26" s="1042"/>
      <c r="AF26" s="997"/>
      <c r="AG26" s="102"/>
    </row>
    <row r="27" spans="2:33" ht="14.4">
      <c r="B27" s="1004">
        <f>IF(C27="","",COUNTIF($C$14:C27,"&lt;&gt;""")-COUNTBLANK($C$14:C27))</f>
        <v>8</v>
      </c>
      <c r="C27" s="995" t="s">
        <v>2299</v>
      </c>
      <c r="D27" s="995" t="s">
        <v>1591</v>
      </c>
      <c r="E27" s="1001" t="s">
        <v>750</v>
      </c>
      <c r="F27" s="996" t="s">
        <v>117</v>
      </c>
      <c r="G27" s="997"/>
      <c r="H27" s="1012">
        <f t="shared" si="2"/>
        <v>1</v>
      </c>
      <c r="I27" s="102"/>
      <c r="J27" s="1002"/>
      <c r="K27" s="308"/>
      <c r="L27" s="102"/>
      <c r="M27" s="1002"/>
      <c r="N27" s="308"/>
      <c r="O27" s="102"/>
      <c r="P27" s="1002"/>
      <c r="Q27" s="308"/>
      <c r="R27" s="102"/>
      <c r="S27" s="102"/>
      <c r="T27" s="102"/>
      <c r="U27" s="102"/>
      <c r="V27" s="102"/>
      <c r="W27" s="102"/>
      <c r="X27" s="102"/>
      <c r="Y27" s="102"/>
      <c r="Z27" s="102"/>
      <c r="AA27" s="1104"/>
      <c r="AC27" s="1002"/>
      <c r="AD27" s="308"/>
      <c r="AE27" s="1042"/>
      <c r="AF27" s="997"/>
      <c r="AG27" s="102"/>
    </row>
    <row r="28" spans="2:33" ht="14.4">
      <c r="B28" s="1004">
        <f>IF(C28="","",COUNTIF($C$14:C28,"&lt;&gt;""")-COUNTBLANK($C$14:C28))</f>
        <v>9</v>
      </c>
      <c r="C28" s="995" t="s">
        <v>2300</v>
      </c>
      <c r="D28" s="995" t="s">
        <v>2272</v>
      </c>
      <c r="E28" s="1001" t="s">
        <v>750</v>
      </c>
      <c r="F28" s="996" t="s">
        <v>117</v>
      </c>
      <c r="G28" s="997"/>
      <c r="H28" s="1012">
        <f t="shared" si="2"/>
        <v>1</v>
      </c>
      <c r="I28" s="102"/>
      <c r="J28" s="1002"/>
      <c r="K28" s="308"/>
      <c r="L28" s="102"/>
      <c r="M28" s="1002"/>
      <c r="N28" s="308"/>
      <c r="O28" s="102"/>
      <c r="P28" s="1002"/>
      <c r="Q28" s="308"/>
      <c r="R28" s="102"/>
      <c r="S28" s="102"/>
      <c r="T28" s="102"/>
      <c r="U28" s="102"/>
      <c r="V28" s="102"/>
      <c r="W28" s="102"/>
      <c r="X28" s="102"/>
      <c r="Y28" s="102"/>
      <c r="Z28" s="102"/>
      <c r="AA28" s="1104"/>
      <c r="AC28" s="1002"/>
      <c r="AD28" s="308"/>
      <c r="AE28" s="1042"/>
      <c r="AF28" s="997"/>
      <c r="AG28" s="102"/>
    </row>
    <row r="29" spans="2:33" ht="14.4">
      <c r="B29" s="1004">
        <f>IF(C29="","",COUNTIF($C$14:C29,"&lt;&gt;""")-COUNTBLANK($C$14:C29))</f>
        <v>10</v>
      </c>
      <c r="C29" s="995" t="s">
        <v>2301</v>
      </c>
      <c r="D29" s="995" t="s">
        <v>1594</v>
      </c>
      <c r="E29" s="1001" t="s">
        <v>750</v>
      </c>
      <c r="F29" s="996" t="s">
        <v>164</v>
      </c>
      <c r="G29" s="997"/>
      <c r="H29" s="1012">
        <f t="shared" si="2"/>
        <v>1</v>
      </c>
      <c r="I29" s="246">
        <f>SUM(I26:I28)</f>
        <v>0</v>
      </c>
      <c r="J29" s="1002"/>
      <c r="K29" s="308"/>
      <c r="L29" s="246">
        <f>SUM(L26:L28)</f>
        <v>0</v>
      </c>
      <c r="M29" s="1002"/>
      <c r="N29" s="308"/>
      <c r="O29" s="246">
        <f>SUM(O26:O28)</f>
        <v>0</v>
      </c>
      <c r="P29" s="1002"/>
      <c r="Q29" s="308"/>
      <c r="R29" s="246">
        <f t="shared" ref="R29:Z29" si="3">SUM(R26:R28)</f>
        <v>0</v>
      </c>
      <c r="S29" s="246">
        <f t="shared" si="3"/>
        <v>0</v>
      </c>
      <c r="T29" s="246">
        <f t="shared" si="3"/>
        <v>0</v>
      </c>
      <c r="U29" s="246">
        <f t="shared" si="3"/>
        <v>0</v>
      </c>
      <c r="V29" s="246">
        <f t="shared" si="3"/>
        <v>0</v>
      </c>
      <c r="W29" s="246">
        <f t="shared" si="3"/>
        <v>0</v>
      </c>
      <c r="X29" s="246">
        <f t="shared" si="3"/>
        <v>0</v>
      </c>
      <c r="Y29" s="246">
        <f t="shared" si="3"/>
        <v>0</v>
      </c>
      <c r="Z29" s="246">
        <f t="shared" si="3"/>
        <v>0</v>
      </c>
      <c r="AA29" s="1195">
        <f>SUM(AA26:AA28)</f>
        <v>0</v>
      </c>
      <c r="AC29" s="1002"/>
      <c r="AD29" s="308"/>
      <c r="AE29" s="1042"/>
      <c r="AF29" s="997"/>
      <c r="AG29" s="102"/>
    </row>
    <row r="30" spans="2:33" ht="14.4">
      <c r="B30" s="1004" t="str">
        <f>IF(C30="","",COUNTIF($C$14:C30,"&lt;&gt;""")-COUNTBLANK($C$14:C30))</f>
        <v/>
      </c>
      <c r="C30" s="998"/>
      <c r="D30" s="998"/>
      <c r="E30" s="998"/>
      <c r="F30" s="998"/>
      <c r="G30" s="998"/>
      <c r="H30" s="998"/>
      <c r="I30" s="307"/>
      <c r="J30" s="307"/>
      <c r="K30" s="307"/>
      <c r="L30" s="307"/>
      <c r="M30" s="307"/>
      <c r="N30" s="307"/>
      <c r="O30" s="307"/>
      <c r="P30" s="307"/>
      <c r="Q30" s="307"/>
      <c r="R30" s="307"/>
      <c r="S30" s="307"/>
      <c r="T30" s="307"/>
      <c r="U30" s="307"/>
      <c r="V30" s="307"/>
      <c r="W30" s="307"/>
      <c r="X30" s="307"/>
      <c r="Y30" s="307"/>
      <c r="Z30" s="307"/>
      <c r="AC30" s="307"/>
      <c r="AD30" s="307"/>
      <c r="AE30" s="998"/>
      <c r="AF30" s="998"/>
      <c r="AG30" s="190"/>
    </row>
    <row r="31" spans="2:33" ht="14.4">
      <c r="B31" s="1004" t="str">
        <f>IF(C31="","",COUNTIF($C$14:C31,"&lt;&gt;""")-COUNTBLANK($C$14:C31))</f>
        <v/>
      </c>
      <c r="C31" s="995"/>
      <c r="D31" s="982" t="s">
        <v>2270</v>
      </c>
      <c r="E31" s="982"/>
      <c r="F31" s="995"/>
      <c r="G31" s="997"/>
      <c r="H31" s="998"/>
      <c r="I31" s="308"/>
      <c r="J31" s="308"/>
      <c r="K31" s="308"/>
      <c r="L31" s="308"/>
      <c r="M31" s="308"/>
      <c r="N31" s="308"/>
      <c r="O31" s="308"/>
      <c r="P31" s="308"/>
      <c r="Q31" s="308"/>
      <c r="R31" s="308"/>
      <c r="S31" s="308"/>
      <c r="T31" s="308"/>
      <c r="U31" s="308"/>
      <c r="V31" s="308"/>
      <c r="W31" s="308"/>
      <c r="X31" s="308"/>
      <c r="Y31" s="308"/>
      <c r="Z31" s="308"/>
      <c r="AA31" s="420"/>
      <c r="AC31" s="308"/>
      <c r="AD31" s="308"/>
      <c r="AE31" s="997"/>
      <c r="AF31" s="997"/>
      <c r="AG31" s="941"/>
    </row>
    <row r="32" spans="2:33" ht="14.4">
      <c r="B32" s="1004">
        <f>IF(C32="","",COUNTIF($C$14:C32,"&lt;&gt;""")-COUNTBLANK($C$14:C32))</f>
        <v>11</v>
      </c>
      <c r="C32" s="995" t="s">
        <v>2302</v>
      </c>
      <c r="D32" s="995" t="s">
        <v>1596</v>
      </c>
      <c r="E32" s="1001" t="s">
        <v>750</v>
      </c>
      <c r="F32" s="996" t="s">
        <v>117</v>
      </c>
      <c r="G32" s="997"/>
      <c r="H32" s="1012">
        <f t="shared" ref="H32:H39" si="4">IF(AND(I32&lt;&gt;"",J32&lt;&gt;"",L32&lt;&gt;"",M32&lt;&gt;"",O32&lt;&gt;"",P32&lt;&gt;"",AG32&lt;&gt;"",R32&lt;&gt;"",S32&lt;&gt;"",T32&lt;&gt;"",U32&lt;&gt;"",V32&lt;&gt;"",W32&lt;&gt;"",X32&lt;&gt;"",Y32&lt;&gt;"",Z32&lt;&gt;"",,AA32&lt;&gt;"",AC32&lt;&gt;""),0,1)</f>
        <v>1</v>
      </c>
      <c r="I32" s="102"/>
      <c r="J32" s="1002"/>
      <c r="K32" s="308"/>
      <c r="L32" s="102"/>
      <c r="M32" s="1002"/>
      <c r="N32" s="308"/>
      <c r="O32" s="102"/>
      <c r="P32" s="1002"/>
      <c r="Q32" s="308"/>
      <c r="R32" s="102"/>
      <c r="S32" s="102"/>
      <c r="T32" s="102"/>
      <c r="U32" s="102"/>
      <c r="V32" s="102"/>
      <c r="W32" s="102"/>
      <c r="X32" s="102"/>
      <c r="Y32" s="102"/>
      <c r="Z32" s="102"/>
      <c r="AA32" s="1104"/>
      <c r="AC32" s="1002"/>
      <c r="AD32" s="308"/>
      <c r="AE32" s="1042"/>
      <c r="AF32" s="997"/>
      <c r="AG32" s="102"/>
    </row>
    <row r="33" spans="2:33" ht="14.4">
      <c r="B33" s="1004">
        <f>IF(C33="","",COUNTIF($C$14:C33,"&lt;&gt;""")-COUNTBLANK($C$14:C33))</f>
        <v>12</v>
      </c>
      <c r="C33" s="995" t="s">
        <v>2303</v>
      </c>
      <c r="D33" s="995" t="s">
        <v>2273</v>
      </c>
      <c r="E33" s="1001" t="s">
        <v>750</v>
      </c>
      <c r="F33" s="996" t="s">
        <v>117</v>
      </c>
      <c r="G33" s="997"/>
      <c r="H33" s="1012">
        <f t="shared" si="4"/>
        <v>1</v>
      </c>
      <c r="I33" s="102"/>
      <c r="J33" s="1002"/>
      <c r="K33" s="308"/>
      <c r="L33" s="102"/>
      <c r="M33" s="1002"/>
      <c r="N33" s="308"/>
      <c r="O33" s="102"/>
      <c r="P33" s="1002"/>
      <c r="Q33" s="308"/>
      <c r="R33" s="102"/>
      <c r="S33" s="102"/>
      <c r="T33" s="102"/>
      <c r="U33" s="102"/>
      <c r="V33" s="102"/>
      <c r="W33" s="102"/>
      <c r="X33" s="102"/>
      <c r="Y33" s="102"/>
      <c r="Z33" s="102"/>
      <c r="AA33" s="1104"/>
      <c r="AC33" s="1002"/>
      <c r="AD33" s="308"/>
      <c r="AE33" s="1042"/>
      <c r="AF33" s="997"/>
      <c r="AG33" s="102"/>
    </row>
    <row r="34" spans="2:33" ht="14.4">
      <c r="B34" s="1004">
        <f>IF(C34="","",COUNTIF($C$14:C34,"&lt;&gt;""")-COUNTBLANK($C$14:C34))</f>
        <v>13</v>
      </c>
      <c r="C34" s="995" t="s">
        <v>2304</v>
      </c>
      <c r="D34" s="995" t="s">
        <v>2274</v>
      </c>
      <c r="E34" s="1001" t="s">
        <v>750</v>
      </c>
      <c r="F34" s="996" t="s">
        <v>117</v>
      </c>
      <c r="G34" s="997"/>
      <c r="H34" s="1012">
        <f t="shared" si="4"/>
        <v>1</v>
      </c>
      <c r="I34" s="102"/>
      <c r="J34" s="1002"/>
      <c r="K34" s="308"/>
      <c r="L34" s="102"/>
      <c r="M34" s="1002"/>
      <c r="N34" s="308"/>
      <c r="O34" s="102"/>
      <c r="P34" s="1002"/>
      <c r="Q34" s="308"/>
      <c r="R34" s="102"/>
      <c r="S34" s="102"/>
      <c r="T34" s="102"/>
      <c r="U34" s="102"/>
      <c r="V34" s="102"/>
      <c r="W34" s="102"/>
      <c r="X34" s="102"/>
      <c r="Y34" s="102"/>
      <c r="Z34" s="102"/>
      <c r="AA34" s="1104"/>
      <c r="AC34" s="1002"/>
      <c r="AD34" s="308"/>
      <c r="AE34" s="1042"/>
      <c r="AF34" s="997"/>
      <c r="AG34" s="102"/>
    </row>
    <row r="35" spans="2:33" ht="14.4">
      <c r="B35" s="1004">
        <f>IF(C35="","",COUNTIF($C$14:C35,"&lt;&gt;""")-COUNTBLANK($C$14:C35))</f>
        <v>14</v>
      </c>
      <c r="C35" s="995" t="s">
        <v>2305</v>
      </c>
      <c r="D35" s="995" t="s">
        <v>2275</v>
      </c>
      <c r="E35" s="1001" t="s">
        <v>750</v>
      </c>
      <c r="F35" s="996" t="s">
        <v>164</v>
      </c>
      <c r="G35" s="997"/>
      <c r="H35" s="1012">
        <f t="shared" si="4"/>
        <v>1</v>
      </c>
      <c r="I35" s="246">
        <f>SUM(I32:I34)</f>
        <v>0</v>
      </c>
      <c r="J35" s="1002"/>
      <c r="K35" s="308"/>
      <c r="L35" s="246">
        <f>SUM(L32:L34)</f>
        <v>0</v>
      </c>
      <c r="M35" s="1002"/>
      <c r="N35" s="308"/>
      <c r="O35" s="246">
        <f>SUM(O32:O34)</f>
        <v>0</v>
      </c>
      <c r="P35" s="1002"/>
      <c r="Q35" s="308"/>
      <c r="R35" s="246">
        <f t="shared" ref="R35:Z35" si="5">SUM(R32:R34)</f>
        <v>0</v>
      </c>
      <c r="S35" s="246">
        <f t="shared" si="5"/>
        <v>0</v>
      </c>
      <c r="T35" s="246">
        <f t="shared" si="5"/>
        <v>0</v>
      </c>
      <c r="U35" s="246">
        <f t="shared" si="5"/>
        <v>0</v>
      </c>
      <c r="V35" s="246">
        <f t="shared" si="5"/>
        <v>0</v>
      </c>
      <c r="W35" s="246">
        <f t="shared" si="5"/>
        <v>0</v>
      </c>
      <c r="X35" s="246">
        <f t="shared" si="5"/>
        <v>0</v>
      </c>
      <c r="Y35" s="246">
        <f t="shared" si="5"/>
        <v>0</v>
      </c>
      <c r="Z35" s="246">
        <f t="shared" si="5"/>
        <v>0</v>
      </c>
      <c r="AA35" s="1195">
        <f>SUM(AA32:AA34)</f>
        <v>0</v>
      </c>
      <c r="AC35" s="1002"/>
      <c r="AD35" s="308"/>
      <c r="AE35" s="1042"/>
      <c r="AF35" s="997"/>
      <c r="AG35" s="102"/>
    </row>
    <row r="36" spans="2:33" ht="14.4">
      <c r="B36" s="1004" t="str">
        <f>IF(C36="","",COUNTIF($C$14:C36,"&lt;&gt;""")-COUNTBLANK($C$14:C36))</f>
        <v/>
      </c>
      <c r="C36" s="998"/>
      <c r="D36" s="998"/>
      <c r="E36" s="998"/>
      <c r="F36" s="998"/>
      <c r="G36" s="998"/>
      <c r="H36" s="998"/>
      <c r="I36" s="307"/>
      <c r="J36" s="307"/>
      <c r="K36" s="307"/>
      <c r="L36" s="307"/>
      <c r="M36" s="307"/>
      <c r="N36" s="307"/>
      <c r="O36" s="307"/>
      <c r="P36" s="307"/>
      <c r="Q36" s="307"/>
      <c r="R36" s="307"/>
      <c r="S36" s="307"/>
      <c r="T36" s="307"/>
      <c r="U36" s="307"/>
      <c r="V36" s="307"/>
      <c r="W36" s="307"/>
      <c r="X36" s="307"/>
      <c r="Y36" s="307"/>
      <c r="Z36" s="307"/>
      <c r="AC36" s="307"/>
      <c r="AD36" s="307"/>
      <c r="AE36" s="998"/>
      <c r="AF36" s="998"/>
      <c r="AG36" s="190"/>
    </row>
    <row r="37" spans="2:33" ht="14.4">
      <c r="B37" s="1004">
        <f>IF(C37="","",COUNTIF($C$14:C37,"&lt;&gt;""")-COUNTBLANK($C$14:C37))</f>
        <v>15</v>
      </c>
      <c r="C37" s="995" t="s">
        <v>2306</v>
      </c>
      <c r="D37" s="995" t="s">
        <v>2730</v>
      </c>
      <c r="E37" s="1001" t="s">
        <v>750</v>
      </c>
      <c r="F37" s="996" t="s">
        <v>751</v>
      </c>
      <c r="G37" s="997"/>
      <c r="H37" s="1012">
        <f t="shared" si="4"/>
        <v>1</v>
      </c>
      <c r="I37" s="102"/>
      <c r="J37" s="1002"/>
      <c r="K37" s="308"/>
      <c r="L37" s="246">
        <f>I39</f>
        <v>0</v>
      </c>
      <c r="M37" s="1002"/>
      <c r="N37" s="308"/>
      <c r="O37" s="246">
        <f>L39</f>
        <v>0</v>
      </c>
      <c r="P37" s="1002"/>
      <c r="Q37" s="308"/>
      <c r="R37" s="246">
        <f>O39</f>
        <v>0</v>
      </c>
      <c r="S37" s="246">
        <f t="shared" ref="S37:Z37" si="6">R39</f>
        <v>0</v>
      </c>
      <c r="T37" s="246">
        <f t="shared" si="6"/>
        <v>0</v>
      </c>
      <c r="U37" s="246">
        <f t="shared" si="6"/>
        <v>0</v>
      </c>
      <c r="V37" s="246">
        <f t="shared" si="6"/>
        <v>0</v>
      </c>
      <c r="W37" s="246">
        <f t="shared" si="6"/>
        <v>0</v>
      </c>
      <c r="X37" s="246">
        <f t="shared" si="6"/>
        <v>0</v>
      </c>
      <c r="Y37" s="246">
        <f t="shared" si="6"/>
        <v>0</v>
      </c>
      <c r="Z37" s="246">
        <f t="shared" si="6"/>
        <v>0</v>
      </c>
      <c r="AA37" s="1195">
        <f>Z39</f>
        <v>0</v>
      </c>
      <c r="AC37" s="1002"/>
      <c r="AD37" s="308"/>
      <c r="AE37" s="1042"/>
      <c r="AF37" s="997"/>
      <c r="AG37" s="102"/>
    </row>
    <row r="38" spans="2:33" ht="14.4">
      <c r="B38" s="1004">
        <f>IF(C38="","",COUNTIF($C$14:C38,"&lt;&gt;""")-COUNTBLANK($C$14:C38))</f>
        <v>16</v>
      </c>
      <c r="C38" s="995" t="s">
        <v>2307</v>
      </c>
      <c r="D38" s="995" t="s">
        <v>1600</v>
      </c>
      <c r="E38" s="1001" t="s">
        <v>750</v>
      </c>
      <c r="F38" s="996" t="s">
        <v>164</v>
      </c>
      <c r="G38" s="997"/>
      <c r="H38" s="1012">
        <f t="shared" si="4"/>
        <v>1</v>
      </c>
      <c r="I38" s="246">
        <f>+I14+I20+I23+I29+I35</f>
        <v>0</v>
      </c>
      <c r="J38" s="1002"/>
      <c r="K38" s="308"/>
      <c r="L38" s="246">
        <f>+L14+L20+L23+L29+L35</f>
        <v>0</v>
      </c>
      <c r="M38" s="1002"/>
      <c r="N38" s="308"/>
      <c r="O38" s="246">
        <f>+O14+O20+O23+O29+O35</f>
        <v>0</v>
      </c>
      <c r="P38" s="1002"/>
      <c r="Q38" s="308"/>
      <c r="R38" s="246">
        <f t="shared" ref="R38:Z38" si="7">+R14+R20+R23+R29+R35</f>
        <v>0</v>
      </c>
      <c r="S38" s="246">
        <f t="shared" si="7"/>
        <v>0</v>
      </c>
      <c r="T38" s="246">
        <f t="shared" si="7"/>
        <v>0</v>
      </c>
      <c r="U38" s="246">
        <f t="shared" si="7"/>
        <v>0</v>
      </c>
      <c r="V38" s="246">
        <f t="shared" si="7"/>
        <v>0</v>
      </c>
      <c r="W38" s="246">
        <f t="shared" si="7"/>
        <v>0</v>
      </c>
      <c r="X38" s="246">
        <f t="shared" si="7"/>
        <v>0</v>
      </c>
      <c r="Y38" s="246">
        <f t="shared" si="7"/>
        <v>0</v>
      </c>
      <c r="Z38" s="246">
        <f t="shared" si="7"/>
        <v>0</v>
      </c>
      <c r="AA38" s="1195">
        <f>+AA14+AA20+AA23+AA29+AA35</f>
        <v>0</v>
      </c>
      <c r="AC38" s="1002"/>
      <c r="AD38" s="308"/>
      <c r="AE38" s="1163"/>
      <c r="AF38" s="997"/>
      <c r="AG38" s="102"/>
    </row>
    <row r="39" spans="2:33" ht="14.4">
      <c r="B39" s="1004">
        <f>IF(C39="","",COUNTIF($C$14:C39,"&lt;&gt;""")-COUNTBLANK($C$14:C39))</f>
        <v>17</v>
      </c>
      <c r="C39" s="995" t="s">
        <v>2744</v>
      </c>
      <c r="D39" s="995" t="s">
        <v>2731</v>
      </c>
      <c r="E39" s="1001" t="s">
        <v>750</v>
      </c>
      <c r="F39" s="996" t="s">
        <v>164</v>
      </c>
      <c r="G39" s="997"/>
      <c r="H39" s="1012">
        <f t="shared" si="4"/>
        <v>1</v>
      </c>
      <c r="I39" s="246">
        <f>I37+I38</f>
        <v>0</v>
      </c>
      <c r="J39" s="1002"/>
      <c r="K39" s="308"/>
      <c r="L39" s="246">
        <f>L37+L38</f>
        <v>0</v>
      </c>
      <c r="M39" s="1002"/>
      <c r="N39" s="308"/>
      <c r="O39" s="246">
        <f>O37+O38</f>
        <v>0</v>
      </c>
      <c r="P39" s="1002"/>
      <c r="Q39" s="308"/>
      <c r="R39" s="246">
        <f t="shared" ref="R39:Z39" si="8">R37+R38</f>
        <v>0</v>
      </c>
      <c r="S39" s="246">
        <f t="shared" si="8"/>
        <v>0</v>
      </c>
      <c r="T39" s="246">
        <f t="shared" si="8"/>
        <v>0</v>
      </c>
      <c r="U39" s="246">
        <f t="shared" si="8"/>
        <v>0</v>
      </c>
      <c r="V39" s="246">
        <f t="shared" si="8"/>
        <v>0</v>
      </c>
      <c r="W39" s="246">
        <f t="shared" si="8"/>
        <v>0</v>
      </c>
      <c r="X39" s="246">
        <f t="shared" si="8"/>
        <v>0</v>
      </c>
      <c r="Y39" s="246">
        <f t="shared" si="8"/>
        <v>0</v>
      </c>
      <c r="Z39" s="246">
        <f t="shared" si="8"/>
        <v>0</v>
      </c>
      <c r="AA39" s="1195">
        <f>AA37+AA38</f>
        <v>0</v>
      </c>
      <c r="AC39" s="1002"/>
      <c r="AD39" s="308"/>
      <c r="AE39" s="1163"/>
      <c r="AF39" s="997"/>
      <c r="AG39" s="102"/>
    </row>
    <row r="40" spans="2:33" ht="14.4">
      <c r="B40" s="52"/>
      <c r="C40" s="998"/>
      <c r="D40" s="998"/>
      <c r="E40" s="998"/>
      <c r="F40" s="998"/>
      <c r="G40" s="997"/>
      <c r="H40" s="998"/>
      <c r="I40" s="998"/>
      <c r="J40" s="998"/>
      <c r="K40" s="998"/>
      <c r="L40" s="998"/>
      <c r="M40" s="998"/>
      <c r="N40" s="997"/>
      <c r="O40" s="997"/>
      <c r="P40" s="333"/>
      <c r="Q40" s="333"/>
      <c r="R40" s="997"/>
      <c r="S40" s="333"/>
      <c r="T40" s="998"/>
      <c r="U40" s="998"/>
      <c r="V40" s="998"/>
      <c r="W40" s="998"/>
      <c r="X40" s="998"/>
      <c r="Y40" s="998"/>
      <c r="Z40" s="998"/>
      <c r="AB40" s="998"/>
      <c r="AC40" s="998"/>
      <c r="AD40" s="998"/>
      <c r="AE40" s="998"/>
      <c r="AF40" s="998"/>
      <c r="AG40" s="190"/>
    </row>
    <row r="41" spans="2:33" ht="14.4">
      <c r="B41" s="52"/>
      <c r="C41" s="998" t="s">
        <v>129</v>
      </c>
      <c r="D41" s="998"/>
      <c r="E41" s="998"/>
      <c r="F41" s="998"/>
      <c r="G41" s="997"/>
      <c r="H41" s="998"/>
      <c r="I41" s="998"/>
      <c r="J41" s="998"/>
      <c r="K41" s="998"/>
      <c r="L41" s="998"/>
      <c r="M41" s="998"/>
      <c r="N41" s="997"/>
      <c r="O41" s="997"/>
      <c r="P41" s="333"/>
      <c r="Q41" s="333"/>
      <c r="R41" s="997"/>
      <c r="S41" s="333"/>
      <c r="T41" s="998"/>
      <c r="U41" s="998"/>
      <c r="V41" s="998"/>
      <c r="W41" s="998"/>
      <c r="X41" s="998"/>
      <c r="Y41" s="998"/>
      <c r="Z41" s="998"/>
      <c r="AB41" s="998"/>
      <c r="AC41" s="998"/>
      <c r="AD41" s="998"/>
      <c r="AE41" s="998"/>
      <c r="AF41" s="998"/>
      <c r="AG41" s="190"/>
    </row>
    <row r="42" spans="2:33" ht="14.4">
      <c r="B42" s="52"/>
      <c r="C42" s="1586"/>
      <c r="D42" s="1586"/>
      <c r="E42" s="1586"/>
      <c r="F42" s="1586"/>
      <c r="G42" s="997"/>
      <c r="H42" s="998"/>
      <c r="I42" s="998"/>
      <c r="J42" s="998"/>
      <c r="K42" s="998"/>
      <c r="L42" s="998"/>
      <c r="M42" s="998"/>
      <c r="N42" s="997"/>
      <c r="O42" s="997"/>
      <c r="P42" s="333"/>
      <c r="Q42" s="333"/>
      <c r="R42" s="997"/>
      <c r="S42" s="333"/>
      <c r="T42" s="998"/>
      <c r="U42" s="998"/>
      <c r="V42" s="998"/>
      <c r="W42" s="998"/>
      <c r="X42" s="998"/>
      <c r="Y42" s="998"/>
      <c r="Z42" s="998"/>
      <c r="AB42" s="998"/>
      <c r="AC42" s="998"/>
      <c r="AD42" s="998"/>
      <c r="AE42" s="998"/>
      <c r="AF42" s="998"/>
      <c r="AG42" s="190"/>
    </row>
    <row r="43" spans="2:33" ht="14.4">
      <c r="B43" s="52"/>
      <c r="C43" s="1586"/>
      <c r="D43" s="1586"/>
      <c r="E43" s="1586"/>
      <c r="F43" s="1586"/>
      <c r="G43" s="997"/>
      <c r="H43" s="998"/>
      <c r="I43" s="998"/>
      <c r="J43" s="998"/>
      <c r="K43" s="998"/>
      <c r="L43" s="998"/>
      <c r="M43" s="998"/>
      <c r="N43" s="997"/>
      <c r="O43" s="997"/>
      <c r="P43" s="333"/>
      <c r="Q43" s="333"/>
      <c r="R43" s="997"/>
      <c r="S43" s="333"/>
      <c r="T43" s="998"/>
      <c r="U43" s="998"/>
      <c r="V43" s="998"/>
      <c r="W43" s="998"/>
      <c r="X43" s="998"/>
      <c r="Y43" s="998"/>
      <c r="Z43" s="998"/>
      <c r="AB43" s="998"/>
      <c r="AC43" s="998"/>
      <c r="AD43" s="998"/>
      <c r="AE43" s="998"/>
      <c r="AF43" s="998"/>
      <c r="AG43" s="190"/>
    </row>
    <row r="44" spans="2:33" ht="14.4">
      <c r="B44" s="52"/>
      <c r="C44" s="1586"/>
      <c r="D44" s="1586"/>
      <c r="E44" s="1586"/>
      <c r="F44" s="1586"/>
      <c r="G44" s="997"/>
      <c r="H44" s="998"/>
      <c r="I44" s="998"/>
      <c r="J44" s="998"/>
      <c r="K44" s="998"/>
      <c r="L44" s="998"/>
      <c r="M44" s="998"/>
      <c r="N44" s="997"/>
      <c r="O44" s="997"/>
      <c r="P44" s="333"/>
      <c r="Q44" s="333"/>
      <c r="R44" s="997"/>
      <c r="S44" s="333"/>
      <c r="T44" s="998"/>
      <c r="U44" s="998"/>
      <c r="V44" s="998"/>
      <c r="W44" s="998"/>
      <c r="X44" s="998"/>
      <c r="Y44" s="998"/>
      <c r="Z44" s="998"/>
      <c r="AB44" s="998"/>
      <c r="AC44" s="998"/>
      <c r="AD44" s="998"/>
      <c r="AE44" s="998"/>
      <c r="AF44" s="998"/>
      <c r="AG44" s="190"/>
    </row>
    <row r="45" spans="2:33" ht="14.4">
      <c r="B45" s="52"/>
      <c r="C45" s="1586"/>
      <c r="D45" s="1586"/>
      <c r="E45" s="1586"/>
      <c r="F45" s="1586"/>
      <c r="G45" s="997"/>
      <c r="H45" s="998"/>
      <c r="I45" s="998"/>
      <c r="J45" s="998"/>
      <c r="K45" s="998"/>
      <c r="L45" s="998"/>
      <c r="M45" s="998"/>
      <c r="N45" s="997"/>
      <c r="O45" s="997"/>
      <c r="P45" s="333"/>
      <c r="Q45" s="333"/>
      <c r="R45" s="997"/>
      <c r="S45" s="333"/>
      <c r="T45" s="998"/>
      <c r="U45" s="998"/>
      <c r="V45" s="998"/>
      <c r="W45" s="998"/>
      <c r="X45" s="998"/>
      <c r="Y45" s="998"/>
      <c r="Z45" s="998"/>
      <c r="AB45" s="998"/>
      <c r="AC45" s="998"/>
      <c r="AD45" s="998"/>
      <c r="AE45" s="998"/>
      <c r="AF45" s="998"/>
      <c r="AG45" s="190"/>
    </row>
    <row r="46" spans="2:33" ht="14.4">
      <c r="B46" s="52"/>
      <c r="C46" s="1586"/>
      <c r="D46" s="1586"/>
      <c r="E46" s="1586"/>
      <c r="F46" s="1586"/>
      <c r="G46" s="997"/>
      <c r="H46" s="998"/>
      <c r="I46" s="998"/>
      <c r="J46" s="998"/>
      <c r="K46" s="998"/>
      <c r="L46" s="998"/>
      <c r="M46" s="998"/>
      <c r="N46" s="997"/>
      <c r="O46" s="997"/>
      <c r="P46" s="333"/>
      <c r="Q46" s="333"/>
      <c r="R46" s="997"/>
      <c r="S46" s="333"/>
      <c r="T46" s="998"/>
      <c r="U46" s="998"/>
      <c r="V46" s="998"/>
      <c r="W46" s="998"/>
      <c r="X46" s="998"/>
      <c r="Y46" s="998"/>
      <c r="Z46" s="998"/>
      <c r="AB46" s="998"/>
      <c r="AC46" s="998"/>
      <c r="AD46" s="998"/>
      <c r="AE46" s="998"/>
      <c r="AF46" s="998"/>
      <c r="AG46" s="190"/>
    </row>
    <row r="47" spans="2:33" ht="14.4">
      <c r="B47" s="52"/>
      <c r="C47" s="998"/>
      <c r="D47" s="998"/>
      <c r="E47" s="998"/>
      <c r="F47" s="998"/>
      <c r="G47" s="997"/>
      <c r="H47" s="998"/>
      <c r="I47" s="998"/>
      <c r="J47" s="998"/>
      <c r="K47" s="998"/>
      <c r="L47" s="998"/>
      <c r="M47" s="998"/>
      <c r="N47" s="997"/>
      <c r="O47" s="997"/>
      <c r="P47" s="333"/>
      <c r="Q47" s="333"/>
      <c r="R47" s="997"/>
      <c r="S47" s="333"/>
      <c r="T47" s="998"/>
      <c r="U47" s="998"/>
      <c r="V47" s="998"/>
      <c r="W47" s="998"/>
      <c r="X47" s="998"/>
      <c r="Y47" s="998"/>
      <c r="Z47" s="998"/>
      <c r="AB47" s="998"/>
      <c r="AC47" s="998"/>
      <c r="AD47" s="998"/>
      <c r="AE47" s="998"/>
      <c r="AF47" s="998"/>
      <c r="AG47" s="190"/>
    </row>
    <row r="48" spans="2:33" ht="14.4">
      <c r="B48" s="52"/>
      <c r="C48" s="998"/>
      <c r="D48" s="334"/>
      <c r="E48" s="334"/>
      <c r="F48" s="334"/>
      <c r="G48" s="997"/>
      <c r="H48" s="998"/>
      <c r="I48" s="998"/>
      <c r="J48" s="998"/>
      <c r="K48" s="998"/>
      <c r="L48" s="998"/>
      <c r="M48" s="998"/>
      <c r="N48" s="997"/>
      <c r="O48" s="998"/>
      <c r="P48" s="333"/>
      <c r="Q48" s="333"/>
      <c r="R48" s="997"/>
      <c r="S48" s="333"/>
      <c r="T48" s="998"/>
      <c r="U48" s="998"/>
      <c r="V48" s="998"/>
      <c r="W48" s="998"/>
      <c r="X48" s="998"/>
      <c r="Y48" s="998"/>
      <c r="Z48" s="998"/>
      <c r="AB48" s="998"/>
      <c r="AC48" s="998"/>
      <c r="AD48" s="998"/>
      <c r="AE48" s="998"/>
      <c r="AF48" s="998"/>
      <c r="AG48" s="190"/>
    </row>
    <row r="49" spans="1:33" ht="14.4">
      <c r="B49" s="340" t="s">
        <v>130</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1254"/>
      <c r="AB49" s="341"/>
      <c r="AC49" s="341"/>
      <c r="AD49" s="341"/>
      <c r="AE49" s="341"/>
      <c r="AF49" s="341"/>
      <c r="AG49" s="343"/>
    </row>
    <row r="50" spans="1:33" ht="14.4" hidden="1">
      <c r="A50"/>
      <c r="B50"/>
      <c r="C50"/>
      <c r="D50"/>
      <c r="E50"/>
      <c r="F50"/>
      <c r="G50"/>
      <c r="H50"/>
      <c r="I50"/>
      <c r="J50"/>
      <c r="K50"/>
      <c r="L50"/>
      <c r="M50"/>
      <c r="N50"/>
      <c r="O50"/>
      <c r="P50"/>
      <c r="Q50"/>
      <c r="R50"/>
      <c r="S50"/>
      <c r="T50"/>
      <c r="U50"/>
      <c r="V50"/>
      <c r="W50"/>
      <c r="X50"/>
      <c r="Y50"/>
      <c r="Z50"/>
      <c r="AA50" s="1239"/>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1239"/>
      <c r="AB51"/>
      <c r="AC51"/>
      <c r="AD51"/>
      <c r="AE51"/>
      <c r="AF51"/>
      <c r="AG51"/>
    </row>
    <row r="52" spans="1:33" ht="14.85" hidden="1" customHeight="1">
      <c r="A52"/>
      <c r="B52"/>
      <c r="C52"/>
      <c r="D52"/>
      <c r="E52"/>
      <c r="F52"/>
      <c r="G52"/>
      <c r="H52"/>
      <c r="I52"/>
      <c r="J52"/>
      <c r="K52"/>
      <c r="L52"/>
      <c r="M52"/>
      <c r="N52"/>
      <c r="O52"/>
      <c r="P52"/>
      <c r="Q52"/>
      <c r="R52"/>
      <c r="S52"/>
      <c r="T52"/>
      <c r="U52"/>
      <c r="V52"/>
      <c r="W52"/>
      <c r="X52"/>
      <c r="Y52"/>
      <c r="Z52"/>
      <c r="AA52" s="1239"/>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3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3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3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3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3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3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3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3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3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3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3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3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39"/>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39"/>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39"/>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39"/>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39"/>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39"/>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39"/>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39"/>
      <c r="AB79"/>
      <c r="AC79"/>
      <c r="AD79"/>
      <c r="AE79"/>
      <c r="AF79"/>
      <c r="AG79"/>
    </row>
  </sheetData>
  <mergeCells count="18">
    <mergeCell ref="C42:F46"/>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95" priority="31" stopIfTrue="1" operator="greaterThan">
      <formula>0</formula>
    </cfRule>
    <cfRule type="cellIs" dxfId="194" priority="32" stopIfTrue="1" operator="lessThan">
      <formula>1</formula>
    </cfRule>
  </conditionalFormatting>
  <conditionalFormatting sqref="H14">
    <cfRule type="cellIs" dxfId="193" priority="13" stopIfTrue="1" operator="greaterThan">
      <formula>0</formula>
    </cfRule>
    <cfRule type="cellIs" dxfId="192" priority="14" stopIfTrue="1" operator="lessThan">
      <formula>1</formula>
    </cfRule>
  </conditionalFormatting>
  <conditionalFormatting sqref="H17:H20">
    <cfRule type="cellIs" dxfId="191" priority="11" stopIfTrue="1" operator="greaterThan">
      <formula>0</formula>
    </cfRule>
    <cfRule type="cellIs" dxfId="190" priority="12" stopIfTrue="1" operator="lessThan">
      <formula>1</formula>
    </cfRule>
  </conditionalFormatting>
  <conditionalFormatting sqref="H23">
    <cfRule type="cellIs" dxfId="189" priority="9" stopIfTrue="1" operator="greaterThan">
      <formula>0</formula>
    </cfRule>
    <cfRule type="cellIs" dxfId="188" priority="10" stopIfTrue="1" operator="lessThan">
      <formula>1</formula>
    </cfRule>
  </conditionalFormatting>
  <conditionalFormatting sqref="H26:H29">
    <cfRule type="cellIs" dxfId="187" priority="7" stopIfTrue="1" operator="greaterThan">
      <formula>0</formula>
    </cfRule>
    <cfRule type="cellIs" dxfId="186" priority="8" stopIfTrue="1" operator="lessThan">
      <formula>1</formula>
    </cfRule>
  </conditionalFormatting>
  <conditionalFormatting sqref="H32:H35">
    <cfRule type="cellIs" dxfId="185" priority="5" stopIfTrue="1" operator="greaterThan">
      <formula>0</formula>
    </cfRule>
    <cfRule type="cellIs" dxfId="184" priority="6" stopIfTrue="1" operator="lessThan">
      <formula>1</formula>
    </cfRule>
  </conditionalFormatting>
  <conditionalFormatting sqref="H37:H39">
    <cfRule type="cellIs" dxfId="183" priority="1" stopIfTrue="1" operator="greaterThan">
      <formula>0</formula>
    </cfRule>
    <cfRule type="cellIs" dxfId="182" priority="2" stopIfTrue="1" operator="lessThan">
      <formula>1</formula>
    </cfRule>
  </conditionalFormatting>
  <dataValidations disablePrompts="1" count="1">
    <dataValidation type="list" allowBlank="1" showInputMessage="1" showErrorMessage="1" sqref="J32:J35 J26:J29 J23 J17:J20 M37:M39 P32:P35 M17:M20 M23 M26:M29 P37:P39 AC37:AC39 M32:M35 AC32:AC35 AC14 P17:P20 AC17:AC20 P23 AC23 P26:P29 AC26:AC29 P14 J14 M14 J37:J39" xr:uid="{2D0F75AC-7DF1-46DC-8FEF-A12184917561}">
      <formula1>Confidence_grade</formula1>
    </dataValidation>
  </dataValidations>
  <pageMargins left="0.23622047244094491" right="0.23622047244094491" top="0.74803149606299213" bottom="0.74803149606299213" header="0.31496062992125984" footer="0.31496062992125984"/>
  <pageSetup paperSize="9" scale="68" fitToWidth="0" orientation="landscape" r:id="rId1"/>
  <headerFooter>
    <oddHeader>&amp;LDepartment of Internal Affairs - Three Waters Reform Programme - Request for Information Template Workbook I</oddHeader>
    <oddFooter>&amp;LPage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2EA9-4989-41F3-B653-E23181493587}">
  <sheetPr>
    <tabColor rgb="FF55EBF7"/>
    <pageSetUpPr fitToPage="1"/>
  </sheetPr>
  <dimension ref="A1:XEC79"/>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 style="985" customWidth="1"/>
    <col min="4" max="4" width="65.44140625" style="985" bestFit="1" customWidth="1"/>
    <col min="5" max="5" width="9.44140625" style="985" customWidth="1"/>
    <col min="6" max="6" width="8.5546875" style="985" customWidth="1"/>
    <col min="7" max="7" width="8.5546875" style="986" customWidth="1"/>
    <col min="8" max="8" width="19" style="89" bestFit="1" customWidth="1"/>
    <col min="9" max="9" width="13.5546875" style="985" customWidth="1"/>
    <col min="10" max="11" width="5.5546875" style="985" customWidth="1"/>
    <col min="12" max="12" width="13.5546875" style="985" customWidth="1"/>
    <col min="13" max="13" width="5.5546875" style="985" customWidth="1"/>
    <col min="14" max="14" width="5.5546875" style="986" customWidth="1"/>
    <col min="15" max="15" width="13.5546875" style="985" customWidth="1"/>
    <col min="16" max="17" width="5.5546875" style="985" customWidth="1"/>
    <col min="18" max="18" width="16.5546875" style="986" customWidth="1"/>
    <col min="19" max="19" width="16.5546875" style="168" customWidth="1"/>
    <col min="20" max="26" width="16.5546875" style="985" customWidth="1"/>
    <col min="27" max="27" width="16.5546875" style="33" customWidth="1"/>
    <col min="28" max="30" width="5.5546875" style="985" customWidth="1"/>
    <col min="31" max="31" width="15.44140625" style="985" customWidth="1"/>
    <col min="32" max="32" width="5.5546875" style="985" customWidth="1"/>
    <col min="33" max="33" width="49.44140625" style="985" customWidth="1"/>
    <col min="34" max="35" width="5.5546875" hidden="1"/>
    <col min="36" max="16346" width="9.44140625" hidden="1"/>
    <col min="16358" max="16384" width="9.44140625" hidden="1"/>
  </cols>
  <sheetData>
    <row r="1" spans="1:33" ht="28.35" customHeight="1">
      <c r="B1" s="929" t="str">
        <f>'Key information'!$B$6</f>
        <v>Three Waters Reform Programme: Request for Information Workbook I</v>
      </c>
      <c r="C1" s="988"/>
      <c r="D1" s="988"/>
      <c r="E1" s="323"/>
      <c r="F1" s="323"/>
      <c r="G1" s="323"/>
      <c r="H1" s="939"/>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4"/>
    </row>
    <row r="2" spans="1:33"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998"/>
      <c r="Z2" s="998"/>
      <c r="AB2" s="998"/>
      <c r="AC2" s="998"/>
      <c r="AD2" s="998"/>
      <c r="AE2" s="998"/>
      <c r="AF2" s="998"/>
      <c r="AG2" s="190"/>
    </row>
    <row r="3" spans="1:33" ht="14.4">
      <c r="A3" s="989"/>
      <c r="B3" s="662" t="s">
        <v>1971</v>
      </c>
      <c r="C3" s="302"/>
      <c r="D3" s="663">
        <f>'Key information'!$E$8</f>
        <v>0</v>
      </c>
      <c r="E3" s="302"/>
      <c r="F3" s="192"/>
      <c r="G3" s="807" t="s">
        <v>100</v>
      </c>
      <c r="H3" s="1011">
        <f>SUM(H14:H37)</f>
        <v>15</v>
      </c>
      <c r="I3" s="192"/>
      <c r="J3" s="192"/>
      <c r="K3" s="192"/>
      <c r="L3" s="192"/>
      <c r="M3" s="192"/>
      <c r="N3" s="997"/>
      <c r="O3" s="326"/>
      <c r="P3" s="998"/>
      <c r="Q3" s="302"/>
      <c r="R3" s="302"/>
      <c r="S3" s="99"/>
      <c r="T3" s="302"/>
      <c r="U3" s="302"/>
      <c r="V3" s="302"/>
      <c r="W3" s="302"/>
      <c r="X3" s="302"/>
      <c r="Y3" s="302"/>
      <c r="Z3" s="302"/>
      <c r="AA3" s="842"/>
      <c r="AB3" s="302"/>
      <c r="AC3" s="302"/>
      <c r="AD3" s="302"/>
      <c r="AE3" s="302"/>
      <c r="AF3" s="302"/>
      <c r="AG3" s="303"/>
    </row>
    <row r="4" spans="1:33" ht="14.4">
      <c r="B4" s="1022"/>
      <c r="C4" s="327"/>
      <c r="D4" s="328"/>
      <c r="E4" s="1008"/>
      <c r="F4" s="1008"/>
      <c r="G4" s="1008"/>
      <c r="H4" s="1008"/>
      <c r="I4" s="1008"/>
      <c r="J4" s="1008"/>
      <c r="K4" s="1008"/>
      <c r="L4" s="1008"/>
      <c r="M4" s="1008"/>
      <c r="N4" s="46"/>
      <c r="O4" s="47"/>
      <c r="P4" s="47"/>
      <c r="Q4" s="337"/>
      <c r="R4" s="337"/>
      <c r="S4" s="330"/>
      <c r="T4" s="46"/>
      <c r="U4" s="46"/>
      <c r="V4" s="46"/>
      <c r="W4" s="46"/>
      <c r="X4" s="46"/>
      <c r="Y4" s="46"/>
      <c r="Z4" s="46"/>
      <c r="AA4" s="1250"/>
      <c r="AB4" s="46"/>
      <c r="AC4" s="46"/>
      <c r="AD4" s="46"/>
      <c r="AE4" s="46"/>
      <c r="AF4" s="46"/>
      <c r="AG4" s="304"/>
    </row>
    <row r="5" spans="1:33" ht="14.4">
      <c r="C5" s="33"/>
      <c r="H5" s="986"/>
      <c r="S5" s="1039"/>
      <c r="T5" s="986"/>
    </row>
    <row r="6" spans="1:33" ht="15" thickBot="1">
      <c r="B6" s="48"/>
      <c r="C6" s="49"/>
      <c r="D6" s="991"/>
      <c r="E6" s="991"/>
      <c r="F6" s="991"/>
      <c r="G6" s="991"/>
      <c r="H6" s="991"/>
      <c r="I6" s="991"/>
      <c r="J6" s="991"/>
      <c r="K6" s="991"/>
      <c r="L6" s="991"/>
      <c r="M6" s="991"/>
      <c r="N6" s="51"/>
      <c r="O6" s="991"/>
      <c r="P6" s="991"/>
      <c r="Q6" s="338"/>
      <c r="R6" s="338"/>
      <c r="S6" s="169"/>
      <c r="T6" s="991"/>
      <c r="U6" s="991"/>
      <c r="V6" s="991"/>
      <c r="W6" s="991"/>
      <c r="X6" s="991"/>
      <c r="Y6" s="991"/>
      <c r="Z6" s="991"/>
      <c r="AA6" s="280"/>
      <c r="AB6" s="991"/>
      <c r="AC6" s="991"/>
      <c r="AD6" s="991"/>
      <c r="AE6" s="991"/>
      <c r="AF6" s="991"/>
      <c r="AG6" s="231"/>
    </row>
    <row r="7" spans="1:33" ht="14.4">
      <c r="B7" s="52"/>
      <c r="C7" s="122" t="s">
        <v>2678</v>
      </c>
      <c r="D7" s="123"/>
      <c r="E7" s="998"/>
      <c r="F7" s="998"/>
      <c r="G7" s="997"/>
      <c r="H7" s="998"/>
      <c r="I7" s="998"/>
      <c r="J7" s="998"/>
      <c r="K7" s="998"/>
      <c r="L7" s="998"/>
      <c r="M7" s="998"/>
      <c r="N7" s="997"/>
      <c r="O7" s="998"/>
      <c r="P7" s="998"/>
      <c r="Q7" s="302"/>
      <c r="R7" s="302"/>
      <c r="S7" s="218"/>
      <c r="T7" s="998"/>
      <c r="U7" s="998"/>
      <c r="V7" s="998"/>
      <c r="W7" s="998"/>
      <c r="X7" s="998"/>
      <c r="Y7" s="998"/>
      <c r="Z7" s="998"/>
      <c r="AB7" s="998"/>
      <c r="AC7" s="998"/>
      <c r="AD7" s="998"/>
      <c r="AE7" s="998"/>
      <c r="AF7" s="998"/>
      <c r="AG7" s="190"/>
    </row>
    <row r="8" spans="1:33" ht="15" thickBot="1">
      <c r="B8" s="52"/>
      <c r="C8" s="124" t="s">
        <v>2381</v>
      </c>
      <c r="D8" s="125"/>
      <c r="E8" s="998"/>
      <c r="F8" s="998"/>
      <c r="G8" s="997"/>
      <c r="H8" s="998"/>
      <c r="I8" s="998"/>
      <c r="J8" s="998"/>
      <c r="K8" s="998"/>
      <c r="L8" s="998"/>
      <c r="M8" s="998"/>
      <c r="N8" s="997"/>
      <c r="O8" s="998"/>
      <c r="P8" s="998"/>
      <c r="Q8" s="302"/>
      <c r="R8" s="302"/>
      <c r="S8" s="218"/>
      <c r="T8" s="998"/>
      <c r="U8" s="998"/>
      <c r="V8" s="998"/>
      <c r="W8" s="998"/>
      <c r="X8" s="998"/>
      <c r="Y8" s="998"/>
      <c r="Z8" s="998"/>
      <c r="AB8" s="998"/>
      <c r="AC8" s="998"/>
      <c r="AD8" s="998"/>
      <c r="AE8" s="998"/>
      <c r="AF8" s="998"/>
      <c r="AG8" s="190"/>
    </row>
    <row r="9" spans="1:33" ht="17.399999999999999" thickBot="1">
      <c r="B9" s="52"/>
      <c r="C9" s="998"/>
      <c r="D9" s="998"/>
      <c r="E9" s="998"/>
      <c r="F9" s="998"/>
      <c r="G9" s="997"/>
      <c r="H9" s="998"/>
      <c r="I9" s="998"/>
      <c r="J9" s="998"/>
      <c r="K9" s="998"/>
      <c r="L9" s="998"/>
      <c r="M9" s="998"/>
      <c r="N9" s="997"/>
      <c r="O9" s="998"/>
      <c r="P9" s="998"/>
      <c r="Q9" s="302"/>
      <c r="R9" s="302"/>
      <c r="S9" s="218"/>
      <c r="T9" s="998"/>
      <c r="U9" s="998"/>
      <c r="V9" s="998"/>
      <c r="W9" s="998"/>
      <c r="X9" s="998"/>
      <c r="Y9" s="998"/>
      <c r="Z9" s="998"/>
      <c r="AB9" s="998"/>
      <c r="AC9" s="708" t="s">
        <v>2894</v>
      </c>
      <c r="AD9" s="998"/>
      <c r="AE9" s="998"/>
      <c r="AF9" s="998"/>
      <c r="AG9" s="190"/>
    </row>
    <row r="10" spans="1:33" ht="21" customHeight="1">
      <c r="B10" s="52"/>
      <c r="C10" s="122" t="s">
        <v>103</v>
      </c>
      <c r="D10" s="137" t="s">
        <v>32</v>
      </c>
      <c r="E10" s="137" t="s">
        <v>104</v>
      </c>
      <c r="F10" s="133" t="s">
        <v>105</v>
      </c>
      <c r="H10" s="1353" t="s">
        <v>106</v>
      </c>
      <c r="I10" s="1608">
        <v>43646</v>
      </c>
      <c r="J10" s="1606"/>
      <c r="L10" s="1608">
        <v>44012</v>
      </c>
      <c r="M10" s="1606"/>
      <c r="N10" s="985"/>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C10" s="1602" t="s">
        <v>147</v>
      </c>
      <c r="AD10" s="986"/>
      <c r="AE10" s="1338" t="s">
        <v>108</v>
      </c>
      <c r="AF10" s="992"/>
      <c r="AG10" s="1332" t="s">
        <v>109</v>
      </c>
    </row>
    <row r="11" spans="1:33" ht="14.4">
      <c r="B11" s="52"/>
      <c r="C11" s="223" t="s">
        <v>110</v>
      </c>
      <c r="D11" s="136"/>
      <c r="E11" s="136"/>
      <c r="F11" s="134" t="s">
        <v>111</v>
      </c>
      <c r="H11" s="1354"/>
      <c r="I11" s="1609"/>
      <c r="J11" s="1461"/>
      <c r="L11" s="1609"/>
      <c r="M11" s="1461"/>
      <c r="N11" s="985"/>
      <c r="O11" s="1612"/>
      <c r="P11" s="1613"/>
      <c r="R11" s="1600"/>
      <c r="S11" s="1600"/>
      <c r="T11" s="1600"/>
      <c r="U11" s="1600"/>
      <c r="V11" s="1600"/>
      <c r="W11" s="1600"/>
      <c r="X11" s="1600"/>
      <c r="Y11" s="1600"/>
      <c r="Z11" s="1600"/>
      <c r="AA11" s="1600"/>
      <c r="AC11" s="1603"/>
      <c r="AD11" s="986"/>
      <c r="AE11" s="1339"/>
      <c r="AF11" s="992"/>
      <c r="AG11" s="1333"/>
    </row>
    <row r="12" spans="1:33" ht="15" thickBot="1">
      <c r="B12" s="52"/>
      <c r="C12" s="124"/>
      <c r="D12" s="138"/>
      <c r="E12" s="138"/>
      <c r="F12" s="135"/>
      <c r="H12" s="1355"/>
      <c r="I12" s="153"/>
      <c r="J12" s="1038" t="s">
        <v>147</v>
      </c>
      <c r="L12" s="153"/>
      <c r="M12" s="1038" t="s">
        <v>147</v>
      </c>
      <c r="N12" s="985"/>
      <c r="O12" s="153"/>
      <c r="P12" s="1038" t="s">
        <v>147</v>
      </c>
      <c r="R12" s="1601"/>
      <c r="S12" s="1601"/>
      <c r="T12" s="1601"/>
      <c r="U12" s="1601"/>
      <c r="V12" s="1601"/>
      <c r="W12" s="1601"/>
      <c r="X12" s="1601"/>
      <c r="Y12" s="1601"/>
      <c r="Z12" s="1601"/>
      <c r="AA12" s="1601"/>
      <c r="AC12" s="1604"/>
      <c r="AD12" s="986"/>
      <c r="AE12" s="1340"/>
      <c r="AF12" s="993"/>
      <c r="AG12" s="1334"/>
    </row>
    <row r="13" spans="1:33" ht="14.4">
      <c r="B13" s="52"/>
      <c r="C13" s="998"/>
      <c r="D13" s="998"/>
      <c r="E13" s="998"/>
      <c r="F13" s="998"/>
      <c r="G13" s="997"/>
      <c r="H13" s="998"/>
      <c r="I13" s="998"/>
      <c r="J13" s="998"/>
      <c r="K13" s="998"/>
      <c r="L13" s="998"/>
      <c r="M13" s="998"/>
      <c r="N13" s="997"/>
      <c r="O13" s="998"/>
      <c r="P13" s="998"/>
      <c r="Q13" s="998"/>
      <c r="R13" s="998"/>
      <c r="S13" s="998"/>
      <c r="T13" s="998"/>
      <c r="U13" s="998"/>
      <c r="V13" s="998"/>
      <c r="W13" s="998"/>
      <c r="X13" s="998"/>
      <c r="Y13" s="998"/>
      <c r="Z13" s="998"/>
      <c r="AB13" s="998"/>
      <c r="AC13" s="998"/>
      <c r="AD13" s="998"/>
      <c r="AE13" s="998"/>
      <c r="AF13" s="998"/>
      <c r="AG13" s="190"/>
    </row>
    <row r="14" spans="1:33" ht="14.4">
      <c r="B14" s="1004">
        <f>IF(C14="","",COUNTIF($C14:C$14,"&lt;&gt;""")-COUNTBLANK($C14:C$14))</f>
        <v>1</v>
      </c>
      <c r="C14" s="995" t="s">
        <v>2308</v>
      </c>
      <c r="D14" s="982" t="s">
        <v>1581</v>
      </c>
      <c r="E14" s="1001" t="s">
        <v>750</v>
      </c>
      <c r="F14" s="996" t="s">
        <v>294</v>
      </c>
      <c r="G14" s="997"/>
      <c r="H14" s="1012">
        <f>IF(AND(I14&lt;&gt;"",J14&lt;&gt;"",L14&lt;&gt;"",M14&lt;&gt;"",O14&lt;&gt;"",P14&lt;&gt;"",AG14&lt;&gt;"",R14&lt;&gt;"",S14&lt;&gt;"",T14&lt;&gt;"",U14&lt;&gt;"",V14&lt;&gt;"",W14&lt;&gt;"",X14&lt;&gt;"",Y14&lt;&gt;"",Z14&lt;&gt;"",,AA14&lt;&gt;"",AC14&lt;&gt;""),0,1)</f>
        <v>1</v>
      </c>
      <c r="I14" s="110">
        <f>F8c!I31</f>
        <v>0</v>
      </c>
      <c r="J14" s="1002"/>
      <c r="K14" s="998"/>
      <c r="L14" s="110">
        <f>F8c!L31</f>
        <v>0</v>
      </c>
      <c r="M14" s="1002"/>
      <c r="N14" s="998"/>
      <c r="O14" s="110">
        <f>F8c!O31</f>
        <v>0</v>
      </c>
      <c r="P14" s="1002"/>
      <c r="Q14" s="998"/>
      <c r="R14" s="110">
        <f>F8c!R31</f>
        <v>0</v>
      </c>
      <c r="S14" s="110">
        <f>F8c!S31</f>
        <v>0</v>
      </c>
      <c r="T14" s="110">
        <f>F8c!T31</f>
        <v>0</v>
      </c>
      <c r="U14" s="110">
        <f>F8c!U31</f>
        <v>0</v>
      </c>
      <c r="V14" s="110">
        <f>F8c!V31</f>
        <v>0</v>
      </c>
      <c r="W14" s="110">
        <f>F8c!W31</f>
        <v>0</v>
      </c>
      <c r="X14" s="110">
        <f>F8c!X31</f>
        <v>0</v>
      </c>
      <c r="Y14" s="110">
        <f>F8c!Y31</f>
        <v>0</v>
      </c>
      <c r="Z14" s="110">
        <f>F8c!Z31</f>
        <v>0</v>
      </c>
      <c r="AA14" s="1251">
        <f>F8c!AB31</f>
        <v>0</v>
      </c>
      <c r="AC14" s="1002"/>
      <c r="AD14" s="308"/>
      <c r="AE14" s="1042"/>
      <c r="AF14" s="997"/>
      <c r="AG14" s="102"/>
    </row>
    <row r="15" spans="1:33" ht="14.4">
      <c r="B15" s="1004" t="str">
        <f>IF(C15="","",COUNTIF($C$14:C15,"&lt;&gt;""")-COUNTBLANK($C$14:C15))</f>
        <v/>
      </c>
      <c r="C15" s="998"/>
      <c r="D15" s="998"/>
      <c r="E15" s="998"/>
      <c r="F15" s="998"/>
      <c r="G15" s="998"/>
      <c r="H15" s="998"/>
      <c r="I15" s="307"/>
      <c r="J15" s="307"/>
      <c r="K15" s="307"/>
      <c r="L15" s="307"/>
      <c r="M15" s="307"/>
      <c r="N15" s="307"/>
      <c r="O15" s="307"/>
      <c r="P15" s="307"/>
      <c r="Q15" s="307"/>
      <c r="R15" s="307"/>
      <c r="S15" s="307"/>
      <c r="T15" s="307"/>
      <c r="U15" s="307"/>
      <c r="V15" s="307"/>
      <c r="W15" s="307"/>
      <c r="X15" s="307"/>
      <c r="Y15" s="307"/>
      <c r="Z15" s="307"/>
      <c r="AC15" s="307"/>
      <c r="AD15" s="307"/>
      <c r="AE15" s="998"/>
      <c r="AF15" s="998"/>
      <c r="AG15" s="190"/>
    </row>
    <row r="16" spans="1:33" ht="16.2">
      <c r="B16" s="1004" t="str">
        <f>IF(C16="","",COUNTIF($C$14:C16,"&lt;&gt;""")-COUNTBLANK($C$14:C16))</f>
        <v/>
      </c>
      <c r="C16" s="995"/>
      <c r="D16" s="971" t="s">
        <v>2740</v>
      </c>
      <c r="E16" s="982"/>
      <c r="F16" s="995"/>
      <c r="G16" s="997"/>
      <c r="H16" s="998"/>
      <c r="I16" s="308"/>
      <c r="J16" s="308"/>
      <c r="K16" s="308"/>
      <c r="L16" s="308"/>
      <c r="M16" s="308"/>
      <c r="N16" s="308"/>
      <c r="O16" s="308"/>
      <c r="P16" s="308"/>
      <c r="Q16" s="308"/>
      <c r="R16" s="308"/>
      <c r="S16" s="308"/>
      <c r="T16" s="308"/>
      <c r="U16" s="308"/>
      <c r="V16" s="308"/>
      <c r="W16" s="308"/>
      <c r="X16" s="308"/>
      <c r="Y16" s="308"/>
      <c r="Z16" s="128"/>
      <c r="AA16" s="1252"/>
      <c r="AC16" s="308"/>
      <c r="AD16" s="308"/>
      <c r="AE16" s="997"/>
      <c r="AF16" s="997"/>
      <c r="AG16" s="941"/>
    </row>
    <row r="17" spans="2:33" ht="14.4">
      <c r="B17" s="1004">
        <f>IF(C17="","",COUNTIF($C$14:C17,"&lt;&gt;""")-COUNTBLANK($C$14:C17))</f>
        <v>2</v>
      </c>
      <c r="C17" s="995" t="s">
        <v>2309</v>
      </c>
      <c r="D17" s="995" t="s">
        <v>1403</v>
      </c>
      <c r="E17" s="1001" t="s">
        <v>750</v>
      </c>
      <c r="F17" s="996" t="s">
        <v>117</v>
      </c>
      <c r="G17" s="997"/>
      <c r="H17" s="1012">
        <f t="shared" ref="H17:H20" si="0">IF(AND(I17&lt;&gt;"",J17&lt;&gt;"",L17&lt;&gt;"",M17&lt;&gt;"",O17&lt;&gt;"",P17&lt;&gt;"",AG17&lt;&gt;"",R17&lt;&gt;"",S17&lt;&gt;"",T17&lt;&gt;"",U17&lt;&gt;"",V17&lt;&gt;"",W17&lt;&gt;"",X17&lt;&gt;"",Y17&lt;&gt;"",Z17&lt;&gt;"",,AA17&lt;&gt;"",AC17&lt;&gt;""),0,1)</f>
        <v>1</v>
      </c>
      <c r="I17" s="102"/>
      <c r="J17" s="1002"/>
      <c r="K17" s="308"/>
      <c r="L17" s="102"/>
      <c r="M17" s="1002"/>
      <c r="N17" s="308"/>
      <c r="O17" s="102"/>
      <c r="P17" s="1002"/>
      <c r="Q17" s="308"/>
      <c r="R17" s="102"/>
      <c r="S17" s="102"/>
      <c r="T17" s="102"/>
      <c r="U17" s="102"/>
      <c r="V17" s="102"/>
      <c r="W17" s="102"/>
      <c r="X17" s="102"/>
      <c r="Y17" s="102"/>
      <c r="Z17" s="102"/>
      <c r="AA17" s="1104"/>
      <c r="AC17" s="1002"/>
      <c r="AD17" s="308"/>
      <c r="AE17" s="1042"/>
      <c r="AF17" s="997"/>
      <c r="AG17" s="102"/>
    </row>
    <row r="18" spans="2:33" ht="14.4">
      <c r="B18" s="1004">
        <f>IF(C18="","",COUNTIF($C$14:C18,"&lt;&gt;""")-COUNTBLANK($C$14:C18))</f>
        <v>3</v>
      </c>
      <c r="C18" s="995" t="s">
        <v>2310</v>
      </c>
      <c r="D18" s="995" t="s">
        <v>1405</v>
      </c>
      <c r="E18" s="1001" t="s">
        <v>750</v>
      </c>
      <c r="F18" s="996" t="s">
        <v>117</v>
      </c>
      <c r="G18" s="997"/>
      <c r="H18" s="1012">
        <f t="shared" si="0"/>
        <v>1</v>
      </c>
      <c r="I18" s="102"/>
      <c r="J18" s="1002"/>
      <c r="K18" s="308"/>
      <c r="L18" s="102"/>
      <c r="M18" s="1002"/>
      <c r="N18" s="308"/>
      <c r="O18" s="102"/>
      <c r="P18" s="1002"/>
      <c r="Q18" s="308"/>
      <c r="R18" s="102"/>
      <c r="S18" s="102"/>
      <c r="T18" s="102"/>
      <c r="U18" s="102"/>
      <c r="V18" s="102"/>
      <c r="W18" s="102"/>
      <c r="X18" s="102"/>
      <c r="Y18" s="102"/>
      <c r="Z18" s="102"/>
      <c r="AA18" s="1104"/>
      <c r="AC18" s="1002"/>
      <c r="AD18" s="308"/>
      <c r="AE18" s="1042"/>
      <c r="AF18" s="997"/>
      <c r="AG18" s="102"/>
    </row>
    <row r="19" spans="2:33" ht="14.4">
      <c r="B19" s="1004">
        <f>IF(C19="","",COUNTIF($C$14:C19,"&lt;&gt;""")-COUNTBLANK($C$14:C19))</f>
        <v>4</v>
      </c>
      <c r="C19" s="995" t="s">
        <v>2311</v>
      </c>
      <c r="D19" s="995" t="s">
        <v>1407</v>
      </c>
      <c r="E19" s="1001" t="s">
        <v>750</v>
      </c>
      <c r="F19" s="996" t="s">
        <v>117</v>
      </c>
      <c r="G19" s="997"/>
      <c r="H19" s="1012">
        <f t="shared" si="0"/>
        <v>1</v>
      </c>
      <c r="I19" s="102"/>
      <c r="J19" s="1002"/>
      <c r="K19" s="308"/>
      <c r="L19" s="102"/>
      <c r="M19" s="1002"/>
      <c r="N19" s="308"/>
      <c r="O19" s="102"/>
      <c r="P19" s="1002"/>
      <c r="Q19" s="308"/>
      <c r="R19" s="102"/>
      <c r="S19" s="102"/>
      <c r="T19" s="102"/>
      <c r="U19" s="102"/>
      <c r="V19" s="102"/>
      <c r="W19" s="102"/>
      <c r="X19" s="102"/>
      <c r="Y19" s="102"/>
      <c r="Z19" s="102"/>
      <c r="AA19" s="1104"/>
      <c r="AC19" s="1002"/>
      <c r="AD19" s="308"/>
      <c r="AE19" s="1042"/>
      <c r="AF19" s="997"/>
      <c r="AG19" s="102"/>
    </row>
    <row r="20" spans="2:33" ht="14.4">
      <c r="B20" s="1004">
        <f>IF(C20="","",COUNTIF($C$14:C20,"&lt;&gt;""")-COUNTBLANK($C$14:C20))</f>
        <v>5</v>
      </c>
      <c r="C20" s="995" t="s">
        <v>2312</v>
      </c>
      <c r="D20" s="995" t="s">
        <v>2680</v>
      </c>
      <c r="E20" s="1001" t="s">
        <v>750</v>
      </c>
      <c r="F20" s="996" t="s">
        <v>164</v>
      </c>
      <c r="G20" s="997"/>
      <c r="H20" s="1012">
        <f t="shared" si="0"/>
        <v>1</v>
      </c>
      <c r="I20" s="822">
        <f>SUM(I17:I19)</f>
        <v>0</v>
      </c>
      <c r="J20" s="1002"/>
      <c r="K20" s="998"/>
      <c r="L20" s="822">
        <f>SUM(L17:L19)</f>
        <v>0</v>
      </c>
      <c r="M20" s="1002"/>
      <c r="N20" s="998"/>
      <c r="O20" s="822">
        <f>SUM(O17:O19)</f>
        <v>0</v>
      </c>
      <c r="P20" s="1002"/>
      <c r="Q20" s="998"/>
      <c r="R20" s="822">
        <f t="shared" ref="R20:Z20" si="1">SUM(R17:R19)</f>
        <v>0</v>
      </c>
      <c r="S20" s="822">
        <f t="shared" si="1"/>
        <v>0</v>
      </c>
      <c r="T20" s="822">
        <f t="shared" si="1"/>
        <v>0</v>
      </c>
      <c r="U20" s="822">
        <f t="shared" si="1"/>
        <v>0</v>
      </c>
      <c r="V20" s="822">
        <f t="shared" si="1"/>
        <v>0</v>
      </c>
      <c r="W20" s="822">
        <f t="shared" si="1"/>
        <v>0</v>
      </c>
      <c r="X20" s="822">
        <f t="shared" si="1"/>
        <v>0</v>
      </c>
      <c r="Y20" s="822">
        <f t="shared" si="1"/>
        <v>0</v>
      </c>
      <c r="Z20" s="822">
        <f t="shared" si="1"/>
        <v>0</v>
      </c>
      <c r="AA20" s="1253">
        <f>SUM(AA17:AA19)</f>
        <v>0</v>
      </c>
      <c r="AC20" s="1002"/>
      <c r="AD20" s="998"/>
      <c r="AE20" s="1042"/>
      <c r="AF20" s="997"/>
      <c r="AG20" s="102"/>
    </row>
    <row r="21" spans="2:33" ht="14.4">
      <c r="B21" s="1004" t="str">
        <f>IF(C21="","",COUNTIF($C$14:C21,"&lt;&gt;""")-COUNTBLANK($C$14:C21))</f>
        <v/>
      </c>
      <c r="C21" s="998"/>
      <c r="D21" s="998"/>
      <c r="E21" s="998"/>
      <c r="F21" s="998"/>
      <c r="G21" s="998"/>
      <c r="H21" s="998"/>
      <c r="I21" s="307"/>
      <c r="J21" s="307"/>
      <c r="K21" s="307"/>
      <c r="L21" s="307"/>
      <c r="M21" s="307"/>
      <c r="N21" s="307"/>
      <c r="O21" s="307"/>
      <c r="P21" s="307"/>
      <c r="Q21" s="307"/>
      <c r="R21" s="307"/>
      <c r="S21" s="307"/>
      <c r="T21" s="307"/>
      <c r="U21" s="307"/>
      <c r="V21" s="307"/>
      <c r="W21" s="307"/>
      <c r="X21" s="307"/>
      <c r="Y21" s="307"/>
      <c r="Z21" s="307"/>
      <c r="AC21" s="307"/>
      <c r="AD21" s="307"/>
      <c r="AE21" s="998"/>
      <c r="AF21" s="998"/>
      <c r="AG21" s="190"/>
    </row>
    <row r="22" spans="2:33" ht="14.4">
      <c r="B22" s="1004" t="str">
        <f>IF(C22="","",COUNTIF($C$14:C22,"&lt;&gt;""")-COUNTBLANK($C$14:C22))</f>
        <v/>
      </c>
      <c r="C22" s="995"/>
      <c r="D22" s="982" t="s">
        <v>1410</v>
      </c>
      <c r="E22" s="982"/>
      <c r="F22" s="995"/>
      <c r="G22" s="997"/>
      <c r="H22" s="998"/>
      <c r="I22" s="308"/>
      <c r="J22" s="308"/>
      <c r="K22" s="308"/>
      <c r="L22" s="308"/>
      <c r="M22" s="308"/>
      <c r="N22" s="308"/>
      <c r="O22" s="308"/>
      <c r="P22" s="308"/>
      <c r="Q22" s="308"/>
      <c r="R22" s="308"/>
      <c r="S22" s="308"/>
      <c r="T22" s="308"/>
      <c r="U22" s="308"/>
      <c r="V22" s="308"/>
      <c r="W22" s="308"/>
      <c r="X22" s="308"/>
      <c r="Y22" s="308"/>
      <c r="Z22" s="308"/>
      <c r="AA22" s="420"/>
      <c r="AC22" s="308"/>
      <c r="AD22" s="308"/>
      <c r="AE22" s="997"/>
      <c r="AF22" s="997"/>
      <c r="AG22" s="941"/>
    </row>
    <row r="23" spans="2:33" ht="14.4">
      <c r="B23" s="1004">
        <f>IF(C23="","",COUNTIF($C$14:C23,"&lt;&gt;""")-COUNTBLANK($C$14:C23))</f>
        <v>6</v>
      </c>
      <c r="C23" s="995" t="s">
        <v>2313</v>
      </c>
      <c r="D23" s="995" t="s">
        <v>1587</v>
      </c>
      <c r="E23" s="1001" t="s">
        <v>750</v>
      </c>
      <c r="F23" s="996" t="s">
        <v>117</v>
      </c>
      <c r="G23" s="997"/>
      <c r="H23" s="1012">
        <f>IF(AND(I23&lt;&gt;"",J23&lt;&gt;"",L23&lt;&gt;"",M23&lt;&gt;"",O23&lt;&gt;"",P23&lt;&gt;"",AG23&lt;&gt;"",R23&lt;&gt;"",S23&lt;&gt;"",T23&lt;&gt;"",U23&lt;&gt;"",V23&lt;&gt;"",W23&lt;&gt;"",X23&lt;&gt;"",Y23&lt;&gt;"",Z23&lt;&gt;"",,AA23&lt;&gt;"",AC23&lt;&gt;""),0,1)</f>
        <v>1</v>
      </c>
      <c r="I23" s="102"/>
      <c r="J23" s="1002"/>
      <c r="K23" s="308"/>
      <c r="L23" s="102"/>
      <c r="M23" s="1002"/>
      <c r="N23" s="308"/>
      <c r="O23" s="102"/>
      <c r="P23" s="1002"/>
      <c r="Q23" s="308"/>
      <c r="R23" s="102"/>
      <c r="S23" s="102"/>
      <c r="T23" s="102"/>
      <c r="U23" s="102"/>
      <c r="V23" s="102"/>
      <c r="W23" s="102"/>
      <c r="X23" s="102"/>
      <c r="Y23" s="102"/>
      <c r="Z23" s="102"/>
      <c r="AA23" s="1104"/>
      <c r="AC23" s="1002"/>
      <c r="AD23" s="308"/>
      <c r="AE23" s="1042"/>
      <c r="AF23" s="997"/>
      <c r="AG23" s="102"/>
    </row>
    <row r="24" spans="2:33" ht="14.4">
      <c r="B24" s="1004" t="str">
        <f>IF(C24="","",COUNTIF($C$14:C24,"&lt;&gt;""")-COUNTBLANK($C$14:C24))</f>
        <v/>
      </c>
      <c r="C24" s="998"/>
      <c r="D24" s="998"/>
      <c r="E24" s="998"/>
      <c r="F24" s="998"/>
      <c r="G24" s="998"/>
      <c r="H24" s="998"/>
      <c r="I24" s="307"/>
      <c r="J24" s="307"/>
      <c r="K24" s="307"/>
      <c r="L24" s="307"/>
      <c r="M24" s="307"/>
      <c r="N24" s="307"/>
      <c r="O24" s="307"/>
      <c r="P24" s="307"/>
      <c r="Q24" s="307"/>
      <c r="R24" s="307"/>
      <c r="S24" s="307"/>
      <c r="T24" s="307"/>
      <c r="U24" s="307"/>
      <c r="V24" s="307"/>
      <c r="W24" s="307"/>
      <c r="X24" s="307"/>
      <c r="Y24" s="307"/>
      <c r="Z24" s="307"/>
      <c r="AC24" s="307"/>
      <c r="AD24" s="307"/>
      <c r="AE24" s="998"/>
      <c r="AF24" s="998"/>
      <c r="AG24" s="190"/>
    </row>
    <row r="25" spans="2:33" ht="14.4">
      <c r="B25" s="1004" t="str">
        <f>IF(C25="","",COUNTIF($C$14:C25,"&lt;&gt;""")-COUNTBLANK($C$14:C25))</f>
        <v/>
      </c>
      <c r="C25" s="995"/>
      <c r="D25" s="982" t="s">
        <v>2223</v>
      </c>
      <c r="E25" s="982"/>
      <c r="F25" s="995"/>
      <c r="G25" s="997"/>
      <c r="H25" s="998"/>
      <c r="I25" s="308"/>
      <c r="J25" s="308"/>
      <c r="K25" s="308"/>
      <c r="L25" s="308"/>
      <c r="M25" s="308"/>
      <c r="N25" s="308"/>
      <c r="O25" s="308"/>
      <c r="P25" s="308"/>
      <c r="Q25" s="308"/>
      <c r="R25" s="308"/>
      <c r="S25" s="308"/>
      <c r="T25" s="308"/>
      <c r="U25" s="308"/>
      <c r="V25" s="308"/>
      <c r="W25" s="308"/>
      <c r="X25" s="308"/>
      <c r="Y25" s="308"/>
      <c r="Z25" s="308"/>
      <c r="AA25" s="420"/>
      <c r="AC25" s="308"/>
      <c r="AD25" s="308"/>
      <c r="AE25" s="997"/>
      <c r="AF25" s="997"/>
      <c r="AG25" s="941"/>
    </row>
    <row r="26" spans="2:33" ht="14.4">
      <c r="B26" s="1004">
        <f>IF(C26="","",COUNTIF($C$14:C26,"&lt;&gt;""")-COUNTBLANK($C$14:C26))</f>
        <v>7</v>
      </c>
      <c r="C26" s="995" t="s">
        <v>2314</v>
      </c>
      <c r="D26" s="995" t="s">
        <v>1589</v>
      </c>
      <c r="E26" s="1001" t="s">
        <v>750</v>
      </c>
      <c r="F26" s="996" t="s">
        <v>117</v>
      </c>
      <c r="G26" s="997"/>
      <c r="H26" s="1012">
        <f t="shared" ref="H26:H29" si="2">IF(AND(I26&lt;&gt;"",J26&lt;&gt;"",L26&lt;&gt;"",M26&lt;&gt;"",O26&lt;&gt;"",P26&lt;&gt;"",AG26&lt;&gt;"",R26&lt;&gt;"",S26&lt;&gt;"",T26&lt;&gt;"",U26&lt;&gt;"",V26&lt;&gt;"",W26&lt;&gt;"",X26&lt;&gt;"",Y26&lt;&gt;"",Z26&lt;&gt;"",,AA26&lt;&gt;"",AC26&lt;&gt;""),0,1)</f>
        <v>1</v>
      </c>
      <c r="I26" s="102"/>
      <c r="J26" s="1002"/>
      <c r="K26" s="308"/>
      <c r="L26" s="102"/>
      <c r="M26" s="1002"/>
      <c r="N26" s="308"/>
      <c r="O26" s="102"/>
      <c r="P26" s="1002"/>
      <c r="Q26" s="308"/>
      <c r="R26" s="102"/>
      <c r="S26" s="102"/>
      <c r="T26" s="102"/>
      <c r="U26" s="102"/>
      <c r="V26" s="102"/>
      <c r="W26" s="102"/>
      <c r="X26" s="102"/>
      <c r="Y26" s="102"/>
      <c r="Z26" s="102"/>
      <c r="AA26" s="1104"/>
      <c r="AC26" s="1002"/>
      <c r="AD26" s="308"/>
      <c r="AE26" s="1042"/>
      <c r="AF26" s="997"/>
      <c r="AG26" s="102"/>
    </row>
    <row r="27" spans="2:33" ht="14.4">
      <c r="B27" s="1004">
        <f>IF(C27="","",COUNTIF($C$14:C27,"&lt;&gt;""")-COUNTBLANK($C$14:C27))</f>
        <v>8</v>
      </c>
      <c r="C27" s="995" t="s">
        <v>2315</v>
      </c>
      <c r="D27" s="995" t="s">
        <v>1591</v>
      </c>
      <c r="E27" s="1001" t="s">
        <v>750</v>
      </c>
      <c r="F27" s="996" t="s">
        <v>117</v>
      </c>
      <c r="G27" s="997"/>
      <c r="H27" s="1012">
        <f t="shared" si="2"/>
        <v>1</v>
      </c>
      <c r="I27" s="102"/>
      <c r="J27" s="1002"/>
      <c r="K27" s="308"/>
      <c r="L27" s="102"/>
      <c r="M27" s="1002"/>
      <c r="N27" s="308"/>
      <c r="O27" s="102"/>
      <c r="P27" s="1002"/>
      <c r="Q27" s="308"/>
      <c r="R27" s="102"/>
      <c r="S27" s="102"/>
      <c r="T27" s="102"/>
      <c r="U27" s="102"/>
      <c r="V27" s="102"/>
      <c r="W27" s="102"/>
      <c r="X27" s="102"/>
      <c r="Y27" s="102"/>
      <c r="Z27" s="102"/>
      <c r="AA27" s="1104"/>
      <c r="AC27" s="1002"/>
      <c r="AD27" s="308"/>
      <c r="AE27" s="1042"/>
      <c r="AF27" s="997"/>
      <c r="AG27" s="102"/>
    </row>
    <row r="28" spans="2:33" ht="14.4">
      <c r="B28" s="1004">
        <f>IF(C28="","",COUNTIF($C$14:C28,"&lt;&gt;""")-COUNTBLANK($C$14:C28))</f>
        <v>9</v>
      </c>
      <c r="C28" s="995" t="s">
        <v>2316</v>
      </c>
      <c r="D28" s="995" t="s">
        <v>2272</v>
      </c>
      <c r="E28" s="1001" t="s">
        <v>750</v>
      </c>
      <c r="F28" s="996" t="s">
        <v>117</v>
      </c>
      <c r="G28" s="997"/>
      <c r="H28" s="1012">
        <f t="shared" si="2"/>
        <v>1</v>
      </c>
      <c r="I28" s="102"/>
      <c r="J28" s="1002"/>
      <c r="K28" s="308"/>
      <c r="L28" s="102"/>
      <c r="M28" s="1002"/>
      <c r="N28" s="308"/>
      <c r="O28" s="102"/>
      <c r="P28" s="1002"/>
      <c r="Q28" s="308"/>
      <c r="R28" s="102"/>
      <c r="S28" s="102"/>
      <c r="T28" s="102"/>
      <c r="U28" s="102"/>
      <c r="V28" s="102"/>
      <c r="W28" s="102"/>
      <c r="X28" s="102"/>
      <c r="Y28" s="102"/>
      <c r="Z28" s="102"/>
      <c r="AA28" s="1104"/>
      <c r="AC28" s="1002"/>
      <c r="AD28" s="308"/>
      <c r="AE28" s="1042"/>
      <c r="AF28" s="997"/>
      <c r="AG28" s="102"/>
    </row>
    <row r="29" spans="2:33" ht="14.4">
      <c r="B29" s="1004">
        <f>IF(C29="","",COUNTIF($C$14:C29,"&lt;&gt;""")-COUNTBLANK($C$14:C29))</f>
        <v>10</v>
      </c>
      <c r="C29" s="995" t="s">
        <v>2317</v>
      </c>
      <c r="D29" s="995" t="s">
        <v>1594</v>
      </c>
      <c r="E29" s="1001" t="s">
        <v>750</v>
      </c>
      <c r="F29" s="996" t="s">
        <v>164</v>
      </c>
      <c r="G29" s="997"/>
      <c r="H29" s="1012">
        <f t="shared" si="2"/>
        <v>1</v>
      </c>
      <c r="I29" s="246">
        <f>SUM(I26:I28)</f>
        <v>0</v>
      </c>
      <c r="J29" s="1002"/>
      <c r="K29" s="308"/>
      <c r="L29" s="246">
        <f>SUM(L26:L28)</f>
        <v>0</v>
      </c>
      <c r="M29" s="1002"/>
      <c r="N29" s="308"/>
      <c r="O29" s="246">
        <f>SUM(O26:O28)</f>
        <v>0</v>
      </c>
      <c r="P29" s="1002"/>
      <c r="Q29" s="308"/>
      <c r="R29" s="246">
        <f t="shared" ref="R29:Z29" si="3">SUM(R26:R28)</f>
        <v>0</v>
      </c>
      <c r="S29" s="246">
        <f t="shared" si="3"/>
        <v>0</v>
      </c>
      <c r="T29" s="246">
        <f t="shared" si="3"/>
        <v>0</v>
      </c>
      <c r="U29" s="246">
        <f t="shared" si="3"/>
        <v>0</v>
      </c>
      <c r="V29" s="246">
        <f t="shared" si="3"/>
        <v>0</v>
      </c>
      <c r="W29" s="246">
        <f t="shared" si="3"/>
        <v>0</v>
      </c>
      <c r="X29" s="246">
        <f t="shared" si="3"/>
        <v>0</v>
      </c>
      <c r="Y29" s="246">
        <f t="shared" si="3"/>
        <v>0</v>
      </c>
      <c r="Z29" s="246">
        <f t="shared" si="3"/>
        <v>0</v>
      </c>
      <c r="AA29" s="1195">
        <f>SUM(AA26:AA28)</f>
        <v>0</v>
      </c>
      <c r="AC29" s="1002"/>
      <c r="AD29" s="308"/>
      <c r="AE29" s="1042"/>
      <c r="AF29" s="997"/>
      <c r="AG29" s="102"/>
    </row>
    <row r="30" spans="2:33" ht="14.4">
      <c r="B30" s="1004" t="str">
        <f>IF(C30="","",COUNTIF($C$14:C30,"&lt;&gt;""")-COUNTBLANK($C$14:C30))</f>
        <v/>
      </c>
      <c r="C30" s="998"/>
      <c r="D30" s="998"/>
      <c r="E30" s="998"/>
      <c r="F30" s="998"/>
      <c r="G30" s="998"/>
      <c r="H30" s="998"/>
      <c r="I30" s="307"/>
      <c r="J30" s="307"/>
      <c r="K30" s="307"/>
      <c r="L30" s="307"/>
      <c r="M30" s="307"/>
      <c r="N30" s="307"/>
      <c r="O30" s="307"/>
      <c r="P30" s="307"/>
      <c r="Q30" s="307"/>
      <c r="R30" s="307"/>
      <c r="S30" s="307"/>
      <c r="T30" s="307"/>
      <c r="U30" s="307"/>
      <c r="V30" s="307"/>
      <c r="W30" s="307"/>
      <c r="X30" s="307"/>
      <c r="Y30" s="307"/>
      <c r="Z30" s="307"/>
      <c r="AC30" s="307"/>
      <c r="AD30" s="307"/>
      <c r="AE30" s="998"/>
      <c r="AF30" s="998"/>
      <c r="AG30" s="190"/>
    </row>
    <row r="31" spans="2:33" ht="14.4">
      <c r="B31" s="1004" t="str">
        <f>IF(C31="","",COUNTIF($C$14:C31,"&lt;&gt;""")-COUNTBLANK($C$14:C31))</f>
        <v/>
      </c>
      <c r="C31" s="995"/>
      <c r="D31" s="982" t="s">
        <v>2270</v>
      </c>
      <c r="E31" s="982"/>
      <c r="F31" s="995"/>
      <c r="G31" s="997"/>
      <c r="H31" s="998"/>
      <c r="I31" s="308"/>
      <c r="J31" s="308"/>
      <c r="K31" s="308"/>
      <c r="L31" s="308"/>
      <c r="M31" s="308"/>
      <c r="N31" s="308"/>
      <c r="O31" s="308"/>
      <c r="P31" s="308"/>
      <c r="Q31" s="308"/>
      <c r="R31" s="308"/>
      <c r="S31" s="308"/>
      <c r="T31" s="308"/>
      <c r="U31" s="308"/>
      <c r="V31" s="308"/>
      <c r="W31" s="308"/>
      <c r="X31" s="308"/>
      <c r="Y31" s="308"/>
      <c r="Z31" s="308"/>
      <c r="AA31" s="420"/>
      <c r="AC31" s="308"/>
      <c r="AD31" s="308"/>
      <c r="AE31" s="997"/>
      <c r="AF31" s="997"/>
      <c r="AG31" s="941"/>
    </row>
    <row r="32" spans="2:33" ht="14.4">
      <c r="B32" s="1004">
        <f>IF(C32="","",COUNTIF($C$14:C32,"&lt;&gt;""")-COUNTBLANK($C$14:C32))</f>
        <v>11</v>
      </c>
      <c r="C32" s="995" t="s">
        <v>2318</v>
      </c>
      <c r="D32" s="995" t="s">
        <v>1596</v>
      </c>
      <c r="E32" s="1001" t="s">
        <v>750</v>
      </c>
      <c r="F32" s="996" t="s">
        <v>117</v>
      </c>
      <c r="G32" s="997"/>
      <c r="H32" s="1012">
        <f t="shared" ref="H32:H35" si="4">IF(AND(I32&lt;&gt;"",J32&lt;&gt;"",L32&lt;&gt;"",M32&lt;&gt;"",O32&lt;&gt;"",P32&lt;&gt;"",AG32&lt;&gt;"",R32&lt;&gt;"",S32&lt;&gt;"",T32&lt;&gt;"",U32&lt;&gt;"",V32&lt;&gt;"",W32&lt;&gt;"",X32&lt;&gt;"",Y32&lt;&gt;"",Z32&lt;&gt;"",,AA32&lt;&gt;"",AC32&lt;&gt;""),0,1)</f>
        <v>1</v>
      </c>
      <c r="I32" s="102"/>
      <c r="J32" s="1002"/>
      <c r="K32" s="308"/>
      <c r="L32" s="102"/>
      <c r="M32" s="1002"/>
      <c r="N32" s="308"/>
      <c r="O32" s="102"/>
      <c r="P32" s="1002"/>
      <c r="Q32" s="308"/>
      <c r="R32" s="102"/>
      <c r="S32" s="102"/>
      <c r="T32" s="102"/>
      <c r="U32" s="102"/>
      <c r="V32" s="102"/>
      <c r="W32" s="102"/>
      <c r="X32" s="102"/>
      <c r="Y32" s="102"/>
      <c r="Z32" s="102"/>
      <c r="AA32" s="1104"/>
      <c r="AC32" s="1002"/>
      <c r="AD32" s="308"/>
      <c r="AE32" s="1042"/>
      <c r="AF32" s="997"/>
      <c r="AG32" s="102"/>
    </row>
    <row r="33" spans="2:33" ht="14.4">
      <c r="B33" s="1004">
        <f>IF(C33="","",COUNTIF($C$14:C33,"&lt;&gt;""")-COUNTBLANK($C$14:C33))</f>
        <v>12</v>
      </c>
      <c r="C33" s="995" t="s">
        <v>2319</v>
      </c>
      <c r="D33" s="995" t="s">
        <v>2273</v>
      </c>
      <c r="E33" s="1001" t="s">
        <v>750</v>
      </c>
      <c r="F33" s="996" t="s">
        <v>117</v>
      </c>
      <c r="G33" s="997"/>
      <c r="H33" s="1012">
        <f t="shared" si="4"/>
        <v>1</v>
      </c>
      <c r="I33" s="102"/>
      <c r="J33" s="1002"/>
      <c r="K33" s="308"/>
      <c r="L33" s="102"/>
      <c r="M33" s="1002"/>
      <c r="N33" s="308"/>
      <c r="O33" s="102"/>
      <c r="P33" s="1002"/>
      <c r="Q33" s="308"/>
      <c r="R33" s="102"/>
      <c r="S33" s="102"/>
      <c r="T33" s="102"/>
      <c r="U33" s="102"/>
      <c r="V33" s="102"/>
      <c r="W33" s="102"/>
      <c r="X33" s="102"/>
      <c r="Y33" s="102"/>
      <c r="Z33" s="102"/>
      <c r="AA33" s="1104"/>
      <c r="AC33" s="1002"/>
      <c r="AD33" s="308"/>
      <c r="AE33" s="1042"/>
      <c r="AF33" s="997"/>
      <c r="AG33" s="102"/>
    </row>
    <row r="34" spans="2:33" ht="14.4">
      <c r="B34" s="1004">
        <f>IF(C34="","",COUNTIF($C$14:C34,"&lt;&gt;""")-COUNTBLANK($C$14:C34))</f>
        <v>13</v>
      </c>
      <c r="C34" s="995" t="s">
        <v>2320</v>
      </c>
      <c r="D34" s="995" t="s">
        <v>2274</v>
      </c>
      <c r="E34" s="1001" t="s">
        <v>750</v>
      </c>
      <c r="F34" s="996" t="s">
        <v>117</v>
      </c>
      <c r="G34" s="997"/>
      <c r="H34" s="1012">
        <f t="shared" si="4"/>
        <v>1</v>
      </c>
      <c r="I34" s="102"/>
      <c r="J34" s="1002"/>
      <c r="K34" s="308"/>
      <c r="L34" s="102"/>
      <c r="M34" s="1002"/>
      <c r="N34" s="308"/>
      <c r="O34" s="102"/>
      <c r="P34" s="1002"/>
      <c r="Q34" s="308"/>
      <c r="R34" s="102"/>
      <c r="S34" s="102"/>
      <c r="T34" s="102"/>
      <c r="U34" s="102"/>
      <c r="V34" s="102"/>
      <c r="W34" s="102"/>
      <c r="X34" s="102"/>
      <c r="Y34" s="102"/>
      <c r="Z34" s="102"/>
      <c r="AA34" s="1104"/>
      <c r="AC34" s="1002"/>
      <c r="AD34" s="308"/>
      <c r="AE34" s="1042"/>
      <c r="AF34" s="997"/>
      <c r="AG34" s="102"/>
    </row>
    <row r="35" spans="2:33" ht="14.4">
      <c r="B35" s="1004">
        <f>IF(C35="","",COUNTIF($C$14:C35,"&lt;&gt;""")-COUNTBLANK($C$14:C35))</f>
        <v>14</v>
      </c>
      <c r="C35" s="995" t="s">
        <v>2321</v>
      </c>
      <c r="D35" s="995" t="s">
        <v>2275</v>
      </c>
      <c r="E35" s="1001" t="s">
        <v>750</v>
      </c>
      <c r="F35" s="996" t="s">
        <v>164</v>
      </c>
      <c r="G35" s="997"/>
      <c r="H35" s="1012">
        <f t="shared" si="4"/>
        <v>1</v>
      </c>
      <c r="I35" s="246">
        <f>SUM(I32:I34)</f>
        <v>0</v>
      </c>
      <c r="J35" s="1002"/>
      <c r="K35" s="308"/>
      <c r="L35" s="246">
        <f>SUM(L32:L34)</f>
        <v>0</v>
      </c>
      <c r="M35" s="1002"/>
      <c r="N35" s="308"/>
      <c r="O35" s="246">
        <f>SUM(O32:O34)</f>
        <v>0</v>
      </c>
      <c r="P35" s="1002"/>
      <c r="Q35" s="308"/>
      <c r="R35" s="246">
        <f t="shared" ref="R35:Z35" si="5">SUM(R32:R34)</f>
        <v>0</v>
      </c>
      <c r="S35" s="246">
        <f t="shared" si="5"/>
        <v>0</v>
      </c>
      <c r="T35" s="246">
        <f t="shared" si="5"/>
        <v>0</v>
      </c>
      <c r="U35" s="246">
        <f t="shared" si="5"/>
        <v>0</v>
      </c>
      <c r="V35" s="246">
        <f t="shared" si="5"/>
        <v>0</v>
      </c>
      <c r="W35" s="246">
        <f t="shared" si="5"/>
        <v>0</v>
      </c>
      <c r="X35" s="246">
        <f t="shared" si="5"/>
        <v>0</v>
      </c>
      <c r="Y35" s="246">
        <f t="shared" si="5"/>
        <v>0</v>
      </c>
      <c r="Z35" s="246">
        <f t="shared" si="5"/>
        <v>0</v>
      </c>
      <c r="AA35" s="1195">
        <f>SUM(AA32:AA34)</f>
        <v>0</v>
      </c>
      <c r="AC35" s="1002"/>
      <c r="AD35" s="308"/>
      <c r="AE35" s="1042"/>
      <c r="AF35" s="997"/>
      <c r="AG35" s="102"/>
    </row>
    <row r="36" spans="2:33" ht="14.4">
      <c r="B36" s="1004" t="str">
        <f>IF(C36="","",COUNTIF($C$14:C36,"&lt;&gt;""")-COUNTBLANK($C$14:C36))</f>
        <v/>
      </c>
      <c r="C36" s="998"/>
      <c r="D36" s="998"/>
      <c r="E36" s="998"/>
      <c r="F36" s="998"/>
      <c r="G36" s="998"/>
      <c r="H36" s="998"/>
      <c r="I36" s="307"/>
      <c r="J36" s="307"/>
      <c r="K36" s="307"/>
      <c r="L36" s="307"/>
      <c r="M36" s="307"/>
      <c r="N36" s="307"/>
      <c r="O36" s="307"/>
      <c r="P36" s="307"/>
      <c r="Q36" s="307"/>
      <c r="R36" s="307"/>
      <c r="S36" s="307"/>
      <c r="T36" s="307"/>
      <c r="U36" s="307"/>
      <c r="V36" s="307"/>
      <c r="W36" s="307"/>
      <c r="X36" s="307"/>
      <c r="Y36" s="307"/>
      <c r="Z36" s="307"/>
      <c r="AC36" s="307"/>
      <c r="AD36" s="307"/>
      <c r="AE36" s="998"/>
      <c r="AF36" s="998"/>
      <c r="AG36" s="190"/>
    </row>
    <row r="37" spans="2:33" ht="14.4">
      <c r="B37" s="1004">
        <f>IF(C37="","",COUNTIF($C$14:C37,"&lt;&gt;""")-COUNTBLANK($C$14:C37))</f>
        <v>15</v>
      </c>
      <c r="C37" s="995" t="s">
        <v>2322</v>
      </c>
      <c r="D37" s="995" t="s">
        <v>2730</v>
      </c>
      <c r="E37" s="1001" t="s">
        <v>750</v>
      </c>
      <c r="F37" s="996" t="s">
        <v>751</v>
      </c>
      <c r="G37" s="997"/>
      <c r="H37" s="1012">
        <f t="shared" ref="H37:H39" si="6">IF(AND(I37&lt;&gt;"",J37&lt;&gt;"",L37&lt;&gt;"",M37&lt;&gt;"",O37&lt;&gt;"",P37&lt;&gt;"",AG37&lt;&gt;"",R37&lt;&gt;"",S37&lt;&gt;"",T37&lt;&gt;"",U37&lt;&gt;"",V37&lt;&gt;"",W37&lt;&gt;"",X37&lt;&gt;"",Y37&lt;&gt;"",Z37&lt;&gt;"",,AA37&lt;&gt;"",AC37&lt;&gt;""),0,1)</f>
        <v>1</v>
      </c>
      <c r="I37" s="102"/>
      <c r="J37" s="1002"/>
      <c r="K37" s="308"/>
      <c r="L37" s="246">
        <f>I39</f>
        <v>0</v>
      </c>
      <c r="M37" s="1002"/>
      <c r="N37" s="308"/>
      <c r="O37" s="246">
        <f>L39</f>
        <v>0</v>
      </c>
      <c r="P37" s="1002"/>
      <c r="Q37" s="308"/>
      <c r="R37" s="246">
        <f>O39</f>
        <v>0</v>
      </c>
      <c r="S37" s="246">
        <f t="shared" ref="S37:Z37" si="7">R39</f>
        <v>0</v>
      </c>
      <c r="T37" s="246">
        <f t="shared" si="7"/>
        <v>0</v>
      </c>
      <c r="U37" s="246">
        <f t="shared" si="7"/>
        <v>0</v>
      </c>
      <c r="V37" s="246">
        <f t="shared" si="7"/>
        <v>0</v>
      </c>
      <c r="W37" s="246">
        <f t="shared" si="7"/>
        <v>0</v>
      </c>
      <c r="X37" s="246">
        <f t="shared" si="7"/>
        <v>0</v>
      </c>
      <c r="Y37" s="246">
        <f t="shared" si="7"/>
        <v>0</v>
      </c>
      <c r="Z37" s="246">
        <f t="shared" si="7"/>
        <v>0</v>
      </c>
      <c r="AA37" s="1195">
        <f>Z39</f>
        <v>0</v>
      </c>
      <c r="AC37" s="1002"/>
      <c r="AD37" s="308"/>
      <c r="AE37" s="1042"/>
      <c r="AF37" s="997"/>
      <c r="AG37" s="102"/>
    </row>
    <row r="38" spans="2:33" ht="14.4">
      <c r="B38" s="1004">
        <f>IF(C38="","",COUNTIF($C$14:C38,"&lt;&gt;""")-COUNTBLANK($C$14:C38))</f>
        <v>16</v>
      </c>
      <c r="C38" s="995" t="s">
        <v>2323</v>
      </c>
      <c r="D38" s="995" t="s">
        <v>1600</v>
      </c>
      <c r="E38" s="1001" t="s">
        <v>750</v>
      </c>
      <c r="F38" s="996" t="s">
        <v>164</v>
      </c>
      <c r="G38" s="997"/>
      <c r="H38" s="1012">
        <f>IF(AND(I38&lt;&gt;"",J38&lt;&gt;"",L38&lt;&gt;"",M38&lt;&gt;"",O38&lt;&gt;"",P38&lt;&gt;"",AG38&lt;&gt;"",R38&lt;&gt;"",S38&lt;&gt;"",T38&lt;&gt;"",U38&lt;&gt;"",V38&lt;&gt;"",W38&lt;&gt;"",X38&lt;&gt;"",Y38&lt;&gt;"",Z38&lt;&gt;"",,AA38&lt;&gt;"",AC38&lt;&gt;""),0,1)</f>
        <v>1</v>
      </c>
      <c r="I38" s="246">
        <f>+I14+I20+I23+I29+I35</f>
        <v>0</v>
      </c>
      <c r="J38" s="1002"/>
      <c r="K38" s="308"/>
      <c r="L38" s="246">
        <f>+L14+L20+L23+L29+L35</f>
        <v>0</v>
      </c>
      <c r="M38" s="1002"/>
      <c r="N38" s="308"/>
      <c r="O38" s="246">
        <f>+O14+O20+O23+O29+O35</f>
        <v>0</v>
      </c>
      <c r="P38" s="1002"/>
      <c r="Q38" s="308"/>
      <c r="R38" s="246">
        <f t="shared" ref="R38:Z38" si="8">+R14+R20+R23+R29+R35</f>
        <v>0</v>
      </c>
      <c r="S38" s="246">
        <f t="shared" si="8"/>
        <v>0</v>
      </c>
      <c r="T38" s="246">
        <f t="shared" si="8"/>
        <v>0</v>
      </c>
      <c r="U38" s="246">
        <f t="shared" si="8"/>
        <v>0</v>
      </c>
      <c r="V38" s="246">
        <f t="shared" si="8"/>
        <v>0</v>
      </c>
      <c r="W38" s="246">
        <f t="shared" si="8"/>
        <v>0</v>
      </c>
      <c r="X38" s="246">
        <f>+X14+X20+X23+X29+X35</f>
        <v>0</v>
      </c>
      <c r="Y38" s="246">
        <f t="shared" si="8"/>
        <v>0</v>
      </c>
      <c r="Z38" s="246">
        <f t="shared" si="8"/>
        <v>0</v>
      </c>
      <c r="AA38" s="1195">
        <f>+AA14+AA20+AA23+AA29+AA35</f>
        <v>0</v>
      </c>
      <c r="AC38" s="1002"/>
      <c r="AD38" s="308"/>
      <c r="AE38" s="1163"/>
      <c r="AF38" s="997"/>
      <c r="AG38" s="102"/>
    </row>
    <row r="39" spans="2:33" ht="14.4">
      <c r="B39" s="1004">
        <f>IF(C39="","",COUNTIF($C$14:C39,"&lt;&gt;""")-COUNTBLANK($C$14:C39))</f>
        <v>17</v>
      </c>
      <c r="C39" s="995" t="s">
        <v>2745</v>
      </c>
      <c r="D39" s="995" t="s">
        <v>2731</v>
      </c>
      <c r="E39" s="1001" t="s">
        <v>750</v>
      </c>
      <c r="F39" s="996" t="s">
        <v>164</v>
      </c>
      <c r="G39" s="997"/>
      <c r="H39" s="1012">
        <f t="shared" si="6"/>
        <v>1</v>
      </c>
      <c r="I39" s="246">
        <f>SUM(I37:I38)</f>
        <v>0</v>
      </c>
      <c r="J39" s="1002"/>
      <c r="K39" s="308"/>
      <c r="L39" s="246">
        <f>SUM(L37:L38)</f>
        <v>0</v>
      </c>
      <c r="M39" s="1002"/>
      <c r="N39" s="308"/>
      <c r="O39" s="246">
        <f>SUM(O37:O38)</f>
        <v>0</v>
      </c>
      <c r="P39" s="1002"/>
      <c r="Q39" s="308"/>
      <c r="R39" s="246">
        <f t="shared" ref="R39:Z39" si="9">SUM(R37:R38)</f>
        <v>0</v>
      </c>
      <c r="S39" s="246">
        <f t="shared" si="9"/>
        <v>0</v>
      </c>
      <c r="T39" s="246">
        <f t="shared" si="9"/>
        <v>0</v>
      </c>
      <c r="U39" s="246">
        <f t="shared" si="9"/>
        <v>0</v>
      </c>
      <c r="V39" s="246">
        <f t="shared" si="9"/>
        <v>0</v>
      </c>
      <c r="W39" s="246">
        <f t="shared" si="9"/>
        <v>0</v>
      </c>
      <c r="X39" s="246">
        <f t="shared" si="9"/>
        <v>0</v>
      </c>
      <c r="Y39" s="246">
        <f t="shared" si="9"/>
        <v>0</v>
      </c>
      <c r="Z39" s="246">
        <f t="shared" si="9"/>
        <v>0</v>
      </c>
      <c r="AA39" s="1195">
        <f>SUM(AA37:AA38)</f>
        <v>0</v>
      </c>
      <c r="AC39" s="1002"/>
      <c r="AD39" s="308"/>
      <c r="AE39" s="1163"/>
      <c r="AF39" s="997"/>
      <c r="AG39" s="102"/>
    </row>
    <row r="40" spans="2:33" ht="14.4">
      <c r="B40" s="52"/>
      <c r="C40" s="998"/>
      <c r="D40" s="998"/>
      <c r="E40" s="998"/>
      <c r="F40" s="998"/>
      <c r="G40" s="997"/>
      <c r="H40" s="998"/>
      <c r="I40" s="998"/>
      <c r="J40" s="998"/>
      <c r="K40" s="998"/>
      <c r="L40" s="998"/>
      <c r="M40" s="998"/>
      <c r="N40" s="997"/>
      <c r="O40" s="997"/>
      <c r="P40" s="333"/>
      <c r="Q40" s="333"/>
      <c r="R40" s="997"/>
      <c r="S40" s="333"/>
      <c r="T40" s="998"/>
      <c r="U40" s="998"/>
      <c r="V40" s="998"/>
      <c r="W40" s="998"/>
      <c r="X40" s="998"/>
      <c r="Y40" s="998"/>
      <c r="Z40" s="998"/>
      <c r="AB40" s="998"/>
      <c r="AC40" s="998"/>
      <c r="AD40" s="998"/>
      <c r="AE40" s="998"/>
      <c r="AF40" s="998"/>
      <c r="AG40" s="190"/>
    </row>
    <row r="41" spans="2:33" ht="14.4">
      <c r="B41" s="52"/>
      <c r="C41" s="998" t="s">
        <v>129</v>
      </c>
      <c r="D41" s="998"/>
      <c r="E41" s="998"/>
      <c r="F41" s="998"/>
      <c r="G41" s="997"/>
      <c r="H41" s="998"/>
      <c r="I41" s="998"/>
      <c r="J41" s="998"/>
      <c r="K41" s="998"/>
      <c r="L41" s="998"/>
      <c r="M41" s="998"/>
      <c r="N41" s="997"/>
      <c r="O41" s="997"/>
      <c r="P41" s="333"/>
      <c r="Q41" s="333"/>
      <c r="R41" s="997"/>
      <c r="S41" s="333"/>
      <c r="T41" s="998"/>
      <c r="U41" s="998"/>
      <c r="V41" s="998"/>
      <c r="W41" s="998"/>
      <c r="X41" s="998"/>
      <c r="Y41" s="998"/>
      <c r="Z41" s="998"/>
      <c r="AB41" s="998"/>
      <c r="AC41" s="998"/>
      <c r="AD41" s="998"/>
      <c r="AE41" s="998"/>
      <c r="AF41" s="998"/>
      <c r="AG41" s="190"/>
    </row>
    <row r="42" spans="2:33" ht="14.4">
      <c r="B42" s="52"/>
      <c r="C42" s="1586"/>
      <c r="D42" s="1586"/>
      <c r="E42" s="1586"/>
      <c r="F42" s="1586"/>
      <c r="G42" s="997"/>
      <c r="H42" s="998"/>
      <c r="I42" s="998"/>
      <c r="J42" s="998"/>
      <c r="K42" s="998"/>
      <c r="L42" s="998"/>
      <c r="M42" s="998"/>
      <c r="N42" s="997"/>
      <c r="O42" s="997"/>
      <c r="P42" s="333"/>
      <c r="Q42" s="333"/>
      <c r="R42" s="997"/>
      <c r="S42" s="333"/>
      <c r="T42" s="998"/>
      <c r="U42" s="998"/>
      <c r="V42" s="998"/>
      <c r="W42" s="998"/>
      <c r="X42" s="998"/>
      <c r="Y42" s="998"/>
      <c r="Z42" s="998"/>
      <c r="AB42" s="998"/>
      <c r="AC42" s="998"/>
      <c r="AD42" s="998"/>
      <c r="AE42" s="998"/>
      <c r="AF42" s="998"/>
      <c r="AG42" s="190"/>
    </row>
    <row r="43" spans="2:33" ht="14.4">
      <c r="B43" s="52"/>
      <c r="C43" s="1586"/>
      <c r="D43" s="1586"/>
      <c r="E43" s="1586"/>
      <c r="F43" s="1586"/>
      <c r="G43" s="997"/>
      <c r="H43" s="998"/>
      <c r="I43" s="998"/>
      <c r="J43" s="998"/>
      <c r="K43" s="998"/>
      <c r="L43" s="998"/>
      <c r="M43" s="998"/>
      <c r="N43" s="997"/>
      <c r="O43" s="997"/>
      <c r="P43" s="333"/>
      <c r="Q43" s="333"/>
      <c r="R43" s="997"/>
      <c r="S43" s="333"/>
      <c r="T43" s="998"/>
      <c r="U43" s="998"/>
      <c r="V43" s="998"/>
      <c r="W43" s="998"/>
      <c r="X43" s="998"/>
      <c r="Y43" s="998"/>
      <c r="Z43" s="998"/>
      <c r="AB43" s="998"/>
      <c r="AC43" s="998"/>
      <c r="AD43" s="998"/>
      <c r="AE43" s="998"/>
      <c r="AF43" s="998"/>
      <c r="AG43" s="190"/>
    </row>
    <row r="44" spans="2:33" ht="14.4">
      <c r="B44" s="52"/>
      <c r="C44" s="1586"/>
      <c r="D44" s="1586"/>
      <c r="E44" s="1586"/>
      <c r="F44" s="1586"/>
      <c r="G44" s="997"/>
      <c r="H44" s="998"/>
      <c r="I44" s="998"/>
      <c r="J44" s="998"/>
      <c r="K44" s="998"/>
      <c r="L44" s="998"/>
      <c r="M44" s="998"/>
      <c r="N44" s="997"/>
      <c r="O44" s="997"/>
      <c r="P44" s="333"/>
      <c r="Q44" s="333"/>
      <c r="R44" s="997"/>
      <c r="S44" s="333"/>
      <c r="T44" s="998"/>
      <c r="U44" s="998"/>
      <c r="V44" s="998"/>
      <c r="W44" s="998"/>
      <c r="X44" s="998"/>
      <c r="Y44" s="998"/>
      <c r="Z44" s="998"/>
      <c r="AB44" s="998"/>
      <c r="AC44" s="998"/>
      <c r="AD44" s="998"/>
      <c r="AE44" s="998"/>
      <c r="AF44" s="998"/>
      <c r="AG44" s="190"/>
    </row>
    <row r="45" spans="2:33" ht="14.4">
      <c r="B45" s="52"/>
      <c r="C45" s="1586"/>
      <c r="D45" s="1586"/>
      <c r="E45" s="1586"/>
      <c r="F45" s="1586"/>
      <c r="G45" s="997"/>
      <c r="H45" s="998"/>
      <c r="I45" s="998"/>
      <c r="J45" s="998"/>
      <c r="K45" s="998"/>
      <c r="L45" s="998"/>
      <c r="M45" s="998"/>
      <c r="N45" s="997"/>
      <c r="O45" s="997"/>
      <c r="P45" s="333"/>
      <c r="Q45" s="333"/>
      <c r="R45" s="997"/>
      <c r="S45" s="333"/>
      <c r="T45" s="998"/>
      <c r="U45" s="998"/>
      <c r="V45" s="998"/>
      <c r="W45" s="998"/>
      <c r="X45" s="998"/>
      <c r="Y45" s="998"/>
      <c r="Z45" s="998"/>
      <c r="AB45" s="998"/>
      <c r="AC45" s="998"/>
      <c r="AD45" s="998"/>
      <c r="AE45" s="998"/>
      <c r="AF45" s="998"/>
      <c r="AG45" s="190"/>
    </row>
    <row r="46" spans="2:33" ht="14.4">
      <c r="B46" s="52"/>
      <c r="C46" s="1586"/>
      <c r="D46" s="1586"/>
      <c r="E46" s="1586"/>
      <c r="F46" s="1586"/>
      <c r="G46" s="997"/>
      <c r="H46" s="998"/>
      <c r="I46" s="998"/>
      <c r="J46" s="998"/>
      <c r="K46" s="998"/>
      <c r="L46" s="998"/>
      <c r="M46" s="998"/>
      <c r="N46" s="997"/>
      <c r="O46" s="997"/>
      <c r="P46" s="333"/>
      <c r="Q46" s="333"/>
      <c r="R46" s="997"/>
      <c r="S46" s="333"/>
      <c r="T46" s="998"/>
      <c r="U46" s="998"/>
      <c r="V46" s="998"/>
      <c r="W46" s="998"/>
      <c r="X46" s="998"/>
      <c r="Y46" s="998"/>
      <c r="Z46" s="998"/>
      <c r="AB46" s="998"/>
      <c r="AC46" s="998"/>
      <c r="AD46" s="998"/>
      <c r="AE46" s="998"/>
      <c r="AF46" s="998"/>
      <c r="AG46" s="190"/>
    </row>
    <row r="47" spans="2:33" ht="14.4">
      <c r="B47" s="52"/>
      <c r="C47" s="998"/>
      <c r="D47" s="998"/>
      <c r="E47" s="998"/>
      <c r="F47" s="998"/>
      <c r="G47" s="997"/>
      <c r="H47" s="998"/>
      <c r="I47" s="998"/>
      <c r="J47" s="998"/>
      <c r="K47" s="998"/>
      <c r="L47" s="998"/>
      <c r="M47" s="998"/>
      <c r="N47" s="997"/>
      <c r="O47" s="997"/>
      <c r="P47" s="333"/>
      <c r="Q47" s="333"/>
      <c r="R47" s="997"/>
      <c r="S47" s="333"/>
      <c r="T47" s="998"/>
      <c r="U47" s="998"/>
      <c r="V47" s="998"/>
      <c r="W47" s="998"/>
      <c r="X47" s="998"/>
      <c r="Y47" s="998"/>
      <c r="Z47" s="998"/>
      <c r="AB47" s="998"/>
      <c r="AC47" s="998"/>
      <c r="AD47" s="998"/>
      <c r="AE47" s="998"/>
      <c r="AF47" s="998"/>
      <c r="AG47" s="190"/>
    </row>
    <row r="48" spans="2:33" ht="14.4">
      <c r="B48" s="52"/>
      <c r="C48" s="998"/>
      <c r="D48" s="334"/>
      <c r="E48" s="334"/>
      <c r="F48" s="334"/>
      <c r="G48" s="997"/>
      <c r="H48" s="998"/>
      <c r="I48" s="998"/>
      <c r="J48" s="998"/>
      <c r="K48" s="998"/>
      <c r="L48" s="998"/>
      <c r="M48" s="998"/>
      <c r="N48" s="997"/>
      <c r="O48" s="998"/>
      <c r="P48" s="333"/>
      <c r="Q48" s="333"/>
      <c r="R48" s="997"/>
      <c r="S48" s="333"/>
      <c r="T48" s="998"/>
      <c r="U48" s="998"/>
      <c r="V48" s="998"/>
      <c r="W48" s="998"/>
      <c r="X48" s="998"/>
      <c r="Y48" s="998"/>
      <c r="Z48" s="998"/>
      <c r="AB48" s="998"/>
      <c r="AC48" s="998"/>
      <c r="AD48" s="998"/>
      <c r="AE48" s="998"/>
      <c r="AF48" s="998"/>
      <c r="AG48" s="190"/>
    </row>
    <row r="49" spans="1:33" ht="14.4">
      <c r="B49" s="340" t="s">
        <v>130</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1254"/>
      <c r="AB49" s="341"/>
      <c r="AC49" s="341"/>
      <c r="AD49" s="341"/>
      <c r="AE49" s="341"/>
      <c r="AF49" s="341"/>
      <c r="AG49" s="343"/>
    </row>
    <row r="50" spans="1:33" ht="14.4" hidden="1">
      <c r="A50"/>
      <c r="B50"/>
      <c r="C50"/>
      <c r="D50"/>
      <c r="E50"/>
      <c r="F50"/>
      <c r="G50"/>
      <c r="H50"/>
      <c r="I50"/>
      <c r="J50"/>
      <c r="K50"/>
      <c r="L50"/>
      <c r="M50"/>
      <c r="N50"/>
      <c r="O50"/>
      <c r="P50"/>
      <c r="Q50"/>
      <c r="R50"/>
      <c r="S50"/>
      <c r="T50"/>
      <c r="U50"/>
      <c r="V50"/>
      <c r="W50"/>
      <c r="X50"/>
      <c r="Y50"/>
      <c r="Z50"/>
      <c r="AA50" s="1239"/>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1239"/>
      <c r="AB51"/>
      <c r="AC51"/>
      <c r="AD51"/>
      <c r="AE51"/>
      <c r="AF51"/>
      <c r="AG51"/>
    </row>
    <row r="52" spans="1:33" ht="14.85" hidden="1" customHeight="1">
      <c r="A52"/>
      <c r="B52"/>
      <c r="C52"/>
      <c r="D52"/>
      <c r="E52"/>
      <c r="F52"/>
      <c r="G52"/>
      <c r="H52"/>
      <c r="I52"/>
      <c r="J52"/>
      <c r="K52"/>
      <c r="L52"/>
      <c r="M52"/>
      <c r="N52"/>
      <c r="O52"/>
      <c r="P52"/>
      <c r="Q52"/>
      <c r="R52"/>
      <c r="S52"/>
      <c r="T52"/>
      <c r="U52"/>
      <c r="V52"/>
      <c r="W52"/>
      <c r="X52"/>
      <c r="Y52"/>
      <c r="Z52"/>
      <c r="AA52" s="1239"/>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3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3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3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3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3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3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3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3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3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3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3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3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39"/>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39"/>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39"/>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39"/>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39"/>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39"/>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39"/>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39"/>
      <c r="AB79"/>
      <c r="AC79"/>
      <c r="AD79"/>
      <c r="AE79"/>
      <c r="AF79"/>
      <c r="AG79"/>
    </row>
  </sheetData>
  <mergeCells count="18">
    <mergeCell ref="C42:F46"/>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81" priority="27" stopIfTrue="1" operator="greaterThan">
      <formula>0</formula>
    </cfRule>
    <cfRule type="cellIs" dxfId="180" priority="28" stopIfTrue="1" operator="lessThan">
      <formula>1</formula>
    </cfRule>
  </conditionalFormatting>
  <conditionalFormatting sqref="H14">
    <cfRule type="cellIs" dxfId="179" priority="25" stopIfTrue="1" operator="greaterThan">
      <formula>0</formula>
    </cfRule>
    <cfRule type="cellIs" dxfId="178" priority="26" stopIfTrue="1" operator="lessThan">
      <formula>1</formula>
    </cfRule>
  </conditionalFormatting>
  <conditionalFormatting sqref="H17:H20">
    <cfRule type="cellIs" dxfId="177" priority="9" stopIfTrue="1" operator="greaterThan">
      <formula>0</formula>
    </cfRule>
    <cfRule type="cellIs" dxfId="176" priority="10" stopIfTrue="1" operator="lessThan">
      <formula>1</formula>
    </cfRule>
  </conditionalFormatting>
  <conditionalFormatting sqref="H23">
    <cfRule type="cellIs" dxfId="175" priority="7" stopIfTrue="1" operator="greaterThan">
      <formula>0</formula>
    </cfRule>
    <cfRule type="cellIs" dxfId="174" priority="8" stopIfTrue="1" operator="lessThan">
      <formula>1</formula>
    </cfRule>
  </conditionalFormatting>
  <conditionalFormatting sqref="H26:H29">
    <cfRule type="cellIs" dxfId="173" priority="5" stopIfTrue="1" operator="greaterThan">
      <formula>0</formula>
    </cfRule>
    <cfRule type="cellIs" dxfId="172" priority="6" stopIfTrue="1" operator="lessThan">
      <formula>1</formula>
    </cfRule>
  </conditionalFormatting>
  <conditionalFormatting sqref="H32:H35">
    <cfRule type="cellIs" dxfId="171" priority="3" stopIfTrue="1" operator="greaterThan">
      <formula>0</formula>
    </cfRule>
    <cfRule type="cellIs" dxfId="170" priority="4" stopIfTrue="1" operator="lessThan">
      <formula>1</formula>
    </cfRule>
  </conditionalFormatting>
  <conditionalFormatting sqref="H37:H39">
    <cfRule type="cellIs" dxfId="169" priority="1" stopIfTrue="1" operator="greaterThan">
      <formula>0</formula>
    </cfRule>
    <cfRule type="cellIs" dxfId="168" priority="2" stopIfTrue="1" operator="lessThan">
      <formula>1</formula>
    </cfRule>
  </conditionalFormatting>
  <dataValidations count="1">
    <dataValidation type="list" allowBlank="1" showInputMessage="1" showErrorMessage="1" sqref="J32:J35 J26:J29 J23 J17:J20 M37:M39 P32:P35 M17:M20 M23 M26:M29 P37:P39 AC37:AC39 M32:M35 AC32:AC35 AC14 P17:P20 AC17:AC20 P23 AC23 P26:P29 AC26:AC29 P14 J14 M14 J37:J39" xr:uid="{16030EC7-B6FA-47F8-8F09-754E8F596BC8}">
      <formula1>Confidence_grade</formula1>
    </dataValidation>
  </dataValidations>
  <pageMargins left="0.23622047244094491" right="0.23622047244094491" top="0.74803149606299213" bottom="0.74803149606299213" header="0.31496062992125984" footer="0.31496062992125984"/>
  <pageSetup paperSize="9" scale="68" fitToWidth="0" orientation="landscape" r:id="rId1"/>
  <headerFooter>
    <oddHeader>&amp;LDepartment of Internal Affairs - Three Waters Reform Programme - Request for Information Template Workbook I</oddHeader>
    <oddFooter>&amp;LPage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6D61D-4A29-4629-A1A8-5E45DF2CEC11}">
  <sheetPr>
    <tabColor rgb="FF55EBF7"/>
    <pageSetUpPr fitToPage="1"/>
  </sheetPr>
  <dimension ref="A1:XEG72"/>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109375" style="32" customWidth="1"/>
    <col min="4" max="4" width="56.6640625" style="32" customWidth="1"/>
    <col min="5" max="5" width="9.44140625" style="32" customWidth="1"/>
    <col min="6" max="6" width="8.5546875" style="32" customWidth="1"/>
    <col min="7" max="7" width="8.5546875" style="34" customWidth="1"/>
    <col min="8" max="8" width="19" style="89" bestFit="1" customWidth="1"/>
    <col min="9" max="9" width="13.5546875" style="32" customWidth="1"/>
    <col min="10" max="11" width="5.5546875" style="32" customWidth="1"/>
    <col min="12" max="12" width="13.5546875" style="32" customWidth="1"/>
    <col min="13" max="13" width="5.5546875" style="32" customWidth="1"/>
    <col min="14" max="14" width="5.5546875" style="34" customWidth="1"/>
    <col min="15" max="15" width="13.5546875" style="32" customWidth="1"/>
    <col min="16" max="17" width="5.5546875" style="32" customWidth="1"/>
    <col min="18" max="18" width="16.5546875" style="34" customWidth="1"/>
    <col min="19" max="19" width="16.5546875" style="168" customWidth="1"/>
    <col min="20" max="26" width="16.5546875" style="32" customWidth="1"/>
    <col min="27" max="27" width="16.5546875" style="33" customWidth="1"/>
    <col min="28" max="30" width="5.5546875" style="32" customWidth="1"/>
    <col min="31" max="31" width="15.44140625" style="32" customWidth="1"/>
    <col min="32" max="32" width="5.5546875" style="32" customWidth="1"/>
    <col min="33" max="33" width="49.44140625" style="32" customWidth="1"/>
    <col min="34" max="35" width="5.5546875" hidden="1"/>
    <col min="36" max="16350" width="9.44140625" hidden="1"/>
    <col min="16362" max="16384" width="9.44140625" hidden="1"/>
  </cols>
  <sheetData>
    <row r="1" spans="1:33" ht="28.35" customHeight="1">
      <c r="B1" s="36" t="str">
        <f>'Key information'!$B$6</f>
        <v>Three Waters Reform Programme: Request for Information Workbook I</v>
      </c>
      <c r="C1" s="37"/>
      <c r="D1" s="37"/>
      <c r="E1" s="323"/>
      <c r="F1" s="323"/>
      <c r="G1" s="323"/>
      <c r="H1" s="90"/>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4"/>
    </row>
    <row r="2" spans="1:33" ht="20.399999999999999">
      <c r="B2" s="39"/>
      <c r="C2" s="298"/>
      <c r="D2" s="189"/>
      <c r="E2" s="84"/>
      <c r="F2" s="84"/>
      <c r="G2" s="84"/>
      <c r="H2" s="84"/>
      <c r="I2" s="84"/>
      <c r="J2" s="84"/>
      <c r="K2" s="84"/>
      <c r="L2" s="84"/>
      <c r="M2" s="84"/>
      <c r="N2" s="84"/>
      <c r="O2" s="84"/>
      <c r="P2" s="84"/>
      <c r="Q2" s="84"/>
      <c r="R2" s="84"/>
      <c r="S2" s="84"/>
      <c r="T2" s="84"/>
      <c r="U2" s="84"/>
      <c r="V2" s="84"/>
      <c r="W2" s="84"/>
      <c r="X2" s="84"/>
      <c r="Y2" s="84"/>
      <c r="Z2" s="84"/>
      <c r="AB2" s="84"/>
      <c r="AC2" s="84"/>
      <c r="AD2" s="84"/>
      <c r="AE2" s="84"/>
      <c r="AF2" s="84"/>
      <c r="AG2" s="190"/>
    </row>
    <row r="3" spans="1:33" ht="14.4">
      <c r="A3" s="41"/>
      <c r="B3" s="662" t="s">
        <v>1971</v>
      </c>
      <c r="C3" s="302"/>
      <c r="D3" s="663">
        <f>'Key information'!$E$8</f>
        <v>0</v>
      </c>
      <c r="E3" s="302"/>
      <c r="F3" s="192"/>
      <c r="G3" s="807" t="s">
        <v>100</v>
      </c>
      <c r="H3" s="665">
        <f>SUM(H15:H31)</f>
        <v>17</v>
      </c>
      <c r="I3" s="192"/>
      <c r="J3" s="192"/>
      <c r="K3" s="192"/>
      <c r="L3" s="192"/>
      <c r="M3" s="192"/>
      <c r="N3" s="83"/>
      <c r="O3" s="326"/>
      <c r="P3" s="84"/>
      <c r="Q3" s="84"/>
      <c r="R3" s="84"/>
      <c r="S3" s="99"/>
      <c r="T3" s="302"/>
      <c r="U3" s="302"/>
      <c r="V3" s="302"/>
      <c r="W3" s="302"/>
      <c r="X3" s="302"/>
      <c r="Y3" s="302"/>
      <c r="Z3" s="302"/>
      <c r="AA3" s="842"/>
      <c r="AB3" s="302"/>
      <c r="AC3" s="302"/>
      <c r="AD3" s="302"/>
      <c r="AE3" s="302"/>
      <c r="AF3" s="302"/>
      <c r="AG3" s="303"/>
    </row>
    <row r="4" spans="1:33" ht="14.4">
      <c r="B4" s="1022"/>
      <c r="C4" s="327"/>
      <c r="D4" s="328"/>
      <c r="E4" s="329"/>
      <c r="F4" s="329"/>
      <c r="G4" s="329"/>
      <c r="H4" s="329"/>
      <c r="I4" s="329"/>
      <c r="J4" s="329"/>
      <c r="K4" s="329"/>
      <c r="L4" s="329"/>
      <c r="M4" s="329"/>
      <c r="N4" s="46"/>
      <c r="O4" s="47"/>
      <c r="P4" s="47"/>
      <c r="Q4" s="47"/>
      <c r="R4" s="47"/>
      <c r="S4" s="330"/>
      <c r="T4" s="46"/>
      <c r="U4" s="46"/>
      <c r="V4" s="46"/>
      <c r="W4" s="46"/>
      <c r="X4" s="46"/>
      <c r="Y4" s="46"/>
      <c r="Z4" s="46"/>
      <c r="AA4" s="1250"/>
      <c r="AB4" s="46"/>
      <c r="AC4" s="46"/>
      <c r="AD4" s="46"/>
      <c r="AE4" s="46"/>
      <c r="AF4" s="46"/>
      <c r="AG4" s="304"/>
    </row>
    <row r="5" spans="1:33" ht="14.4">
      <c r="C5" s="33"/>
      <c r="H5" s="34"/>
      <c r="S5" s="905"/>
      <c r="T5" s="34"/>
    </row>
    <row r="6" spans="1:33" ht="15" thickBot="1">
      <c r="B6" s="48"/>
      <c r="C6" s="49"/>
      <c r="D6" s="50"/>
      <c r="E6" s="50"/>
      <c r="F6" s="50"/>
      <c r="G6" s="50"/>
      <c r="H6" s="50"/>
      <c r="I6" s="50"/>
      <c r="J6" s="50"/>
      <c r="K6" s="50"/>
      <c r="L6" s="50"/>
      <c r="M6" s="50"/>
      <c r="N6" s="51"/>
      <c r="O6" s="50"/>
      <c r="P6" s="50"/>
      <c r="Q6" s="51"/>
      <c r="R6" s="51"/>
      <c r="S6" s="169"/>
      <c r="T6" s="50"/>
      <c r="U6" s="50"/>
      <c r="V6" s="50"/>
      <c r="W6" s="50"/>
      <c r="X6" s="50"/>
      <c r="Y6" s="50"/>
      <c r="Z6" s="50"/>
      <c r="AA6" s="280"/>
      <c r="AB6" s="50"/>
      <c r="AC6" s="50"/>
      <c r="AD6" s="50"/>
      <c r="AE6" s="50"/>
      <c r="AF6" s="50"/>
      <c r="AG6" s="231"/>
    </row>
    <row r="7" spans="1:33" ht="14.4">
      <c r="B7" s="52"/>
      <c r="C7" s="961" t="s">
        <v>2678</v>
      </c>
      <c r="D7" s="963"/>
      <c r="E7" s="946"/>
      <c r="F7" s="949"/>
      <c r="G7" s="83"/>
      <c r="H7" s="84"/>
      <c r="I7" s="84"/>
      <c r="J7" s="84"/>
      <c r="K7" s="84"/>
      <c r="L7" s="84"/>
      <c r="M7" s="84"/>
      <c r="N7" s="83"/>
      <c r="O7" s="84"/>
      <c r="P7" s="84"/>
      <c r="Q7" s="34"/>
      <c r="R7" s="83"/>
      <c r="S7" s="218"/>
      <c r="T7" s="84"/>
      <c r="U7" s="84"/>
      <c r="V7" s="84"/>
      <c r="W7" s="84"/>
      <c r="X7" s="84"/>
      <c r="Y7" s="84"/>
      <c r="Z7" s="84"/>
      <c r="AB7" s="84"/>
      <c r="AC7" s="84"/>
      <c r="AD7" s="84"/>
      <c r="AE7" s="84"/>
      <c r="AF7" s="84"/>
      <c r="AG7" s="190"/>
    </row>
    <row r="8" spans="1:33" ht="15" thickBot="1">
      <c r="B8" s="52"/>
      <c r="C8" s="962" t="s">
        <v>1601</v>
      </c>
      <c r="D8" s="964"/>
      <c r="E8" s="950"/>
      <c r="F8" s="951"/>
      <c r="G8" s="83"/>
      <c r="H8" s="84"/>
      <c r="I8" s="84"/>
      <c r="J8" s="84"/>
      <c r="K8" s="84"/>
      <c r="L8" s="84"/>
      <c r="M8" s="84"/>
      <c r="N8" s="83"/>
      <c r="O8" s="84"/>
      <c r="P8" s="84"/>
      <c r="Q8" s="34"/>
      <c r="R8" s="83"/>
      <c r="S8" s="218"/>
      <c r="T8" s="84"/>
      <c r="U8" s="84"/>
      <c r="V8" s="84"/>
      <c r="W8" s="84"/>
      <c r="X8" s="84"/>
      <c r="Y8" s="84"/>
      <c r="Z8" s="84"/>
      <c r="AB8" s="84"/>
      <c r="AC8" s="84"/>
      <c r="AD8" s="84"/>
      <c r="AE8" s="84"/>
      <c r="AF8" s="84"/>
      <c r="AG8" s="190"/>
    </row>
    <row r="9" spans="1:33" ht="17.399999999999999" thickBot="1">
      <c r="B9" s="52"/>
      <c r="C9" s="84"/>
      <c r="D9" s="84"/>
      <c r="E9" s="84"/>
      <c r="F9" s="84"/>
      <c r="G9" s="83"/>
      <c r="H9" s="84"/>
      <c r="I9" s="84"/>
      <c r="J9" s="84"/>
      <c r="K9" s="84"/>
      <c r="L9" s="84"/>
      <c r="M9" s="84"/>
      <c r="N9" s="83"/>
      <c r="O9" s="84"/>
      <c r="P9" s="84"/>
      <c r="Q9" s="34"/>
      <c r="R9" s="83"/>
      <c r="S9" s="218"/>
      <c r="T9" s="84"/>
      <c r="U9" s="84"/>
      <c r="V9" s="84"/>
      <c r="W9" s="84"/>
      <c r="X9" s="84"/>
      <c r="Y9" s="84"/>
      <c r="Z9" s="84"/>
      <c r="AB9" s="84"/>
      <c r="AC9" s="708" t="s">
        <v>2894</v>
      </c>
      <c r="AD9" s="84"/>
      <c r="AE9" s="84"/>
      <c r="AF9" s="84"/>
      <c r="AG9" s="190"/>
    </row>
    <row r="10" spans="1:33" ht="21" customHeight="1">
      <c r="B10" s="52"/>
      <c r="C10" s="122" t="s">
        <v>103</v>
      </c>
      <c r="D10" s="137" t="s">
        <v>32</v>
      </c>
      <c r="E10" s="137" t="s">
        <v>104</v>
      </c>
      <c r="F10" s="133" t="s">
        <v>105</v>
      </c>
      <c r="H10" s="1353" t="s">
        <v>106</v>
      </c>
      <c r="I10" s="1608">
        <v>43646</v>
      </c>
      <c r="J10" s="1606"/>
      <c r="L10" s="1608">
        <v>44012</v>
      </c>
      <c r="M10" s="1606"/>
      <c r="N10" s="32"/>
      <c r="O10" s="1610" t="s">
        <v>8</v>
      </c>
      <c r="P10" s="1630"/>
      <c r="R10" s="1599" t="s">
        <v>1387</v>
      </c>
      <c r="S10" s="1599" t="s">
        <v>726</v>
      </c>
      <c r="T10" s="1599" t="s">
        <v>727</v>
      </c>
      <c r="U10" s="1599" t="s">
        <v>728</v>
      </c>
      <c r="V10" s="1599" t="s">
        <v>729</v>
      </c>
      <c r="W10" s="1599" t="s">
        <v>730</v>
      </c>
      <c r="X10" s="1599" t="s">
        <v>731</v>
      </c>
      <c r="Y10" s="1599" t="s">
        <v>732</v>
      </c>
      <c r="Z10" s="1599" t="s">
        <v>733</v>
      </c>
      <c r="AA10" s="1599" t="s">
        <v>2878</v>
      </c>
      <c r="AC10" s="1602" t="s">
        <v>147</v>
      </c>
      <c r="AD10" s="34"/>
      <c r="AE10" s="1338" t="s">
        <v>108</v>
      </c>
      <c r="AF10" s="53"/>
      <c r="AG10" s="1332" t="s">
        <v>109</v>
      </c>
    </row>
    <row r="11" spans="1:33" ht="14.4">
      <c r="B11" s="52"/>
      <c r="C11" s="223" t="s">
        <v>110</v>
      </c>
      <c r="D11" s="136"/>
      <c r="E11" s="136"/>
      <c r="F11" s="134" t="s">
        <v>111</v>
      </c>
      <c r="H11" s="1354"/>
      <c r="I11" s="1609"/>
      <c r="J11" s="1461"/>
      <c r="L11" s="1609"/>
      <c r="M11" s="1461"/>
      <c r="N11" s="32"/>
      <c r="O11" s="1631"/>
      <c r="P11" s="1632"/>
      <c r="R11" s="1600"/>
      <c r="S11" s="1600"/>
      <c r="T11" s="1600"/>
      <c r="U11" s="1600"/>
      <c r="V11" s="1600"/>
      <c r="W11" s="1600"/>
      <c r="X11" s="1600"/>
      <c r="Y11" s="1600"/>
      <c r="Z11" s="1600"/>
      <c r="AA11" s="1600"/>
      <c r="AC11" s="1603"/>
      <c r="AD11" s="34"/>
      <c r="AE11" s="1339"/>
      <c r="AF11" s="53"/>
      <c r="AG11" s="1333"/>
    </row>
    <row r="12" spans="1:33" ht="15" thickBot="1">
      <c r="B12" s="52"/>
      <c r="C12" s="124"/>
      <c r="D12" s="138"/>
      <c r="E12" s="138"/>
      <c r="F12" s="135"/>
      <c r="H12" s="1355"/>
      <c r="I12" s="153"/>
      <c r="J12" s="902" t="s">
        <v>147</v>
      </c>
      <c r="L12" s="153"/>
      <c r="M12" s="902" t="s">
        <v>147</v>
      </c>
      <c r="N12" s="32"/>
      <c r="O12" s="153"/>
      <c r="P12" s="902" t="s">
        <v>147</v>
      </c>
      <c r="R12" s="1601"/>
      <c r="S12" s="1601"/>
      <c r="T12" s="1601"/>
      <c r="U12" s="1601"/>
      <c r="V12" s="1601"/>
      <c r="W12" s="1601"/>
      <c r="X12" s="1601"/>
      <c r="Y12" s="1601"/>
      <c r="Z12" s="1601"/>
      <c r="AA12" s="1601"/>
      <c r="AC12" s="1604"/>
      <c r="AD12" s="34"/>
      <c r="AE12" s="1340"/>
      <c r="AF12" s="54"/>
      <c r="AG12" s="1334"/>
    </row>
    <row r="13" spans="1:33" ht="14.4">
      <c r="B13" s="52"/>
      <c r="C13" s="84"/>
      <c r="D13" s="84"/>
      <c r="E13" s="84"/>
      <c r="F13" s="84"/>
      <c r="G13" s="83"/>
      <c r="H13" s="84"/>
      <c r="I13" s="84"/>
      <c r="J13" s="84"/>
      <c r="K13" s="84"/>
      <c r="L13" s="84"/>
      <c r="M13" s="84"/>
      <c r="N13" s="83"/>
      <c r="O13" s="84"/>
      <c r="P13" s="84"/>
      <c r="Q13" s="84"/>
      <c r="R13" s="84"/>
      <c r="S13" s="84"/>
      <c r="T13" s="84"/>
      <c r="U13" s="84"/>
      <c r="V13" s="84"/>
      <c r="W13" s="84"/>
      <c r="X13" s="84"/>
      <c r="Y13" s="84"/>
      <c r="Z13" s="84"/>
      <c r="AB13" s="84"/>
      <c r="AC13" s="84"/>
      <c r="AD13" s="84"/>
      <c r="AE13" s="84"/>
      <c r="AF13" s="84"/>
      <c r="AG13" s="190"/>
    </row>
    <row r="14" spans="1:33" ht="19.5" customHeight="1">
      <c r="B14" s="52"/>
      <c r="C14" s="84"/>
      <c r="D14" s="84"/>
      <c r="E14" s="84"/>
      <c r="F14" s="84"/>
      <c r="G14" s="84"/>
      <c r="H14" s="84"/>
      <c r="I14" s="84"/>
      <c r="J14" s="84"/>
      <c r="K14" s="84"/>
      <c r="L14" s="84"/>
      <c r="M14" s="84"/>
      <c r="N14" s="84"/>
      <c r="O14" s="84"/>
      <c r="P14" s="84"/>
      <c r="Q14" s="84"/>
      <c r="R14" s="84"/>
      <c r="S14" s="84"/>
      <c r="T14" s="84"/>
      <c r="U14" s="84"/>
      <c r="V14" s="84"/>
      <c r="W14" s="84"/>
      <c r="X14" s="84"/>
      <c r="Y14" s="84"/>
      <c r="Z14" s="128"/>
      <c r="AA14" s="1252"/>
      <c r="AC14" s="84"/>
      <c r="AD14" s="84"/>
      <c r="AE14" s="84"/>
      <c r="AF14" s="84"/>
      <c r="AG14" s="190"/>
    </row>
    <row r="15" spans="1:33" ht="14.4">
      <c r="B15" s="203">
        <f>IF(C15="","",COUNTIF($C15:C$15,"&lt;&gt;""")-COUNTBLANK($C15:C$15))</f>
        <v>1</v>
      </c>
      <c r="C15" s="60" t="s">
        <v>1602</v>
      </c>
      <c r="D15" s="60" t="s">
        <v>1603</v>
      </c>
      <c r="E15" s="173" t="s">
        <v>750</v>
      </c>
      <c r="F15" s="61" t="s">
        <v>117</v>
      </c>
      <c r="G15" s="83"/>
      <c r="H15" s="1012">
        <f>IF(AND(I15&lt;&gt;"",J15&lt;&gt;"",L15&lt;&gt;"",M15&lt;&gt;"",O15&lt;&gt;"",P15&lt;&gt;"",AG15&lt;&gt;"",R15&lt;&gt;"",S15&lt;&gt;"",T15&lt;&gt;"",U15&lt;&gt;"",V15&lt;&gt;"",W15&lt;&gt;"",X15&lt;&gt;"",Y15&lt;&gt;"",Z15&lt;&gt;"",AA15&lt;&gt;"",AC15&lt;&gt;""),0,1)</f>
        <v>1</v>
      </c>
      <c r="I15" s="102"/>
      <c r="J15" s="184"/>
      <c r="K15" s="83"/>
      <c r="L15" s="102"/>
      <c r="M15" s="184"/>
      <c r="N15" s="83"/>
      <c r="O15" s="102"/>
      <c r="P15" s="184"/>
      <c r="Q15" s="83"/>
      <c r="R15" s="102"/>
      <c r="S15" s="102"/>
      <c r="T15" s="102"/>
      <c r="U15" s="102"/>
      <c r="V15" s="102"/>
      <c r="W15" s="102"/>
      <c r="X15" s="102"/>
      <c r="Y15" s="102"/>
      <c r="Z15" s="102"/>
      <c r="AA15" s="1104"/>
      <c r="AC15" s="184"/>
      <c r="AD15" s="84"/>
      <c r="AE15" s="912"/>
      <c r="AF15" s="83"/>
      <c r="AG15" s="102"/>
    </row>
    <row r="16" spans="1:33" ht="14.4">
      <c r="B16" s="203">
        <f>IF(C16="","",COUNTIF($C$15:C16,"&lt;&gt;""")-COUNTBLANK($C$15:C16))</f>
        <v>2</v>
      </c>
      <c r="C16" s="60" t="s">
        <v>1604</v>
      </c>
      <c r="D16" s="60" t="s">
        <v>1605</v>
      </c>
      <c r="E16" s="173" t="s">
        <v>750</v>
      </c>
      <c r="F16" s="61" t="s">
        <v>117</v>
      </c>
      <c r="G16" s="83"/>
      <c r="H16" s="1012">
        <f t="shared" ref="H16:H31" si="0">IF(AND(I16&lt;&gt;"",J16&lt;&gt;"",L16&lt;&gt;"",M16&lt;&gt;"",O16&lt;&gt;"",P16&lt;&gt;"",AG16&lt;&gt;"",R16&lt;&gt;"",S16&lt;&gt;"",T16&lt;&gt;"",U16&lt;&gt;"",V16&lt;&gt;"",W16&lt;&gt;"",X16&lt;&gt;"",Y16&lt;&gt;"",Z16&lt;&gt;"",AA16&lt;&gt;"",AC16&lt;&gt;""),0,1)</f>
        <v>1</v>
      </c>
      <c r="I16" s="102"/>
      <c r="J16" s="311"/>
      <c r="K16" s="308"/>
      <c r="L16" s="102"/>
      <c r="M16" s="311"/>
      <c r="N16" s="308"/>
      <c r="O16" s="331"/>
      <c r="P16" s="311"/>
      <c r="Q16" s="308"/>
      <c r="R16" s="102"/>
      <c r="S16" s="102"/>
      <c r="T16" s="102"/>
      <c r="U16" s="102"/>
      <c r="V16" s="331"/>
      <c r="W16" s="331"/>
      <c r="X16" s="331"/>
      <c r="Y16" s="331"/>
      <c r="Z16" s="331"/>
      <c r="AA16" s="1255"/>
      <c r="AC16" s="184"/>
      <c r="AD16" s="84"/>
      <c r="AE16" s="912"/>
      <c r="AF16" s="83"/>
      <c r="AG16" s="102"/>
    </row>
    <row r="17" spans="2:33" ht="14.4">
      <c r="B17" s="203">
        <f>IF(C17="","",COUNTIF($C$15:C17,"&lt;&gt;""")-COUNTBLANK($C$15:C17))</f>
        <v>3</v>
      </c>
      <c r="C17" s="60" t="s">
        <v>1606</v>
      </c>
      <c r="D17" s="60" t="s">
        <v>1607</v>
      </c>
      <c r="E17" s="173" t="s">
        <v>750</v>
      </c>
      <c r="F17" s="61" t="s">
        <v>117</v>
      </c>
      <c r="G17" s="83"/>
      <c r="H17" s="1012">
        <f t="shared" si="0"/>
        <v>1</v>
      </c>
      <c r="I17" s="102"/>
      <c r="J17" s="184"/>
      <c r="K17" s="308"/>
      <c r="L17" s="102"/>
      <c r="M17" s="184"/>
      <c r="N17" s="308"/>
      <c r="O17" s="102"/>
      <c r="P17" s="184"/>
      <c r="Q17" s="308"/>
      <c r="R17" s="102"/>
      <c r="S17" s="102"/>
      <c r="T17" s="102"/>
      <c r="U17" s="102"/>
      <c r="V17" s="102"/>
      <c r="W17" s="102"/>
      <c r="X17" s="102"/>
      <c r="Y17" s="102"/>
      <c r="Z17" s="102"/>
      <c r="AA17" s="1104"/>
      <c r="AC17" s="184"/>
      <c r="AD17" s="84"/>
      <c r="AE17" s="912"/>
      <c r="AF17" s="83"/>
      <c r="AG17" s="102"/>
    </row>
    <row r="18" spans="2:33" ht="14.4">
      <c r="B18" s="203">
        <f>IF(C18="","",COUNTIF($C$15:C18,"&lt;&gt;""")-COUNTBLANK($C$15:C18))</f>
        <v>4</v>
      </c>
      <c r="C18" s="60" t="s">
        <v>1608</v>
      </c>
      <c r="D18" s="60" t="s">
        <v>1609</v>
      </c>
      <c r="E18" s="173" t="s">
        <v>750</v>
      </c>
      <c r="F18" s="61" t="s">
        <v>117</v>
      </c>
      <c r="G18" s="83"/>
      <c r="H18" s="1012">
        <f t="shared" si="0"/>
        <v>1</v>
      </c>
      <c r="I18" s="102"/>
      <c r="J18" s="184"/>
      <c r="K18" s="308"/>
      <c r="L18" s="102"/>
      <c r="M18" s="184"/>
      <c r="N18" s="308"/>
      <c r="O18" s="102"/>
      <c r="P18" s="184"/>
      <c r="Q18" s="308"/>
      <c r="R18" s="102"/>
      <c r="S18" s="102"/>
      <c r="T18" s="102"/>
      <c r="U18" s="102"/>
      <c r="V18" s="102"/>
      <c r="W18" s="102"/>
      <c r="X18" s="102"/>
      <c r="Y18" s="102"/>
      <c r="Z18" s="102"/>
      <c r="AA18" s="1104"/>
      <c r="AC18" s="184"/>
      <c r="AD18" s="84"/>
      <c r="AE18" s="912"/>
      <c r="AF18" s="83"/>
      <c r="AG18" s="102"/>
    </row>
    <row r="19" spans="2:33" ht="14.4">
      <c r="B19" s="203">
        <f>IF(C19="","",COUNTIF($C$15:C19,"&lt;&gt;""")-COUNTBLANK($C$15:C19))</f>
        <v>5</v>
      </c>
      <c r="C19" s="60" t="s">
        <v>1610</v>
      </c>
      <c r="D19" s="60" t="s">
        <v>1611</v>
      </c>
      <c r="E19" s="173" t="s">
        <v>750</v>
      </c>
      <c r="F19" s="61" t="s">
        <v>117</v>
      </c>
      <c r="G19" s="83"/>
      <c r="H19" s="1012">
        <f t="shared" si="0"/>
        <v>1</v>
      </c>
      <c r="I19" s="102"/>
      <c r="J19" s="184"/>
      <c r="K19" s="308"/>
      <c r="L19" s="102"/>
      <c r="M19" s="184"/>
      <c r="N19" s="308"/>
      <c r="O19" s="102"/>
      <c r="P19" s="184"/>
      <c r="Q19" s="308"/>
      <c r="R19" s="102"/>
      <c r="S19" s="102"/>
      <c r="T19" s="102"/>
      <c r="U19" s="102"/>
      <c r="V19" s="102"/>
      <c r="W19" s="102"/>
      <c r="X19" s="102"/>
      <c r="Y19" s="102"/>
      <c r="Z19" s="102"/>
      <c r="AA19" s="1104"/>
      <c r="AC19" s="184"/>
      <c r="AD19" s="84"/>
      <c r="AE19" s="912"/>
      <c r="AF19" s="83"/>
      <c r="AG19" s="102"/>
    </row>
    <row r="20" spans="2:33" ht="14.4">
      <c r="B20" s="203">
        <f>IF(C20="","",COUNTIF($C$15:C20,"&lt;&gt;""")-COUNTBLANK($C$15:C20))</f>
        <v>6</v>
      </c>
      <c r="C20" s="60" t="s">
        <v>1612</v>
      </c>
      <c r="D20" s="979" t="s">
        <v>2149</v>
      </c>
      <c r="E20" s="173" t="s">
        <v>750</v>
      </c>
      <c r="F20" s="61" t="s">
        <v>117</v>
      </c>
      <c r="G20" s="83"/>
      <c r="H20" s="1012">
        <f t="shared" si="0"/>
        <v>1</v>
      </c>
      <c r="I20" s="102"/>
      <c r="J20" s="184"/>
      <c r="K20" s="308"/>
      <c r="L20" s="102"/>
      <c r="M20" s="184"/>
      <c r="N20" s="308"/>
      <c r="O20" s="102"/>
      <c r="P20" s="184"/>
      <c r="Q20" s="308"/>
      <c r="R20" s="102"/>
      <c r="S20" s="102"/>
      <c r="T20" s="102"/>
      <c r="U20" s="102"/>
      <c r="V20" s="102"/>
      <c r="W20" s="102"/>
      <c r="X20" s="102"/>
      <c r="Y20" s="102"/>
      <c r="Z20" s="102"/>
      <c r="AA20" s="1104"/>
      <c r="AC20" s="184"/>
      <c r="AD20" s="84"/>
      <c r="AE20" s="912"/>
      <c r="AF20" s="83"/>
      <c r="AG20" s="102"/>
    </row>
    <row r="21" spans="2:33" ht="14.4">
      <c r="B21" s="203">
        <f>IF(C21="","",COUNTIF($C$15:C21,"&lt;&gt;""")-COUNTBLANK($C$15:C21))</f>
        <v>7</v>
      </c>
      <c r="C21" s="60" t="s">
        <v>1613</v>
      </c>
      <c r="D21" s="60" t="s">
        <v>1614</v>
      </c>
      <c r="E21" s="173" t="s">
        <v>750</v>
      </c>
      <c r="F21" s="61" t="s">
        <v>117</v>
      </c>
      <c r="G21" s="83"/>
      <c r="H21" s="1012">
        <f t="shared" si="0"/>
        <v>1</v>
      </c>
      <c r="I21" s="102"/>
      <c r="J21" s="184"/>
      <c r="K21" s="308"/>
      <c r="L21" s="102"/>
      <c r="M21" s="184"/>
      <c r="N21" s="308"/>
      <c r="O21" s="102"/>
      <c r="P21" s="184"/>
      <c r="Q21" s="308"/>
      <c r="R21" s="102"/>
      <c r="S21" s="102"/>
      <c r="T21" s="102"/>
      <c r="U21" s="102"/>
      <c r="V21" s="102"/>
      <c r="W21" s="102"/>
      <c r="X21" s="102"/>
      <c r="Y21" s="102"/>
      <c r="Z21" s="102"/>
      <c r="AA21" s="1104"/>
      <c r="AC21" s="184"/>
      <c r="AD21" s="84"/>
      <c r="AE21" s="912"/>
      <c r="AF21" s="83"/>
      <c r="AG21" s="102"/>
    </row>
    <row r="22" spans="2:33" ht="14.4">
      <c r="B22" s="203">
        <f>IF(C22="","",COUNTIF($C$15:C22,"&lt;&gt;""")-COUNTBLANK($C$15:C22))</f>
        <v>8</v>
      </c>
      <c r="C22" s="60" t="s">
        <v>1615</v>
      </c>
      <c r="D22" s="932" t="s">
        <v>2251</v>
      </c>
      <c r="E22" s="173" t="s">
        <v>750</v>
      </c>
      <c r="F22" s="61" t="s">
        <v>117</v>
      </c>
      <c r="G22" s="83"/>
      <c r="H22" s="1012">
        <f t="shared" si="0"/>
        <v>1</v>
      </c>
      <c r="I22" s="102"/>
      <c r="J22" s="184"/>
      <c r="K22" s="308"/>
      <c r="L22" s="102"/>
      <c r="M22" s="184"/>
      <c r="N22" s="308"/>
      <c r="O22" s="102"/>
      <c r="P22" s="184"/>
      <c r="Q22" s="308"/>
      <c r="R22" s="102"/>
      <c r="S22" s="102"/>
      <c r="T22" s="102"/>
      <c r="U22" s="102"/>
      <c r="V22" s="102"/>
      <c r="W22" s="102"/>
      <c r="X22" s="102"/>
      <c r="Y22" s="102"/>
      <c r="Z22" s="102"/>
      <c r="AA22" s="1104"/>
      <c r="AC22" s="184"/>
      <c r="AD22" s="84"/>
      <c r="AE22" s="912"/>
      <c r="AF22" s="83"/>
      <c r="AG22" s="102"/>
    </row>
    <row r="23" spans="2:33" ht="14.4">
      <c r="B23" s="203">
        <f>IF(C23="","",COUNTIF($C$15:C23,"&lt;&gt;""")-COUNTBLANK($C$15:C23))</f>
        <v>9</v>
      </c>
      <c r="C23" s="60" t="s">
        <v>1616</v>
      </c>
      <c r="D23" s="932" t="s">
        <v>2257</v>
      </c>
      <c r="E23" s="173" t="s">
        <v>750</v>
      </c>
      <c r="F23" s="61" t="s">
        <v>117</v>
      </c>
      <c r="G23" s="83"/>
      <c r="H23" s="1012">
        <f t="shared" si="0"/>
        <v>1</v>
      </c>
      <c r="I23" s="102"/>
      <c r="J23" s="184"/>
      <c r="K23" s="308"/>
      <c r="L23" s="102"/>
      <c r="M23" s="184"/>
      <c r="N23" s="308"/>
      <c r="O23" s="102"/>
      <c r="P23" s="184"/>
      <c r="Q23" s="308"/>
      <c r="R23" s="102"/>
      <c r="S23" s="102"/>
      <c r="T23" s="102"/>
      <c r="U23" s="102"/>
      <c r="V23" s="102"/>
      <c r="W23" s="102"/>
      <c r="X23" s="102"/>
      <c r="Y23" s="102"/>
      <c r="Z23" s="102"/>
      <c r="AA23" s="1104"/>
      <c r="AC23" s="184"/>
      <c r="AD23" s="84"/>
      <c r="AE23" s="912"/>
      <c r="AF23" s="83"/>
      <c r="AG23" s="102"/>
    </row>
    <row r="24" spans="2:33" ht="14.4">
      <c r="B24" s="203">
        <f>IF(C24="","",COUNTIF($C$15:C24,"&lt;&gt;""")-COUNTBLANK($C$15:C24))</f>
        <v>10</v>
      </c>
      <c r="C24" s="60" t="s">
        <v>1617</v>
      </c>
      <c r="D24" s="932" t="s">
        <v>2264</v>
      </c>
      <c r="E24" s="173" t="s">
        <v>750</v>
      </c>
      <c r="F24" s="61" t="s">
        <v>117</v>
      </c>
      <c r="G24" s="83"/>
      <c r="H24" s="1012">
        <f t="shared" si="0"/>
        <v>1</v>
      </c>
      <c r="I24" s="102"/>
      <c r="J24" s="184"/>
      <c r="K24" s="308"/>
      <c r="L24" s="102"/>
      <c r="M24" s="184"/>
      <c r="N24" s="308"/>
      <c r="O24" s="102"/>
      <c r="P24" s="184"/>
      <c r="Q24" s="308"/>
      <c r="R24" s="102"/>
      <c r="S24" s="102"/>
      <c r="T24" s="102"/>
      <c r="U24" s="102"/>
      <c r="V24" s="102"/>
      <c r="W24" s="102"/>
      <c r="X24" s="102"/>
      <c r="Y24" s="102"/>
      <c r="Z24" s="102"/>
      <c r="AA24" s="1104"/>
      <c r="AC24" s="184"/>
      <c r="AD24" s="84"/>
      <c r="AE24" s="912"/>
      <c r="AF24" s="83"/>
      <c r="AG24" s="102"/>
    </row>
    <row r="25" spans="2:33" ht="14.4">
      <c r="B25" s="203">
        <f>IF(C25="","",COUNTIF($C$15:C25,"&lt;&gt;""")-COUNTBLANK($C$15:C25))</f>
        <v>11</v>
      </c>
      <c r="C25" s="60" t="s">
        <v>1618</v>
      </c>
      <c r="D25" s="932" t="s">
        <v>2265</v>
      </c>
      <c r="E25" s="173" t="s">
        <v>750</v>
      </c>
      <c r="F25" s="61" t="s">
        <v>117</v>
      </c>
      <c r="G25" s="83"/>
      <c r="H25" s="1012">
        <f t="shared" si="0"/>
        <v>1</v>
      </c>
      <c r="I25" s="102"/>
      <c r="J25" s="184"/>
      <c r="K25" s="308"/>
      <c r="L25" s="102"/>
      <c r="M25" s="184"/>
      <c r="N25" s="308"/>
      <c r="O25" s="102"/>
      <c r="P25" s="184"/>
      <c r="Q25" s="308"/>
      <c r="R25" s="102"/>
      <c r="S25" s="102"/>
      <c r="T25" s="102"/>
      <c r="U25" s="102"/>
      <c r="V25" s="102"/>
      <c r="W25" s="102"/>
      <c r="X25" s="102"/>
      <c r="Y25" s="102"/>
      <c r="Z25" s="102"/>
      <c r="AA25" s="1104"/>
      <c r="AC25" s="184"/>
      <c r="AD25" s="84"/>
      <c r="AE25" s="912"/>
      <c r="AF25" s="83"/>
      <c r="AG25" s="102"/>
    </row>
    <row r="26" spans="2:33" ht="14.4">
      <c r="B26" s="203">
        <f>IF(C26="","",COUNTIF($C$15:C26,"&lt;&gt;""")-COUNTBLANK($C$15:C26))</f>
        <v>12</v>
      </c>
      <c r="C26" s="60" t="s">
        <v>1619</v>
      </c>
      <c r="D26" s="932" t="s">
        <v>2258</v>
      </c>
      <c r="E26" s="173" t="s">
        <v>750</v>
      </c>
      <c r="F26" s="61" t="s">
        <v>117</v>
      </c>
      <c r="G26" s="83"/>
      <c r="H26" s="1012">
        <f t="shared" si="0"/>
        <v>1</v>
      </c>
      <c r="I26" s="102"/>
      <c r="J26" s="184"/>
      <c r="K26" s="308"/>
      <c r="L26" s="102"/>
      <c r="M26" s="184"/>
      <c r="N26" s="308"/>
      <c r="O26" s="102"/>
      <c r="P26" s="184"/>
      <c r="Q26" s="308"/>
      <c r="R26" s="102"/>
      <c r="S26" s="102"/>
      <c r="T26" s="102"/>
      <c r="U26" s="102"/>
      <c r="V26" s="102"/>
      <c r="W26" s="102"/>
      <c r="X26" s="102"/>
      <c r="Y26" s="102"/>
      <c r="Z26" s="102"/>
      <c r="AA26" s="1104"/>
      <c r="AC26" s="184"/>
      <c r="AD26" s="84"/>
      <c r="AE26" s="912"/>
      <c r="AF26" s="83"/>
      <c r="AG26" s="102"/>
    </row>
    <row r="27" spans="2:33" ht="14.4">
      <c r="B27" s="203">
        <f>IF(C27="","",COUNTIF($C$15:C27,"&lt;&gt;""")-COUNTBLANK($C$15:C27))</f>
        <v>13</v>
      </c>
      <c r="C27" s="60" t="s">
        <v>1620</v>
      </c>
      <c r="D27" s="932" t="s">
        <v>2266</v>
      </c>
      <c r="E27" s="173" t="s">
        <v>750</v>
      </c>
      <c r="F27" s="61" t="s">
        <v>117</v>
      </c>
      <c r="G27" s="83"/>
      <c r="H27" s="1012">
        <f t="shared" si="0"/>
        <v>1</v>
      </c>
      <c r="I27" s="102"/>
      <c r="J27" s="184"/>
      <c r="K27" s="308"/>
      <c r="L27" s="102"/>
      <c r="M27" s="184"/>
      <c r="N27" s="308"/>
      <c r="O27" s="102"/>
      <c r="P27" s="184"/>
      <c r="Q27" s="308"/>
      <c r="R27" s="102"/>
      <c r="S27" s="102"/>
      <c r="T27" s="102"/>
      <c r="U27" s="102"/>
      <c r="V27" s="102"/>
      <c r="W27" s="102"/>
      <c r="X27" s="102"/>
      <c r="Y27" s="102"/>
      <c r="Z27" s="102"/>
      <c r="AA27" s="1104"/>
      <c r="AC27" s="184"/>
      <c r="AD27" s="84"/>
      <c r="AE27" s="912"/>
      <c r="AF27" s="83"/>
      <c r="AG27" s="102"/>
    </row>
    <row r="28" spans="2:33" ht="14.4">
      <c r="B28" s="203">
        <f>IF(C28="","",COUNTIF($C$15:C28,"&lt;&gt;""")-COUNTBLANK($C$15:C28))</f>
        <v>14</v>
      </c>
      <c r="C28" s="60" t="s">
        <v>1621</v>
      </c>
      <c r="D28" s="932" t="s">
        <v>1622</v>
      </c>
      <c r="E28" s="173" t="s">
        <v>750</v>
      </c>
      <c r="F28" s="61" t="s">
        <v>117</v>
      </c>
      <c r="G28" s="83"/>
      <c r="H28" s="1012">
        <f t="shared" si="0"/>
        <v>1</v>
      </c>
      <c r="I28" s="102"/>
      <c r="J28" s="184"/>
      <c r="K28" s="308"/>
      <c r="L28" s="102"/>
      <c r="M28" s="184"/>
      <c r="N28" s="308"/>
      <c r="O28" s="102"/>
      <c r="P28" s="184"/>
      <c r="Q28" s="308"/>
      <c r="R28" s="102"/>
      <c r="S28" s="102"/>
      <c r="T28" s="102"/>
      <c r="U28" s="102"/>
      <c r="V28" s="102"/>
      <c r="W28" s="102"/>
      <c r="X28" s="102"/>
      <c r="Y28" s="102"/>
      <c r="Z28" s="102"/>
      <c r="AA28" s="1104"/>
      <c r="AC28" s="184"/>
      <c r="AD28" s="84"/>
      <c r="AE28" s="912"/>
      <c r="AF28" s="83"/>
      <c r="AG28" s="102"/>
    </row>
    <row r="29" spans="2:33" ht="14.4">
      <c r="B29" s="203">
        <f>IF(C29="","",COUNTIF($C$15:C29,"&lt;&gt;""")-COUNTBLANK($C$15:C29))</f>
        <v>15</v>
      </c>
      <c r="C29" s="60" t="s">
        <v>1623</v>
      </c>
      <c r="D29" s="932" t="s">
        <v>1624</v>
      </c>
      <c r="E29" s="173" t="s">
        <v>750</v>
      </c>
      <c r="F29" s="61" t="s">
        <v>117</v>
      </c>
      <c r="G29" s="83"/>
      <c r="H29" s="1012">
        <f t="shared" si="0"/>
        <v>1</v>
      </c>
      <c r="I29" s="102"/>
      <c r="J29" s="184"/>
      <c r="K29" s="308"/>
      <c r="L29" s="102"/>
      <c r="M29" s="184"/>
      <c r="N29" s="308"/>
      <c r="O29" s="102"/>
      <c r="P29" s="184"/>
      <c r="Q29" s="308"/>
      <c r="R29" s="102"/>
      <c r="S29" s="102"/>
      <c r="T29" s="102"/>
      <c r="U29" s="102"/>
      <c r="V29" s="102"/>
      <c r="W29" s="102"/>
      <c r="X29" s="102"/>
      <c r="Y29" s="102"/>
      <c r="Z29" s="102"/>
      <c r="AA29" s="1104"/>
      <c r="AC29" s="184"/>
      <c r="AD29" s="84"/>
      <c r="AE29" s="912"/>
      <c r="AF29" s="83"/>
      <c r="AG29" s="102"/>
    </row>
    <row r="30" spans="2:33" ht="14.4">
      <c r="B30" s="203">
        <f>IF(C30="","",COUNTIF($C$15:C30,"&lt;&gt;""")-COUNTBLANK($C$15:C30))</f>
        <v>16</v>
      </c>
      <c r="C30" s="60" t="s">
        <v>1625</v>
      </c>
      <c r="D30" s="159" t="s">
        <v>2267</v>
      </c>
      <c r="E30" s="173" t="s">
        <v>750</v>
      </c>
      <c r="F30" s="61" t="s">
        <v>117</v>
      </c>
      <c r="G30" s="83"/>
      <c r="H30" s="1012">
        <f t="shared" si="0"/>
        <v>1</v>
      </c>
      <c r="I30" s="102"/>
      <c r="J30" s="184"/>
      <c r="K30" s="308"/>
      <c r="L30" s="102"/>
      <c r="M30" s="184"/>
      <c r="N30" s="308"/>
      <c r="O30" s="102"/>
      <c r="P30" s="184"/>
      <c r="Q30" s="308"/>
      <c r="R30" s="102"/>
      <c r="S30" s="102"/>
      <c r="T30" s="102"/>
      <c r="U30" s="102"/>
      <c r="V30" s="102"/>
      <c r="W30" s="102"/>
      <c r="X30" s="102"/>
      <c r="Y30" s="102"/>
      <c r="Z30" s="102"/>
      <c r="AA30" s="1104"/>
      <c r="AC30" s="184"/>
      <c r="AD30" s="84"/>
      <c r="AE30" s="912"/>
      <c r="AF30" s="83"/>
      <c r="AG30" s="102"/>
    </row>
    <row r="31" spans="2:33" ht="14.4">
      <c r="B31" s="203">
        <f>IF(C31="","",COUNTIF($C$15:C31,"&lt;&gt;""")-COUNTBLANK($C$15:C31))</f>
        <v>17</v>
      </c>
      <c r="C31" s="60" t="s">
        <v>1626</v>
      </c>
      <c r="D31" s="60" t="s">
        <v>1627</v>
      </c>
      <c r="E31" s="173" t="s">
        <v>750</v>
      </c>
      <c r="F31" s="61" t="s">
        <v>164</v>
      </c>
      <c r="G31" s="83"/>
      <c r="H31" s="1012">
        <f t="shared" si="0"/>
        <v>1</v>
      </c>
      <c r="I31" s="823">
        <f>SUM(I15:I30)</f>
        <v>0</v>
      </c>
      <c r="J31" s="184"/>
      <c r="K31" s="308"/>
      <c r="L31" s="823">
        <f>SUM(L15:L30)</f>
        <v>0</v>
      </c>
      <c r="M31" s="184"/>
      <c r="N31" s="308"/>
      <c r="O31" s="823">
        <f>SUM(O15:O30)</f>
        <v>0</v>
      </c>
      <c r="P31" s="184"/>
      <c r="Q31" s="308"/>
      <c r="R31" s="823">
        <f t="shared" ref="R31:Z31" si="1">SUM(R15:R30)</f>
        <v>0</v>
      </c>
      <c r="S31" s="823">
        <f t="shared" si="1"/>
        <v>0</v>
      </c>
      <c r="T31" s="823">
        <f t="shared" si="1"/>
        <v>0</v>
      </c>
      <c r="U31" s="823">
        <f t="shared" si="1"/>
        <v>0</v>
      </c>
      <c r="V31" s="823">
        <f>SUM(V15:V30)</f>
        <v>0</v>
      </c>
      <c r="W31" s="823">
        <f t="shared" si="1"/>
        <v>0</v>
      </c>
      <c r="X31" s="823">
        <f t="shared" si="1"/>
        <v>0</v>
      </c>
      <c r="Y31" s="823">
        <f t="shared" si="1"/>
        <v>0</v>
      </c>
      <c r="Z31" s="823">
        <f t="shared" si="1"/>
        <v>0</v>
      </c>
      <c r="AA31" s="1195">
        <f>SUM(AA15:AA30)</f>
        <v>0</v>
      </c>
      <c r="AC31" s="184"/>
      <c r="AD31" s="84"/>
      <c r="AE31" s="912"/>
      <c r="AF31" s="83"/>
      <c r="AG31" s="102"/>
    </row>
    <row r="32" spans="2:33" ht="14.4">
      <c r="B32" s="52"/>
      <c r="C32" s="84"/>
      <c r="D32" s="84"/>
      <c r="E32" s="84"/>
      <c r="F32" s="84"/>
      <c r="G32" s="83"/>
      <c r="H32" s="84"/>
      <c r="I32" s="307"/>
      <c r="J32" s="307"/>
      <c r="K32" s="307"/>
      <c r="L32" s="307"/>
      <c r="M32" s="307"/>
      <c r="N32" s="308"/>
      <c r="O32" s="83"/>
      <c r="P32" s="84"/>
      <c r="Q32" s="84"/>
      <c r="R32" s="84"/>
      <c r="S32" s="333"/>
      <c r="T32" s="84"/>
      <c r="U32" s="84"/>
      <c r="V32" s="84"/>
      <c r="W32" s="84"/>
      <c r="X32" s="84"/>
      <c r="Y32" s="84"/>
      <c r="Z32" s="84"/>
      <c r="AB32" s="84"/>
      <c r="AC32" s="84"/>
      <c r="AD32" s="84"/>
      <c r="AE32" s="84"/>
      <c r="AF32" s="84"/>
      <c r="AG32" s="190"/>
    </row>
    <row r="33" spans="1:33" ht="14.4">
      <c r="B33" s="52"/>
      <c r="C33" s="84"/>
      <c r="D33" s="84"/>
      <c r="E33" s="84"/>
      <c r="F33" s="84"/>
      <c r="G33" s="83"/>
      <c r="H33" s="84"/>
      <c r="I33" s="84"/>
      <c r="J33" s="84"/>
      <c r="K33" s="84"/>
      <c r="L33" s="84"/>
      <c r="M33" s="84"/>
      <c r="N33" s="83"/>
      <c r="O33" s="83"/>
      <c r="P33" s="84"/>
      <c r="Q33" s="84"/>
      <c r="R33" s="84"/>
      <c r="S33" s="333"/>
      <c r="T33" s="84"/>
      <c r="U33" s="84"/>
      <c r="V33" s="84"/>
      <c r="W33" s="84"/>
      <c r="X33" s="84"/>
      <c r="Y33" s="84"/>
      <c r="Z33" s="84"/>
      <c r="AB33" s="84"/>
      <c r="AC33" s="84"/>
      <c r="AD33" s="84"/>
      <c r="AE33" s="84"/>
      <c r="AF33" s="84"/>
      <c r="AG33" s="190"/>
    </row>
    <row r="34" spans="1:33" ht="14.4">
      <c r="B34" s="52"/>
      <c r="C34" s="84" t="s">
        <v>129</v>
      </c>
      <c r="D34" s="84"/>
      <c r="E34" s="84"/>
      <c r="F34" s="84"/>
      <c r="G34" s="83"/>
      <c r="H34" s="84"/>
      <c r="I34" s="84"/>
      <c r="J34" s="84"/>
      <c r="K34" s="84"/>
      <c r="L34" s="84"/>
      <c r="M34" s="84"/>
      <c r="N34" s="83"/>
      <c r="O34" s="83"/>
      <c r="P34" s="84"/>
      <c r="Q34" s="84"/>
      <c r="R34" s="84"/>
      <c r="S34" s="333"/>
      <c r="T34" s="84"/>
      <c r="U34" s="84"/>
      <c r="V34" s="84"/>
      <c r="W34" s="84"/>
      <c r="X34" s="84"/>
      <c r="Y34" s="84"/>
      <c r="Z34" s="84"/>
      <c r="AB34" s="84"/>
      <c r="AC34" s="84"/>
      <c r="AD34" s="84"/>
      <c r="AE34" s="84"/>
      <c r="AF34" s="84"/>
      <c r="AG34" s="190"/>
    </row>
    <row r="35" spans="1:33" ht="14.4">
      <c r="B35" s="52"/>
      <c r="C35" s="1586"/>
      <c r="D35" s="1586"/>
      <c r="E35" s="1586"/>
      <c r="F35" s="1586"/>
      <c r="G35" s="83"/>
      <c r="H35" s="84"/>
      <c r="I35" s="84"/>
      <c r="J35" s="84"/>
      <c r="K35" s="84"/>
      <c r="L35" s="84"/>
      <c r="M35" s="84"/>
      <c r="N35" s="83"/>
      <c r="O35" s="83"/>
      <c r="P35" s="84"/>
      <c r="Q35" s="84"/>
      <c r="R35" s="84"/>
      <c r="S35" s="333"/>
      <c r="T35" s="84"/>
      <c r="U35" s="84"/>
      <c r="V35" s="84"/>
      <c r="W35" s="84"/>
      <c r="X35" s="84"/>
      <c r="Y35" s="84"/>
      <c r="Z35" s="84"/>
      <c r="AB35" s="84"/>
      <c r="AC35" s="84"/>
      <c r="AD35" s="84"/>
      <c r="AE35" s="84"/>
      <c r="AF35" s="84"/>
      <c r="AG35" s="190"/>
    </row>
    <row r="36" spans="1:33" ht="14.4">
      <c r="B36" s="52"/>
      <c r="C36" s="1586"/>
      <c r="D36" s="1586"/>
      <c r="E36" s="1586"/>
      <c r="F36" s="1586"/>
      <c r="G36" s="83"/>
      <c r="H36" s="84"/>
      <c r="I36" s="84"/>
      <c r="J36" s="84"/>
      <c r="K36" s="84"/>
      <c r="L36" s="84"/>
      <c r="M36" s="84"/>
      <c r="N36" s="83"/>
      <c r="O36" s="83"/>
      <c r="P36" s="84"/>
      <c r="Q36" s="84"/>
      <c r="R36" s="84"/>
      <c r="S36" s="333"/>
      <c r="T36" s="84"/>
      <c r="U36" s="84"/>
      <c r="V36" s="84"/>
      <c r="W36" s="84"/>
      <c r="X36" s="84"/>
      <c r="Y36" s="84"/>
      <c r="Z36" s="84"/>
      <c r="AB36" s="84"/>
      <c r="AC36" s="84"/>
      <c r="AD36" s="84"/>
      <c r="AE36" s="84"/>
      <c r="AF36" s="84"/>
      <c r="AG36" s="190"/>
    </row>
    <row r="37" spans="1:33" ht="14.4">
      <c r="B37" s="52"/>
      <c r="C37" s="1586"/>
      <c r="D37" s="1586"/>
      <c r="E37" s="1586"/>
      <c r="F37" s="1586"/>
      <c r="G37" s="83"/>
      <c r="H37" s="84"/>
      <c r="I37" s="84"/>
      <c r="J37" s="84"/>
      <c r="K37" s="84"/>
      <c r="L37" s="84"/>
      <c r="M37" s="84"/>
      <c r="N37" s="83"/>
      <c r="O37" s="83"/>
      <c r="P37" s="84"/>
      <c r="Q37" s="84"/>
      <c r="R37" s="84"/>
      <c r="S37" s="333"/>
      <c r="T37" s="84"/>
      <c r="U37" s="84"/>
      <c r="V37" s="84"/>
      <c r="W37" s="84"/>
      <c r="X37" s="84"/>
      <c r="Y37" s="84"/>
      <c r="Z37" s="84"/>
      <c r="AB37" s="84"/>
      <c r="AC37" s="84"/>
      <c r="AD37" s="84"/>
      <c r="AE37" s="84"/>
      <c r="AF37" s="84"/>
      <c r="AG37" s="190"/>
    </row>
    <row r="38" spans="1:33" ht="14.4">
      <c r="B38" s="52"/>
      <c r="C38" s="1586"/>
      <c r="D38" s="1586"/>
      <c r="E38" s="1586"/>
      <c r="F38" s="1586"/>
      <c r="G38" s="83"/>
      <c r="H38" s="84"/>
      <c r="I38" s="84"/>
      <c r="J38" s="84"/>
      <c r="K38" s="84"/>
      <c r="L38" s="84"/>
      <c r="M38" s="84"/>
      <c r="N38" s="83"/>
      <c r="O38" s="83"/>
      <c r="P38" s="84"/>
      <c r="Q38" s="84"/>
      <c r="R38" s="84"/>
      <c r="S38" s="333"/>
      <c r="T38" s="84"/>
      <c r="U38" s="84"/>
      <c r="V38" s="84"/>
      <c r="W38" s="84"/>
      <c r="X38" s="84"/>
      <c r="Y38" s="84"/>
      <c r="Z38" s="84"/>
      <c r="AB38" s="84"/>
      <c r="AC38" s="84"/>
      <c r="AD38" s="84"/>
      <c r="AE38" s="84"/>
      <c r="AF38" s="84"/>
      <c r="AG38" s="190"/>
    </row>
    <row r="39" spans="1:33" ht="14.4">
      <c r="B39" s="52"/>
      <c r="C39" s="1586"/>
      <c r="D39" s="1586"/>
      <c r="E39" s="1586"/>
      <c r="F39" s="1586"/>
      <c r="G39" s="83"/>
      <c r="H39" s="84"/>
      <c r="I39" s="84"/>
      <c r="J39" s="84"/>
      <c r="K39" s="84"/>
      <c r="L39" s="84"/>
      <c r="M39" s="84"/>
      <c r="N39" s="83"/>
      <c r="O39" s="83"/>
      <c r="P39" s="84"/>
      <c r="Q39" s="84"/>
      <c r="R39" s="84"/>
      <c r="S39" s="333"/>
      <c r="T39" s="84"/>
      <c r="U39" s="84"/>
      <c r="V39" s="84"/>
      <c r="W39" s="84"/>
      <c r="X39" s="84"/>
      <c r="Y39" s="84"/>
      <c r="Z39" s="84"/>
      <c r="AB39" s="84"/>
      <c r="AC39" s="84"/>
      <c r="AD39" s="84"/>
      <c r="AE39" s="84"/>
      <c r="AF39" s="84"/>
      <c r="AG39" s="190"/>
    </row>
    <row r="40" spans="1:33" ht="14.4">
      <c r="B40" s="52"/>
      <c r="C40" s="84"/>
      <c r="D40" s="84"/>
      <c r="E40" s="84"/>
      <c r="F40" s="84"/>
      <c r="G40" s="83"/>
      <c r="H40" s="84"/>
      <c r="I40" s="84"/>
      <c r="J40" s="84"/>
      <c r="K40" s="84"/>
      <c r="L40" s="84"/>
      <c r="M40" s="84"/>
      <c r="N40" s="83"/>
      <c r="O40" s="83"/>
      <c r="P40" s="84"/>
      <c r="Q40" s="84"/>
      <c r="R40" s="84"/>
      <c r="S40" s="333"/>
      <c r="T40" s="84"/>
      <c r="U40" s="84"/>
      <c r="V40" s="84"/>
      <c r="W40" s="84"/>
      <c r="X40" s="84"/>
      <c r="Y40" s="84"/>
      <c r="Z40" s="84"/>
      <c r="AB40" s="84"/>
      <c r="AC40" s="84"/>
      <c r="AD40" s="84"/>
      <c r="AE40" s="84"/>
      <c r="AF40" s="84"/>
      <c r="AG40" s="190"/>
    </row>
    <row r="41" spans="1:33" ht="14.4">
      <c r="B41" s="52"/>
      <c r="C41" s="84"/>
      <c r="D41" s="334"/>
      <c r="E41" s="334"/>
      <c r="F41" s="334"/>
      <c r="G41" s="83"/>
      <c r="H41" s="84"/>
      <c r="I41" s="84"/>
      <c r="J41" s="84"/>
      <c r="K41" s="84"/>
      <c r="L41" s="84"/>
      <c r="M41" s="84"/>
      <c r="N41" s="83"/>
      <c r="O41" s="84"/>
      <c r="P41" s="84"/>
      <c r="Q41" s="84"/>
      <c r="R41" s="84"/>
      <c r="S41" s="333"/>
      <c r="T41" s="84"/>
      <c r="U41" s="84"/>
      <c r="V41" s="84"/>
      <c r="W41" s="84"/>
      <c r="X41" s="84"/>
      <c r="Y41" s="84"/>
      <c r="Z41" s="84"/>
      <c r="AB41" s="84"/>
      <c r="AC41" s="84"/>
      <c r="AD41" s="84"/>
      <c r="AE41" s="84"/>
      <c r="AF41" s="84"/>
      <c r="AG41" s="190"/>
    </row>
    <row r="42" spans="1:33" ht="14.4">
      <c r="B42" s="335" t="s">
        <v>130</v>
      </c>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1256"/>
      <c r="AB42" s="312"/>
      <c r="AC42" s="312"/>
      <c r="AD42" s="312"/>
      <c r="AE42" s="312"/>
      <c r="AF42" s="312"/>
      <c r="AG42" s="312"/>
    </row>
    <row r="43" spans="1:33" ht="14.4" hidden="1">
      <c r="A43"/>
      <c r="B43"/>
      <c r="C43"/>
      <c r="D43"/>
      <c r="E43"/>
      <c r="F43"/>
      <c r="G43"/>
      <c r="H43"/>
      <c r="I43"/>
      <c r="J43"/>
      <c r="K43"/>
      <c r="L43"/>
      <c r="M43"/>
      <c r="N43"/>
      <c r="O43"/>
      <c r="P43"/>
      <c r="Q43"/>
      <c r="R43"/>
      <c r="S43"/>
      <c r="T43"/>
      <c r="U43"/>
      <c r="V43"/>
      <c r="W43"/>
      <c r="X43"/>
      <c r="Y43"/>
      <c r="Z43"/>
      <c r="AA43" s="1239"/>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1239"/>
      <c r="AB44"/>
      <c r="AC44"/>
      <c r="AD44"/>
      <c r="AE44"/>
      <c r="AF44"/>
      <c r="AG44"/>
    </row>
    <row r="45" spans="1:33" ht="14.85" hidden="1" customHeight="1">
      <c r="A45"/>
      <c r="B45"/>
      <c r="C45"/>
      <c r="D45"/>
      <c r="E45"/>
      <c r="F45"/>
      <c r="G45"/>
      <c r="H45"/>
      <c r="I45"/>
      <c r="J45"/>
      <c r="K45"/>
      <c r="L45"/>
      <c r="M45"/>
      <c r="N45"/>
      <c r="O45"/>
      <c r="P45"/>
      <c r="Q45"/>
      <c r="R45"/>
      <c r="S45"/>
      <c r="T45"/>
      <c r="U45"/>
      <c r="V45"/>
      <c r="W45"/>
      <c r="X45"/>
      <c r="Y45"/>
      <c r="Z45"/>
      <c r="AA45" s="1239"/>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39"/>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39"/>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39"/>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39"/>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39"/>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39"/>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39"/>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3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3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3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3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3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3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3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3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3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3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3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3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39"/>
      <c r="AB72"/>
      <c r="AC72"/>
      <c r="AD72"/>
      <c r="AE72"/>
      <c r="AF72"/>
      <c r="AG72"/>
    </row>
  </sheetData>
  <mergeCells count="18">
    <mergeCell ref="AG10:AG12"/>
    <mergeCell ref="I10:J11"/>
    <mergeCell ref="L10:M11"/>
    <mergeCell ref="O10:P11"/>
    <mergeCell ref="R10:R12"/>
    <mergeCell ref="S10:S12"/>
    <mergeCell ref="AC10:AC12"/>
    <mergeCell ref="W10:W12"/>
    <mergeCell ref="X10:X12"/>
    <mergeCell ref="Y10:Y12"/>
    <mergeCell ref="T10:T12"/>
    <mergeCell ref="U10:U12"/>
    <mergeCell ref="V10:V12"/>
    <mergeCell ref="C35:F39"/>
    <mergeCell ref="Z10:Z12"/>
    <mergeCell ref="H10:H12"/>
    <mergeCell ref="AE10:AE12"/>
    <mergeCell ref="AA10:AA12"/>
  </mergeCells>
  <conditionalFormatting sqref="H3">
    <cfRule type="cellIs" dxfId="167" priority="33" stopIfTrue="1" operator="greaterThan">
      <formula>0</formula>
    </cfRule>
    <cfRule type="cellIs" dxfId="166" priority="34" stopIfTrue="1" operator="lessThan">
      <formula>1</formula>
    </cfRule>
  </conditionalFormatting>
  <conditionalFormatting sqref="H16:H31">
    <cfRule type="cellIs" dxfId="165" priority="3" stopIfTrue="1" operator="greaterThan">
      <formula>0</formula>
    </cfRule>
    <cfRule type="cellIs" dxfId="164" priority="4" stopIfTrue="1" operator="lessThan">
      <formula>1</formula>
    </cfRule>
  </conditionalFormatting>
  <conditionalFormatting sqref="H15:H31">
    <cfRule type="cellIs" dxfId="163" priority="1" stopIfTrue="1" operator="greaterThan">
      <formula>0</formula>
    </cfRule>
    <cfRule type="cellIs" dxfId="162" priority="2" stopIfTrue="1" operator="lessThan">
      <formula>1</formula>
    </cfRule>
  </conditionalFormatting>
  <dataValidations count="1">
    <dataValidation type="list" allowBlank="1" showInputMessage="1" showErrorMessage="1" sqref="AC15:AC31 J15:J31 M15:M31 P15:P31" xr:uid="{A5EF71A2-6B43-437C-A34E-91970AF8467C}">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6DCA-D202-404E-9906-9A8E3F2E93D1}">
  <sheetPr>
    <tabColor rgb="FF55EBF7"/>
    <pageSetUpPr fitToPage="1"/>
  </sheetPr>
  <dimension ref="A1:XEG72"/>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109375" style="985" customWidth="1"/>
    <col min="4" max="4" width="56.6640625" style="985" customWidth="1"/>
    <col min="5" max="5" width="9.44140625" style="985" customWidth="1"/>
    <col min="6" max="6" width="8.5546875" style="985" customWidth="1"/>
    <col min="7" max="7" width="8.5546875" style="986" customWidth="1"/>
    <col min="8" max="8" width="19" style="89" bestFit="1" customWidth="1"/>
    <col min="9" max="9" width="13.5546875" style="985" customWidth="1"/>
    <col min="10" max="11" width="5.5546875" style="985" customWidth="1"/>
    <col min="12" max="12" width="13.5546875" style="985" customWidth="1"/>
    <col min="13" max="13" width="5.5546875" style="985" customWidth="1"/>
    <col min="14" max="14" width="5.5546875" style="986" customWidth="1"/>
    <col min="15" max="15" width="13.5546875" style="985" customWidth="1"/>
    <col min="16" max="17" width="5.5546875" style="985" customWidth="1"/>
    <col min="18" max="18" width="16.5546875" style="986" customWidth="1"/>
    <col min="19" max="19" width="16.5546875" style="168" customWidth="1"/>
    <col min="20" max="26" width="16.5546875" style="985" customWidth="1"/>
    <col min="27" max="27" width="16.5546875" style="33" customWidth="1"/>
    <col min="28" max="30" width="5.5546875" style="985" customWidth="1"/>
    <col min="31" max="31" width="15.44140625" style="985" customWidth="1"/>
    <col min="32" max="32" width="5.5546875" style="985" customWidth="1"/>
    <col min="33" max="33" width="49.44140625" style="985" customWidth="1"/>
    <col min="34" max="35" width="5.5546875" hidden="1"/>
    <col min="36" max="16350" width="9.44140625" hidden="1"/>
    <col min="16362" max="16384" width="9.44140625" hidden="1"/>
  </cols>
  <sheetData>
    <row r="1" spans="1:33" ht="28.35" customHeight="1">
      <c r="B1" s="929" t="str">
        <f>'Key information'!$B$6</f>
        <v>Three Waters Reform Programme: Request for Information Workbook I</v>
      </c>
      <c r="C1" s="988"/>
      <c r="D1" s="988"/>
      <c r="E1" s="323"/>
      <c r="F1" s="323"/>
      <c r="G1" s="323"/>
      <c r="H1" s="939"/>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4"/>
    </row>
    <row r="2" spans="1:33"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998"/>
      <c r="Z2" s="998"/>
      <c r="AB2" s="998"/>
      <c r="AC2" s="998"/>
      <c r="AD2" s="998"/>
      <c r="AE2" s="998"/>
      <c r="AF2" s="998"/>
      <c r="AG2" s="190"/>
    </row>
    <row r="3" spans="1:33" ht="14.4">
      <c r="A3" s="989"/>
      <c r="B3" s="662" t="s">
        <v>1971</v>
      </c>
      <c r="C3" s="302"/>
      <c r="D3" s="663">
        <f>'Key information'!$E$8</f>
        <v>0</v>
      </c>
      <c r="E3" s="302"/>
      <c r="F3" s="192"/>
      <c r="G3" s="807" t="s">
        <v>100</v>
      </c>
      <c r="H3" s="1011">
        <f>SUM(H15:H31)</f>
        <v>17</v>
      </c>
      <c r="I3" s="192"/>
      <c r="J3" s="192"/>
      <c r="K3" s="192"/>
      <c r="L3" s="192"/>
      <c r="M3" s="192"/>
      <c r="N3" s="997"/>
      <c r="O3" s="326"/>
      <c r="P3" s="998"/>
      <c r="Q3" s="998"/>
      <c r="R3" s="998"/>
      <c r="S3" s="99"/>
      <c r="T3" s="302"/>
      <c r="U3" s="302"/>
      <c r="V3" s="302"/>
      <c r="W3" s="302"/>
      <c r="X3" s="302"/>
      <c r="Y3" s="302"/>
      <c r="Z3" s="302"/>
      <c r="AA3" s="842"/>
      <c r="AB3" s="302"/>
      <c r="AC3" s="302"/>
      <c r="AD3" s="302"/>
      <c r="AE3" s="302"/>
      <c r="AF3" s="302"/>
      <c r="AG3" s="303"/>
    </row>
    <row r="4" spans="1:33" ht="14.4">
      <c r="B4" s="1022"/>
      <c r="C4" s="327"/>
      <c r="D4" s="328"/>
      <c r="E4" s="1008"/>
      <c r="F4" s="1008"/>
      <c r="G4" s="1008"/>
      <c r="H4" s="1008"/>
      <c r="I4" s="1008"/>
      <c r="J4" s="1008"/>
      <c r="K4" s="1008"/>
      <c r="L4" s="1008"/>
      <c r="M4" s="1008"/>
      <c r="N4" s="46"/>
      <c r="O4" s="47"/>
      <c r="P4" s="47"/>
      <c r="Q4" s="47"/>
      <c r="R4" s="47"/>
      <c r="S4" s="330"/>
      <c r="T4" s="46"/>
      <c r="U4" s="46"/>
      <c r="V4" s="46"/>
      <c r="W4" s="46"/>
      <c r="X4" s="46"/>
      <c r="Y4" s="46"/>
      <c r="Z4" s="46"/>
      <c r="AA4" s="1250"/>
      <c r="AB4" s="46"/>
      <c r="AC4" s="46"/>
      <c r="AD4" s="46"/>
      <c r="AE4" s="46"/>
      <c r="AF4" s="46"/>
      <c r="AG4" s="304"/>
    </row>
    <row r="5" spans="1:33" ht="14.4">
      <c r="C5" s="33"/>
      <c r="H5" s="986"/>
      <c r="S5" s="1039"/>
      <c r="T5" s="986"/>
    </row>
    <row r="6" spans="1:33" ht="15" thickBot="1">
      <c r="B6" s="48"/>
      <c r="C6" s="49"/>
      <c r="D6" s="991"/>
      <c r="E6" s="991"/>
      <c r="F6" s="991"/>
      <c r="G6" s="991"/>
      <c r="H6" s="991"/>
      <c r="I6" s="991"/>
      <c r="J6" s="991"/>
      <c r="K6" s="991"/>
      <c r="L6" s="991"/>
      <c r="M6" s="991"/>
      <c r="N6" s="51"/>
      <c r="O6" s="991"/>
      <c r="P6" s="991"/>
      <c r="Q6" s="51"/>
      <c r="R6" s="51"/>
      <c r="S6" s="169"/>
      <c r="T6" s="991"/>
      <c r="U6" s="991"/>
      <c r="V6" s="991"/>
      <c r="W6" s="991"/>
      <c r="X6" s="991"/>
      <c r="Y6" s="991"/>
      <c r="Z6" s="991"/>
      <c r="AA6" s="280"/>
      <c r="AB6" s="991"/>
      <c r="AC6" s="991"/>
      <c r="AD6" s="991"/>
      <c r="AE6" s="991"/>
      <c r="AF6" s="991"/>
      <c r="AG6" s="231"/>
    </row>
    <row r="7" spans="1:33" ht="14.4">
      <c r="B7" s="52"/>
      <c r="C7" s="122" t="s">
        <v>2678</v>
      </c>
      <c r="D7" s="123"/>
      <c r="E7" s="998"/>
      <c r="F7" s="998"/>
      <c r="G7" s="997"/>
      <c r="H7" s="998"/>
      <c r="I7" s="998"/>
      <c r="J7" s="998"/>
      <c r="K7" s="998"/>
      <c r="L7" s="998"/>
      <c r="M7" s="998"/>
      <c r="N7" s="997"/>
      <c r="O7" s="998"/>
      <c r="P7" s="998"/>
      <c r="Q7" s="986"/>
      <c r="R7" s="997"/>
      <c r="S7" s="218"/>
      <c r="T7" s="998"/>
      <c r="U7" s="998"/>
      <c r="V7" s="998"/>
      <c r="W7" s="998"/>
      <c r="X7" s="998"/>
      <c r="Y7" s="998"/>
      <c r="Z7" s="998"/>
      <c r="AB7" s="998"/>
      <c r="AC7" s="998"/>
      <c r="AD7" s="998"/>
      <c r="AE7" s="998"/>
      <c r="AF7" s="998"/>
      <c r="AG7" s="190"/>
    </row>
    <row r="8" spans="1:33" ht="15" thickBot="1">
      <c r="B8" s="52"/>
      <c r="C8" s="124" t="s">
        <v>2384</v>
      </c>
      <c r="D8" s="125"/>
      <c r="E8" s="998"/>
      <c r="F8" s="998"/>
      <c r="G8" s="997"/>
      <c r="H8" s="998"/>
      <c r="I8" s="998"/>
      <c r="J8" s="998"/>
      <c r="K8" s="998"/>
      <c r="L8" s="998"/>
      <c r="M8" s="998"/>
      <c r="N8" s="997"/>
      <c r="O8" s="998"/>
      <c r="P8" s="998"/>
      <c r="Q8" s="986"/>
      <c r="R8" s="997"/>
      <c r="S8" s="218"/>
      <c r="T8" s="998"/>
      <c r="U8" s="998"/>
      <c r="V8" s="998"/>
      <c r="W8" s="998"/>
      <c r="X8" s="998"/>
      <c r="Y8" s="998"/>
      <c r="Z8" s="998"/>
      <c r="AB8" s="998"/>
      <c r="AC8" s="998"/>
      <c r="AD8" s="998"/>
      <c r="AE8" s="998"/>
      <c r="AF8" s="998"/>
      <c r="AG8" s="190"/>
    </row>
    <row r="9" spans="1:33" ht="17.399999999999999" thickBot="1">
      <c r="B9" s="52"/>
      <c r="C9" s="998"/>
      <c r="D9" s="998"/>
      <c r="E9" s="998"/>
      <c r="F9" s="998"/>
      <c r="G9" s="997"/>
      <c r="H9" s="998"/>
      <c r="I9" s="998"/>
      <c r="J9" s="998"/>
      <c r="K9" s="998"/>
      <c r="L9" s="998"/>
      <c r="M9" s="998"/>
      <c r="N9" s="997"/>
      <c r="O9" s="998"/>
      <c r="P9" s="998"/>
      <c r="Q9" s="986"/>
      <c r="R9" s="997"/>
      <c r="S9" s="218"/>
      <c r="T9" s="998"/>
      <c r="U9" s="998"/>
      <c r="V9" s="998"/>
      <c r="W9" s="998"/>
      <c r="X9" s="998"/>
      <c r="Y9" s="998"/>
      <c r="Z9" s="998"/>
      <c r="AB9" s="998"/>
      <c r="AC9" s="708" t="s">
        <v>2894</v>
      </c>
      <c r="AD9" s="998"/>
      <c r="AE9" s="998"/>
      <c r="AF9" s="998"/>
      <c r="AG9" s="190"/>
    </row>
    <row r="10" spans="1:33" ht="21" customHeight="1">
      <c r="B10" s="52"/>
      <c r="C10" s="122" t="s">
        <v>103</v>
      </c>
      <c r="D10" s="137" t="s">
        <v>32</v>
      </c>
      <c r="E10" s="137" t="s">
        <v>104</v>
      </c>
      <c r="F10" s="133" t="s">
        <v>105</v>
      </c>
      <c r="H10" s="1353" t="s">
        <v>106</v>
      </c>
      <c r="I10" s="1608">
        <v>43646</v>
      </c>
      <c r="J10" s="1606"/>
      <c r="L10" s="1608">
        <v>44012</v>
      </c>
      <c r="M10" s="1606"/>
      <c r="N10" s="985"/>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C10" s="1602" t="s">
        <v>147</v>
      </c>
      <c r="AD10" s="986"/>
      <c r="AE10" s="1338" t="s">
        <v>108</v>
      </c>
      <c r="AF10" s="992"/>
      <c r="AG10" s="1332" t="s">
        <v>109</v>
      </c>
    </row>
    <row r="11" spans="1:33" ht="14.4">
      <c r="B11" s="52"/>
      <c r="C11" s="223" t="s">
        <v>110</v>
      </c>
      <c r="D11" s="136"/>
      <c r="E11" s="136"/>
      <c r="F11" s="134" t="s">
        <v>111</v>
      </c>
      <c r="H11" s="1354"/>
      <c r="I11" s="1609"/>
      <c r="J11" s="1461"/>
      <c r="L11" s="1609"/>
      <c r="M11" s="1461"/>
      <c r="N11" s="985"/>
      <c r="O11" s="1612"/>
      <c r="P11" s="1613"/>
      <c r="R11" s="1600"/>
      <c r="S11" s="1600"/>
      <c r="T11" s="1600"/>
      <c r="U11" s="1600"/>
      <c r="V11" s="1600"/>
      <c r="W11" s="1600"/>
      <c r="X11" s="1600"/>
      <c r="Y11" s="1600"/>
      <c r="Z11" s="1600"/>
      <c r="AA11" s="1600"/>
      <c r="AC11" s="1603"/>
      <c r="AD11" s="986"/>
      <c r="AE11" s="1339"/>
      <c r="AF11" s="992"/>
      <c r="AG11" s="1333"/>
    </row>
    <row r="12" spans="1:33" ht="15" thickBot="1">
      <c r="B12" s="52"/>
      <c r="C12" s="124"/>
      <c r="D12" s="138"/>
      <c r="E12" s="138"/>
      <c r="F12" s="135"/>
      <c r="H12" s="1355"/>
      <c r="I12" s="153"/>
      <c r="J12" s="1038" t="s">
        <v>147</v>
      </c>
      <c r="L12" s="153"/>
      <c r="M12" s="1038" t="s">
        <v>147</v>
      </c>
      <c r="N12" s="985"/>
      <c r="O12" s="153"/>
      <c r="P12" s="1038" t="s">
        <v>147</v>
      </c>
      <c r="R12" s="1601"/>
      <c r="S12" s="1601"/>
      <c r="T12" s="1601"/>
      <c r="U12" s="1601"/>
      <c r="V12" s="1601"/>
      <c r="W12" s="1601"/>
      <c r="X12" s="1601"/>
      <c r="Y12" s="1601"/>
      <c r="Z12" s="1601"/>
      <c r="AA12" s="1601"/>
      <c r="AC12" s="1604"/>
      <c r="AD12" s="986"/>
      <c r="AE12" s="1340"/>
      <c r="AF12" s="993"/>
      <c r="AG12" s="1334"/>
    </row>
    <row r="13" spans="1:33" ht="14.4">
      <c r="B13" s="52"/>
      <c r="C13" s="998"/>
      <c r="D13" s="998"/>
      <c r="E13" s="998"/>
      <c r="F13" s="998"/>
      <c r="G13" s="997"/>
      <c r="H13" s="998"/>
      <c r="I13" s="998"/>
      <c r="J13" s="998"/>
      <c r="K13" s="998"/>
      <c r="L13" s="998"/>
      <c r="M13" s="998"/>
      <c r="N13" s="997"/>
      <c r="O13" s="998"/>
      <c r="P13" s="998"/>
      <c r="Q13" s="998"/>
      <c r="R13" s="998"/>
      <c r="S13" s="998"/>
      <c r="T13" s="998"/>
      <c r="U13" s="998"/>
      <c r="V13" s="998"/>
      <c r="W13" s="998"/>
      <c r="X13" s="998"/>
      <c r="Y13" s="998"/>
      <c r="Z13" s="998"/>
      <c r="AB13" s="998"/>
      <c r="AC13" s="998"/>
      <c r="AD13" s="998"/>
      <c r="AE13" s="998"/>
      <c r="AF13" s="998"/>
      <c r="AG13" s="190"/>
    </row>
    <row r="14" spans="1:33" ht="19.5" customHeight="1">
      <c r="B14" s="52"/>
      <c r="C14" s="998"/>
      <c r="D14" s="998"/>
      <c r="E14" s="998"/>
      <c r="F14" s="998"/>
      <c r="G14" s="998"/>
      <c r="H14" s="998"/>
      <c r="I14" s="998"/>
      <c r="J14" s="998"/>
      <c r="K14" s="998"/>
      <c r="L14" s="998"/>
      <c r="M14" s="998"/>
      <c r="N14" s="998"/>
      <c r="O14" s="998"/>
      <c r="P14" s="998"/>
      <c r="Q14" s="998"/>
      <c r="R14" s="998"/>
      <c r="S14" s="998"/>
      <c r="T14" s="998"/>
      <c r="U14" s="998"/>
      <c r="V14" s="998"/>
      <c r="W14" s="998"/>
      <c r="X14" s="998"/>
      <c r="Y14" s="998"/>
      <c r="Z14" s="128"/>
      <c r="AA14" s="1252"/>
      <c r="AC14" s="998"/>
      <c r="AD14" s="998"/>
      <c r="AE14" s="998"/>
      <c r="AF14" s="998"/>
      <c r="AG14" s="190"/>
    </row>
    <row r="15" spans="1:33" ht="14.4">
      <c r="B15" s="1004">
        <f>IF(C15="","",COUNTIF($C15:C$15,"&lt;&gt;""")-COUNTBLANK($C15:C$15))</f>
        <v>1</v>
      </c>
      <c r="C15" s="995" t="s">
        <v>2324</v>
      </c>
      <c r="D15" s="995" t="s">
        <v>1603</v>
      </c>
      <c r="E15" s="1001" t="s">
        <v>750</v>
      </c>
      <c r="F15" s="996" t="s">
        <v>117</v>
      </c>
      <c r="G15" s="997"/>
      <c r="H15" s="1012">
        <f>IF(AND(I15&lt;&gt;"",J15&lt;&gt;"",L15&lt;&gt;"",M15&lt;&gt;"",O15&lt;&gt;"",P15&lt;&gt;"",AG15&lt;&gt;"",R15&lt;&gt;"",S15&lt;&gt;"",T15&lt;&gt;"",U15&lt;&gt;"",V15&lt;&gt;"",W15&lt;&gt;"",X15&lt;&gt;"",Y15&lt;&gt;"",Z15&lt;&gt;"",AA15&lt;&gt;"",AC15&lt;&gt;""),0,1)</f>
        <v>1</v>
      </c>
      <c r="I15" s="102"/>
      <c r="J15" s="1002"/>
      <c r="K15" s="997"/>
      <c r="L15" s="102"/>
      <c r="M15" s="1002"/>
      <c r="N15" s="997"/>
      <c r="O15" s="102"/>
      <c r="P15" s="1002"/>
      <c r="Q15" s="997"/>
      <c r="R15" s="102"/>
      <c r="S15" s="102"/>
      <c r="T15" s="102"/>
      <c r="U15" s="102"/>
      <c r="V15" s="102"/>
      <c r="W15" s="102"/>
      <c r="X15" s="102"/>
      <c r="Y15" s="102"/>
      <c r="Z15" s="102"/>
      <c r="AA15" s="1104"/>
      <c r="AC15" s="1002"/>
      <c r="AD15" s="998"/>
      <c r="AE15" s="1042"/>
      <c r="AF15" s="997"/>
      <c r="AG15" s="102"/>
    </row>
    <row r="16" spans="1:33" ht="14.4">
      <c r="B16" s="1004">
        <f>IF(C16="","",COUNTIF($C$15:C16,"&lt;&gt;""")-COUNTBLANK($C$15:C16))</f>
        <v>2</v>
      </c>
      <c r="C16" s="995" t="s">
        <v>2325</v>
      </c>
      <c r="D16" s="995" t="s">
        <v>1605</v>
      </c>
      <c r="E16" s="1001" t="s">
        <v>750</v>
      </c>
      <c r="F16" s="996" t="s">
        <v>117</v>
      </c>
      <c r="G16" s="997"/>
      <c r="H16" s="1012">
        <f t="shared" ref="H16:H31" si="0">IF(AND(I16&lt;&gt;"",J16&lt;&gt;"",L16&lt;&gt;"",M16&lt;&gt;"",O16&lt;&gt;"",P16&lt;&gt;"",AG16&lt;&gt;"",R16&lt;&gt;"",S16&lt;&gt;"",T16&lt;&gt;"",U16&lt;&gt;"",V16&lt;&gt;"",W16&lt;&gt;"",X16&lt;&gt;"",Y16&lt;&gt;"",Z16&lt;&gt;"",AA16&lt;&gt;"",AC16&lt;&gt;""),0,1)</f>
        <v>1</v>
      </c>
      <c r="I16" s="102"/>
      <c r="J16" s="311"/>
      <c r="K16" s="308"/>
      <c r="L16" s="102"/>
      <c r="M16" s="311"/>
      <c r="N16" s="308"/>
      <c r="O16" s="331"/>
      <c r="P16" s="311"/>
      <c r="Q16" s="308"/>
      <c r="R16" s="102"/>
      <c r="S16" s="102"/>
      <c r="T16" s="102"/>
      <c r="U16" s="102"/>
      <c r="V16" s="331"/>
      <c r="W16" s="331"/>
      <c r="X16" s="331"/>
      <c r="Y16" s="331"/>
      <c r="Z16" s="331"/>
      <c r="AA16" s="1255"/>
      <c r="AC16" s="1002"/>
      <c r="AD16" s="998"/>
      <c r="AE16" s="1042"/>
      <c r="AF16" s="997"/>
      <c r="AG16" s="102"/>
    </row>
    <row r="17" spans="2:33" ht="14.4">
      <c r="B17" s="1004">
        <f>IF(C17="","",COUNTIF($C$15:C17,"&lt;&gt;""")-COUNTBLANK($C$15:C17))</f>
        <v>3</v>
      </c>
      <c r="C17" s="995" t="s">
        <v>2326</v>
      </c>
      <c r="D17" s="995" t="s">
        <v>1607</v>
      </c>
      <c r="E17" s="1001" t="s">
        <v>750</v>
      </c>
      <c r="F17" s="996" t="s">
        <v>117</v>
      </c>
      <c r="G17" s="997"/>
      <c r="H17" s="1012">
        <f t="shared" si="0"/>
        <v>1</v>
      </c>
      <c r="I17" s="102"/>
      <c r="J17" s="1002"/>
      <c r="K17" s="308"/>
      <c r="L17" s="102"/>
      <c r="M17" s="1002"/>
      <c r="N17" s="308"/>
      <c r="O17" s="102"/>
      <c r="P17" s="1002"/>
      <c r="Q17" s="308"/>
      <c r="R17" s="102"/>
      <c r="S17" s="102"/>
      <c r="T17" s="102"/>
      <c r="U17" s="102"/>
      <c r="V17" s="102"/>
      <c r="W17" s="102"/>
      <c r="X17" s="102"/>
      <c r="Y17" s="102"/>
      <c r="Z17" s="102"/>
      <c r="AA17" s="1104"/>
      <c r="AC17" s="1002"/>
      <c r="AD17" s="998"/>
      <c r="AE17" s="1042"/>
      <c r="AF17" s="997"/>
      <c r="AG17" s="102"/>
    </row>
    <row r="18" spans="2:33" ht="14.4">
      <c r="B18" s="1004">
        <f>IF(C18="","",COUNTIF($C$15:C18,"&lt;&gt;""")-COUNTBLANK($C$15:C18))</f>
        <v>4</v>
      </c>
      <c r="C18" s="995" t="s">
        <v>2327</v>
      </c>
      <c r="D18" s="995" t="s">
        <v>1609</v>
      </c>
      <c r="E18" s="1001" t="s">
        <v>750</v>
      </c>
      <c r="F18" s="996" t="s">
        <v>117</v>
      </c>
      <c r="G18" s="997"/>
      <c r="H18" s="1012">
        <f t="shared" si="0"/>
        <v>1</v>
      </c>
      <c r="I18" s="102"/>
      <c r="J18" s="1002"/>
      <c r="K18" s="308"/>
      <c r="L18" s="102"/>
      <c r="M18" s="1002"/>
      <c r="N18" s="308"/>
      <c r="O18" s="102"/>
      <c r="P18" s="1002"/>
      <c r="Q18" s="308"/>
      <c r="R18" s="102"/>
      <c r="S18" s="102"/>
      <c r="T18" s="102"/>
      <c r="U18" s="102"/>
      <c r="V18" s="102"/>
      <c r="W18" s="102"/>
      <c r="X18" s="102"/>
      <c r="Y18" s="102"/>
      <c r="Z18" s="102"/>
      <c r="AA18" s="1104"/>
      <c r="AC18" s="1002"/>
      <c r="AD18" s="998"/>
      <c r="AE18" s="1042"/>
      <c r="AF18" s="997"/>
      <c r="AG18" s="102"/>
    </row>
    <row r="19" spans="2:33" ht="14.4">
      <c r="B19" s="1004">
        <f>IF(C19="","",COUNTIF($C$15:C19,"&lt;&gt;""")-COUNTBLANK($C$15:C19))</f>
        <v>5</v>
      </c>
      <c r="C19" s="995" t="s">
        <v>2328</v>
      </c>
      <c r="D19" s="995" t="s">
        <v>1611</v>
      </c>
      <c r="E19" s="1001" t="s">
        <v>750</v>
      </c>
      <c r="F19" s="996" t="s">
        <v>117</v>
      </c>
      <c r="G19" s="997"/>
      <c r="H19" s="1012">
        <f t="shared" si="0"/>
        <v>1</v>
      </c>
      <c r="I19" s="102"/>
      <c r="J19" s="1002"/>
      <c r="K19" s="308"/>
      <c r="L19" s="102"/>
      <c r="M19" s="1002"/>
      <c r="N19" s="308"/>
      <c r="O19" s="102"/>
      <c r="P19" s="1002"/>
      <c r="Q19" s="308"/>
      <c r="R19" s="102"/>
      <c r="S19" s="102"/>
      <c r="T19" s="102"/>
      <c r="U19" s="102"/>
      <c r="V19" s="102"/>
      <c r="W19" s="102"/>
      <c r="X19" s="102"/>
      <c r="Y19" s="102"/>
      <c r="Z19" s="102"/>
      <c r="AA19" s="1104"/>
      <c r="AC19" s="1002"/>
      <c r="AD19" s="998"/>
      <c r="AE19" s="1042"/>
      <c r="AF19" s="997"/>
      <c r="AG19" s="102"/>
    </row>
    <row r="20" spans="2:33" ht="14.4">
      <c r="B20" s="1004">
        <f>IF(C20="","",COUNTIF($C$15:C20,"&lt;&gt;""")-COUNTBLANK($C$15:C20))</f>
        <v>6</v>
      </c>
      <c r="C20" s="995" t="s">
        <v>2329</v>
      </c>
      <c r="D20" s="995" t="s">
        <v>2149</v>
      </c>
      <c r="E20" s="1001" t="s">
        <v>750</v>
      </c>
      <c r="F20" s="996" t="s">
        <v>117</v>
      </c>
      <c r="G20" s="997"/>
      <c r="H20" s="1012">
        <f t="shared" si="0"/>
        <v>1</v>
      </c>
      <c r="I20" s="102"/>
      <c r="J20" s="1002"/>
      <c r="K20" s="308"/>
      <c r="L20" s="102"/>
      <c r="M20" s="1002"/>
      <c r="N20" s="308"/>
      <c r="O20" s="102"/>
      <c r="P20" s="1002"/>
      <c r="Q20" s="308"/>
      <c r="R20" s="102"/>
      <c r="S20" s="102"/>
      <c r="T20" s="102"/>
      <c r="U20" s="102"/>
      <c r="V20" s="102"/>
      <c r="W20" s="102"/>
      <c r="X20" s="102"/>
      <c r="Y20" s="102"/>
      <c r="Z20" s="102"/>
      <c r="AA20" s="1104"/>
      <c r="AC20" s="1002"/>
      <c r="AD20" s="998"/>
      <c r="AE20" s="1042"/>
      <c r="AF20" s="997"/>
      <c r="AG20" s="102"/>
    </row>
    <row r="21" spans="2:33" ht="14.4">
      <c r="B21" s="1004">
        <f>IF(C21="","",COUNTIF($C$15:C21,"&lt;&gt;""")-COUNTBLANK($C$15:C21))</f>
        <v>7</v>
      </c>
      <c r="C21" s="995" t="s">
        <v>2330</v>
      </c>
      <c r="D21" s="995" t="s">
        <v>1614</v>
      </c>
      <c r="E21" s="1001" t="s">
        <v>750</v>
      </c>
      <c r="F21" s="996" t="s">
        <v>117</v>
      </c>
      <c r="G21" s="997"/>
      <c r="H21" s="1012">
        <f t="shared" si="0"/>
        <v>1</v>
      </c>
      <c r="I21" s="102"/>
      <c r="J21" s="1002"/>
      <c r="K21" s="308"/>
      <c r="L21" s="102"/>
      <c r="M21" s="1002"/>
      <c r="N21" s="308"/>
      <c r="O21" s="102"/>
      <c r="P21" s="1002"/>
      <c r="Q21" s="308"/>
      <c r="R21" s="102"/>
      <c r="S21" s="102"/>
      <c r="T21" s="102"/>
      <c r="U21" s="102"/>
      <c r="V21" s="102"/>
      <c r="W21" s="102"/>
      <c r="X21" s="102"/>
      <c r="Y21" s="102"/>
      <c r="Z21" s="102"/>
      <c r="AA21" s="1104"/>
      <c r="AC21" s="1002"/>
      <c r="AD21" s="998"/>
      <c r="AE21" s="1042"/>
      <c r="AF21" s="997"/>
      <c r="AG21" s="102"/>
    </row>
    <row r="22" spans="2:33" ht="14.4">
      <c r="B22" s="1004">
        <f>IF(C22="","",COUNTIF($C$15:C22,"&lt;&gt;""")-COUNTBLANK($C$15:C22))</f>
        <v>8</v>
      </c>
      <c r="C22" s="995" t="s">
        <v>2331</v>
      </c>
      <c r="D22" s="995" t="s">
        <v>2251</v>
      </c>
      <c r="E22" s="1001" t="s">
        <v>750</v>
      </c>
      <c r="F22" s="996" t="s">
        <v>117</v>
      </c>
      <c r="G22" s="997"/>
      <c r="H22" s="1012">
        <f t="shared" si="0"/>
        <v>1</v>
      </c>
      <c r="I22" s="102"/>
      <c r="J22" s="1002"/>
      <c r="K22" s="308"/>
      <c r="L22" s="102"/>
      <c r="M22" s="1002"/>
      <c r="N22" s="308"/>
      <c r="O22" s="102"/>
      <c r="P22" s="1002"/>
      <c r="Q22" s="308"/>
      <c r="R22" s="102"/>
      <c r="S22" s="102"/>
      <c r="T22" s="102"/>
      <c r="U22" s="102"/>
      <c r="V22" s="102"/>
      <c r="W22" s="102"/>
      <c r="X22" s="102"/>
      <c r="Y22" s="102"/>
      <c r="Z22" s="102"/>
      <c r="AA22" s="1104"/>
      <c r="AC22" s="1002"/>
      <c r="AD22" s="998"/>
      <c r="AE22" s="1042"/>
      <c r="AF22" s="997"/>
      <c r="AG22" s="102"/>
    </row>
    <row r="23" spans="2:33" ht="14.4">
      <c r="B23" s="1004">
        <f>IF(C23="","",COUNTIF($C$15:C23,"&lt;&gt;""")-COUNTBLANK($C$15:C23))</f>
        <v>9</v>
      </c>
      <c r="C23" s="995" t="s">
        <v>2332</v>
      </c>
      <c r="D23" s="995" t="s">
        <v>2257</v>
      </c>
      <c r="E23" s="1001" t="s">
        <v>750</v>
      </c>
      <c r="F23" s="996" t="s">
        <v>117</v>
      </c>
      <c r="G23" s="997"/>
      <c r="H23" s="1012">
        <f t="shared" si="0"/>
        <v>1</v>
      </c>
      <c r="I23" s="102"/>
      <c r="J23" s="1002"/>
      <c r="K23" s="308"/>
      <c r="L23" s="102"/>
      <c r="M23" s="1002"/>
      <c r="N23" s="308"/>
      <c r="O23" s="102"/>
      <c r="P23" s="1002"/>
      <c r="Q23" s="308"/>
      <c r="R23" s="102"/>
      <c r="S23" s="102"/>
      <c r="T23" s="102"/>
      <c r="U23" s="102"/>
      <c r="V23" s="102"/>
      <c r="W23" s="102"/>
      <c r="X23" s="102"/>
      <c r="Y23" s="102"/>
      <c r="Z23" s="102"/>
      <c r="AA23" s="1104"/>
      <c r="AC23" s="1002"/>
      <c r="AD23" s="998"/>
      <c r="AE23" s="1042"/>
      <c r="AF23" s="997"/>
      <c r="AG23" s="102"/>
    </row>
    <row r="24" spans="2:33" ht="14.4">
      <c r="B24" s="1004">
        <f>IF(C24="","",COUNTIF($C$15:C24,"&lt;&gt;""")-COUNTBLANK($C$15:C24))</f>
        <v>10</v>
      </c>
      <c r="C24" s="995" t="s">
        <v>2333</v>
      </c>
      <c r="D24" s="995" t="s">
        <v>2264</v>
      </c>
      <c r="E24" s="1001" t="s">
        <v>750</v>
      </c>
      <c r="F24" s="996" t="s">
        <v>117</v>
      </c>
      <c r="G24" s="997"/>
      <c r="H24" s="1012">
        <f t="shared" si="0"/>
        <v>1</v>
      </c>
      <c r="I24" s="102"/>
      <c r="J24" s="1002"/>
      <c r="K24" s="308"/>
      <c r="L24" s="102"/>
      <c r="M24" s="1002"/>
      <c r="N24" s="308"/>
      <c r="O24" s="102"/>
      <c r="P24" s="1002"/>
      <c r="Q24" s="308"/>
      <c r="R24" s="102"/>
      <c r="S24" s="102"/>
      <c r="T24" s="102"/>
      <c r="U24" s="102"/>
      <c r="V24" s="102"/>
      <c r="W24" s="102"/>
      <c r="X24" s="102"/>
      <c r="Y24" s="102"/>
      <c r="Z24" s="102"/>
      <c r="AA24" s="1104"/>
      <c r="AC24" s="1002"/>
      <c r="AD24" s="998"/>
      <c r="AE24" s="1042"/>
      <c r="AF24" s="997"/>
      <c r="AG24" s="102"/>
    </row>
    <row r="25" spans="2:33" ht="14.4">
      <c r="B25" s="1004">
        <f>IF(C25="","",COUNTIF($C$15:C25,"&lt;&gt;""")-COUNTBLANK($C$15:C25))</f>
        <v>11</v>
      </c>
      <c r="C25" s="995" t="s">
        <v>2334</v>
      </c>
      <c r="D25" s="995" t="s">
        <v>2265</v>
      </c>
      <c r="E25" s="1001" t="s">
        <v>750</v>
      </c>
      <c r="F25" s="996" t="s">
        <v>117</v>
      </c>
      <c r="G25" s="997"/>
      <c r="H25" s="1012">
        <f t="shared" si="0"/>
        <v>1</v>
      </c>
      <c r="I25" s="102"/>
      <c r="J25" s="1002"/>
      <c r="K25" s="308"/>
      <c r="L25" s="102"/>
      <c r="M25" s="1002"/>
      <c r="N25" s="308"/>
      <c r="O25" s="102"/>
      <c r="P25" s="1002"/>
      <c r="Q25" s="308"/>
      <c r="R25" s="102"/>
      <c r="S25" s="102"/>
      <c r="T25" s="102"/>
      <c r="U25" s="102"/>
      <c r="V25" s="102"/>
      <c r="W25" s="102"/>
      <c r="X25" s="102"/>
      <c r="Y25" s="102"/>
      <c r="Z25" s="102"/>
      <c r="AA25" s="1104"/>
      <c r="AC25" s="1002"/>
      <c r="AD25" s="998"/>
      <c r="AE25" s="1042"/>
      <c r="AF25" s="997"/>
      <c r="AG25" s="102"/>
    </row>
    <row r="26" spans="2:33" ht="14.4">
      <c r="B26" s="1004">
        <f>IF(C26="","",COUNTIF($C$15:C26,"&lt;&gt;""")-COUNTBLANK($C$15:C26))</f>
        <v>12</v>
      </c>
      <c r="C26" s="995" t="s">
        <v>2335</v>
      </c>
      <c r="D26" s="995" t="s">
        <v>2258</v>
      </c>
      <c r="E26" s="1001" t="s">
        <v>750</v>
      </c>
      <c r="F26" s="996" t="s">
        <v>117</v>
      </c>
      <c r="G26" s="997"/>
      <c r="H26" s="1012">
        <f t="shared" si="0"/>
        <v>1</v>
      </c>
      <c r="I26" s="102"/>
      <c r="J26" s="1002"/>
      <c r="K26" s="308"/>
      <c r="L26" s="102"/>
      <c r="M26" s="1002"/>
      <c r="N26" s="308"/>
      <c r="O26" s="102"/>
      <c r="P26" s="1002"/>
      <c r="Q26" s="308"/>
      <c r="R26" s="102"/>
      <c r="S26" s="102"/>
      <c r="T26" s="102"/>
      <c r="U26" s="102"/>
      <c r="V26" s="102"/>
      <c r="W26" s="102"/>
      <c r="X26" s="102"/>
      <c r="Y26" s="102"/>
      <c r="Z26" s="102"/>
      <c r="AA26" s="1104"/>
      <c r="AC26" s="1002"/>
      <c r="AD26" s="998"/>
      <c r="AE26" s="1042"/>
      <c r="AF26" s="997"/>
      <c r="AG26" s="102"/>
    </row>
    <row r="27" spans="2:33" ht="14.4">
      <c r="B27" s="1004">
        <f>IF(C27="","",COUNTIF($C$15:C27,"&lt;&gt;""")-COUNTBLANK($C$15:C27))</f>
        <v>13</v>
      </c>
      <c r="C27" s="995" t="s">
        <v>2336</v>
      </c>
      <c r="D27" s="995" t="s">
        <v>2266</v>
      </c>
      <c r="E27" s="1001" t="s">
        <v>750</v>
      </c>
      <c r="F27" s="996" t="s">
        <v>117</v>
      </c>
      <c r="G27" s="997"/>
      <c r="H27" s="1012">
        <f t="shared" si="0"/>
        <v>1</v>
      </c>
      <c r="I27" s="102"/>
      <c r="J27" s="1002"/>
      <c r="K27" s="308"/>
      <c r="L27" s="102"/>
      <c r="M27" s="1002"/>
      <c r="N27" s="308"/>
      <c r="O27" s="102"/>
      <c r="P27" s="1002"/>
      <c r="Q27" s="308"/>
      <c r="R27" s="102"/>
      <c r="S27" s="102"/>
      <c r="T27" s="102"/>
      <c r="U27" s="102"/>
      <c r="V27" s="102"/>
      <c r="W27" s="102"/>
      <c r="X27" s="102"/>
      <c r="Y27" s="102"/>
      <c r="Z27" s="102"/>
      <c r="AA27" s="1104"/>
      <c r="AC27" s="1002"/>
      <c r="AD27" s="998"/>
      <c r="AE27" s="1042"/>
      <c r="AF27" s="997"/>
      <c r="AG27" s="102"/>
    </row>
    <row r="28" spans="2:33" ht="14.4">
      <c r="B28" s="1004">
        <f>IF(C28="","",COUNTIF($C$15:C28,"&lt;&gt;""")-COUNTBLANK($C$15:C28))</f>
        <v>14</v>
      </c>
      <c r="C28" s="995" t="s">
        <v>2337</v>
      </c>
      <c r="D28" s="995" t="s">
        <v>1622</v>
      </c>
      <c r="E28" s="1001" t="s">
        <v>750</v>
      </c>
      <c r="F28" s="996" t="s">
        <v>117</v>
      </c>
      <c r="G28" s="997"/>
      <c r="H28" s="1012">
        <f t="shared" si="0"/>
        <v>1</v>
      </c>
      <c r="I28" s="102"/>
      <c r="J28" s="1002"/>
      <c r="K28" s="308"/>
      <c r="L28" s="102"/>
      <c r="M28" s="1002"/>
      <c r="N28" s="308"/>
      <c r="O28" s="102"/>
      <c r="P28" s="1002"/>
      <c r="Q28" s="308"/>
      <c r="R28" s="102"/>
      <c r="S28" s="102"/>
      <c r="T28" s="102"/>
      <c r="U28" s="102"/>
      <c r="V28" s="102"/>
      <c r="W28" s="102"/>
      <c r="X28" s="102"/>
      <c r="Y28" s="102"/>
      <c r="Z28" s="102"/>
      <c r="AA28" s="1104"/>
      <c r="AC28" s="1002"/>
      <c r="AD28" s="998"/>
      <c r="AE28" s="1042"/>
      <c r="AF28" s="997"/>
      <c r="AG28" s="102"/>
    </row>
    <row r="29" spans="2:33" ht="14.4">
      <c r="B29" s="1004">
        <f>IF(C29="","",COUNTIF($C$15:C29,"&lt;&gt;""")-COUNTBLANK($C$15:C29))</f>
        <v>15</v>
      </c>
      <c r="C29" s="995" t="s">
        <v>2338</v>
      </c>
      <c r="D29" s="995" t="s">
        <v>1624</v>
      </c>
      <c r="E29" s="1001" t="s">
        <v>750</v>
      </c>
      <c r="F29" s="996" t="s">
        <v>117</v>
      </c>
      <c r="G29" s="997"/>
      <c r="H29" s="1012">
        <f t="shared" si="0"/>
        <v>1</v>
      </c>
      <c r="I29" s="102"/>
      <c r="J29" s="1002"/>
      <c r="K29" s="308"/>
      <c r="L29" s="102"/>
      <c r="M29" s="1002"/>
      <c r="N29" s="308"/>
      <c r="O29" s="102"/>
      <c r="P29" s="1002"/>
      <c r="Q29" s="308"/>
      <c r="R29" s="102"/>
      <c r="S29" s="102"/>
      <c r="T29" s="102"/>
      <c r="U29" s="102"/>
      <c r="V29" s="102"/>
      <c r="W29" s="102"/>
      <c r="X29" s="102"/>
      <c r="Y29" s="102"/>
      <c r="Z29" s="102"/>
      <c r="AA29" s="1104"/>
      <c r="AC29" s="1002"/>
      <c r="AD29" s="998"/>
      <c r="AE29" s="1042"/>
      <c r="AF29" s="997"/>
      <c r="AG29" s="102"/>
    </row>
    <row r="30" spans="2:33" ht="14.4">
      <c r="B30" s="1004">
        <f>IF(C30="","",COUNTIF($C$15:C30,"&lt;&gt;""")-COUNTBLANK($C$15:C30))</f>
        <v>16</v>
      </c>
      <c r="C30" s="995" t="s">
        <v>2339</v>
      </c>
      <c r="D30" s="159" t="s">
        <v>2267</v>
      </c>
      <c r="E30" s="1001" t="s">
        <v>750</v>
      </c>
      <c r="F30" s="996" t="s">
        <v>117</v>
      </c>
      <c r="G30" s="997"/>
      <c r="H30" s="1012">
        <f t="shared" si="0"/>
        <v>1</v>
      </c>
      <c r="I30" s="102"/>
      <c r="J30" s="1002"/>
      <c r="K30" s="308"/>
      <c r="L30" s="102"/>
      <c r="M30" s="1002"/>
      <c r="N30" s="308"/>
      <c r="O30" s="102"/>
      <c r="P30" s="1002"/>
      <c r="Q30" s="308"/>
      <c r="R30" s="102"/>
      <c r="S30" s="102"/>
      <c r="T30" s="102"/>
      <c r="U30" s="102"/>
      <c r="V30" s="102"/>
      <c r="W30" s="102"/>
      <c r="X30" s="102"/>
      <c r="Y30" s="102"/>
      <c r="Z30" s="102"/>
      <c r="AA30" s="1104"/>
      <c r="AC30" s="1002"/>
      <c r="AD30" s="998"/>
      <c r="AE30" s="1042"/>
      <c r="AF30" s="997"/>
      <c r="AG30" s="102"/>
    </row>
    <row r="31" spans="2:33" ht="14.4">
      <c r="B31" s="1004">
        <f>IF(C31="","",COUNTIF($C$15:C31,"&lt;&gt;""")-COUNTBLANK($C$15:C31))</f>
        <v>17</v>
      </c>
      <c r="C31" s="995" t="s">
        <v>2340</v>
      </c>
      <c r="D31" s="995" t="s">
        <v>1627</v>
      </c>
      <c r="E31" s="1001" t="s">
        <v>750</v>
      </c>
      <c r="F31" s="996" t="s">
        <v>164</v>
      </c>
      <c r="G31" s="997"/>
      <c r="H31" s="1012">
        <f t="shared" si="0"/>
        <v>1</v>
      </c>
      <c r="I31" s="823">
        <f>SUM(I15:I30)</f>
        <v>0</v>
      </c>
      <c r="J31" s="1002"/>
      <c r="K31" s="308"/>
      <c r="L31" s="823">
        <f>SUM(L15:L30)</f>
        <v>0</v>
      </c>
      <c r="M31" s="1002"/>
      <c r="N31" s="308"/>
      <c r="O31" s="823">
        <f>SUM(O15:O30)</f>
        <v>0</v>
      </c>
      <c r="P31" s="1002"/>
      <c r="Q31" s="308"/>
      <c r="R31" s="823">
        <f t="shared" ref="R31:Z31" si="1">SUM(R15:R30)</f>
        <v>0</v>
      </c>
      <c r="S31" s="823">
        <f t="shared" si="1"/>
        <v>0</v>
      </c>
      <c r="T31" s="823">
        <f t="shared" si="1"/>
        <v>0</v>
      </c>
      <c r="U31" s="823">
        <f t="shared" si="1"/>
        <v>0</v>
      </c>
      <c r="V31" s="823">
        <f t="shared" si="1"/>
        <v>0</v>
      </c>
      <c r="W31" s="823">
        <f t="shared" si="1"/>
        <v>0</v>
      </c>
      <c r="X31" s="823">
        <f t="shared" si="1"/>
        <v>0</v>
      </c>
      <c r="Y31" s="823">
        <f t="shared" si="1"/>
        <v>0</v>
      </c>
      <c r="Z31" s="823">
        <f t="shared" si="1"/>
        <v>0</v>
      </c>
      <c r="AA31" s="1195">
        <f>SUM(AA15:AA30)</f>
        <v>0</v>
      </c>
      <c r="AC31" s="1002"/>
      <c r="AD31" s="998"/>
      <c r="AE31" s="1042"/>
      <c r="AF31" s="997"/>
      <c r="AG31" s="102"/>
    </row>
    <row r="32" spans="2:33" ht="14.4">
      <c r="B32" s="52"/>
      <c r="C32" s="998"/>
      <c r="D32" s="998"/>
      <c r="E32" s="998"/>
      <c r="F32" s="998"/>
      <c r="G32" s="997"/>
      <c r="H32" s="998"/>
      <c r="I32" s="307"/>
      <c r="J32" s="307"/>
      <c r="K32" s="307"/>
      <c r="L32" s="307"/>
      <c r="M32" s="307"/>
      <c r="N32" s="308"/>
      <c r="O32" s="997"/>
      <c r="P32" s="998"/>
      <c r="Q32" s="998"/>
      <c r="R32" s="998"/>
      <c r="S32" s="333"/>
      <c r="T32" s="998"/>
      <c r="U32" s="998"/>
      <c r="V32" s="998"/>
      <c r="W32" s="998"/>
      <c r="X32" s="998"/>
      <c r="Y32" s="998"/>
      <c r="Z32" s="998"/>
      <c r="AB32" s="998"/>
      <c r="AC32" s="998"/>
      <c r="AD32" s="998"/>
      <c r="AE32" s="998"/>
      <c r="AF32" s="998"/>
      <c r="AG32" s="190"/>
    </row>
    <row r="33" spans="1:33" ht="14.4">
      <c r="B33" s="52"/>
      <c r="C33" s="998"/>
      <c r="D33" s="998"/>
      <c r="E33" s="998"/>
      <c r="F33" s="998"/>
      <c r="G33" s="997"/>
      <c r="H33" s="998"/>
      <c r="I33" s="998"/>
      <c r="J33" s="998"/>
      <c r="K33" s="998"/>
      <c r="L33" s="998"/>
      <c r="M33" s="998"/>
      <c r="N33" s="997"/>
      <c r="O33" s="997"/>
      <c r="P33" s="998"/>
      <c r="Q33" s="998"/>
      <c r="R33" s="998"/>
      <c r="S33" s="333"/>
      <c r="T33" s="998"/>
      <c r="U33" s="998"/>
      <c r="V33" s="998"/>
      <c r="W33" s="998"/>
      <c r="X33" s="998"/>
      <c r="Y33" s="998"/>
      <c r="Z33" s="998"/>
      <c r="AB33" s="998"/>
      <c r="AC33" s="998"/>
      <c r="AD33" s="998"/>
      <c r="AE33" s="998"/>
      <c r="AF33" s="998"/>
      <c r="AG33" s="190"/>
    </row>
    <row r="34" spans="1:33" ht="14.4">
      <c r="B34" s="52"/>
      <c r="C34" s="998" t="s">
        <v>129</v>
      </c>
      <c r="D34" s="998"/>
      <c r="E34" s="998"/>
      <c r="F34" s="998"/>
      <c r="G34" s="997"/>
      <c r="H34" s="998"/>
      <c r="I34" s="998"/>
      <c r="J34" s="998"/>
      <c r="K34" s="998"/>
      <c r="L34" s="998"/>
      <c r="M34" s="998"/>
      <c r="N34" s="997"/>
      <c r="O34" s="997"/>
      <c r="P34" s="998"/>
      <c r="Q34" s="998"/>
      <c r="R34" s="998"/>
      <c r="S34" s="333"/>
      <c r="T34" s="998"/>
      <c r="U34" s="998"/>
      <c r="V34" s="998"/>
      <c r="W34" s="998"/>
      <c r="X34" s="998"/>
      <c r="Y34" s="998"/>
      <c r="Z34" s="998"/>
      <c r="AB34" s="998"/>
      <c r="AC34" s="998"/>
      <c r="AD34" s="998"/>
      <c r="AE34" s="998"/>
      <c r="AF34" s="998"/>
      <c r="AG34" s="190"/>
    </row>
    <row r="35" spans="1:33" ht="14.4">
      <c r="B35" s="52"/>
      <c r="C35" s="1586"/>
      <c r="D35" s="1586"/>
      <c r="E35" s="1586"/>
      <c r="F35" s="1586"/>
      <c r="G35" s="997"/>
      <c r="H35" s="998"/>
      <c r="I35" s="998"/>
      <c r="J35" s="998"/>
      <c r="K35" s="998"/>
      <c r="L35" s="998"/>
      <c r="M35" s="998"/>
      <c r="N35" s="997"/>
      <c r="O35" s="997"/>
      <c r="P35" s="998"/>
      <c r="Q35" s="998"/>
      <c r="R35" s="998"/>
      <c r="S35" s="333"/>
      <c r="T35" s="998"/>
      <c r="U35" s="998"/>
      <c r="V35" s="998"/>
      <c r="W35" s="998"/>
      <c r="X35" s="998"/>
      <c r="Y35" s="998"/>
      <c r="Z35" s="998"/>
      <c r="AB35" s="998"/>
      <c r="AC35" s="998"/>
      <c r="AD35" s="998"/>
      <c r="AE35" s="998"/>
      <c r="AF35" s="998"/>
      <c r="AG35" s="190"/>
    </row>
    <row r="36" spans="1:33" ht="14.4">
      <c r="B36" s="52"/>
      <c r="C36" s="1586"/>
      <c r="D36" s="1586"/>
      <c r="E36" s="1586"/>
      <c r="F36" s="1586"/>
      <c r="G36" s="997"/>
      <c r="H36" s="998"/>
      <c r="I36" s="998"/>
      <c r="J36" s="998"/>
      <c r="K36" s="998"/>
      <c r="L36" s="998"/>
      <c r="M36" s="998"/>
      <c r="N36" s="997"/>
      <c r="O36" s="997"/>
      <c r="P36" s="998"/>
      <c r="Q36" s="998"/>
      <c r="R36" s="998"/>
      <c r="S36" s="333"/>
      <c r="T36" s="998"/>
      <c r="U36" s="998"/>
      <c r="V36" s="998"/>
      <c r="W36" s="998"/>
      <c r="X36" s="998"/>
      <c r="Y36" s="998"/>
      <c r="Z36" s="998"/>
      <c r="AB36" s="998"/>
      <c r="AC36" s="998"/>
      <c r="AD36" s="998"/>
      <c r="AE36" s="998"/>
      <c r="AF36" s="998"/>
      <c r="AG36" s="190"/>
    </row>
    <row r="37" spans="1:33" ht="14.4">
      <c r="B37" s="52"/>
      <c r="C37" s="1586"/>
      <c r="D37" s="1586"/>
      <c r="E37" s="1586"/>
      <c r="F37" s="1586"/>
      <c r="G37" s="997"/>
      <c r="H37" s="998"/>
      <c r="I37" s="998"/>
      <c r="J37" s="998"/>
      <c r="K37" s="998"/>
      <c r="L37" s="998"/>
      <c r="M37" s="998"/>
      <c r="N37" s="997"/>
      <c r="O37" s="997"/>
      <c r="P37" s="998"/>
      <c r="Q37" s="998"/>
      <c r="R37" s="998"/>
      <c r="S37" s="333"/>
      <c r="T37" s="998"/>
      <c r="U37" s="998"/>
      <c r="V37" s="998"/>
      <c r="W37" s="998"/>
      <c r="X37" s="998"/>
      <c r="Y37" s="998"/>
      <c r="Z37" s="998"/>
      <c r="AB37" s="998"/>
      <c r="AC37" s="998"/>
      <c r="AD37" s="998"/>
      <c r="AE37" s="998"/>
      <c r="AF37" s="998"/>
      <c r="AG37" s="190"/>
    </row>
    <row r="38" spans="1:33" ht="14.4">
      <c r="B38" s="52"/>
      <c r="C38" s="1586"/>
      <c r="D38" s="1586"/>
      <c r="E38" s="1586"/>
      <c r="F38" s="1586"/>
      <c r="G38" s="997"/>
      <c r="H38" s="998"/>
      <c r="I38" s="998"/>
      <c r="J38" s="998"/>
      <c r="K38" s="998"/>
      <c r="L38" s="998"/>
      <c r="M38" s="998"/>
      <c r="N38" s="997"/>
      <c r="O38" s="997"/>
      <c r="P38" s="998"/>
      <c r="Q38" s="998"/>
      <c r="R38" s="998"/>
      <c r="S38" s="333"/>
      <c r="T38" s="998"/>
      <c r="U38" s="998"/>
      <c r="V38" s="998"/>
      <c r="W38" s="998"/>
      <c r="X38" s="998"/>
      <c r="Y38" s="998"/>
      <c r="Z38" s="998"/>
      <c r="AB38" s="998"/>
      <c r="AC38" s="998"/>
      <c r="AD38" s="998"/>
      <c r="AE38" s="998"/>
      <c r="AF38" s="998"/>
      <c r="AG38" s="190"/>
    </row>
    <row r="39" spans="1:33" ht="14.4">
      <c r="B39" s="52"/>
      <c r="C39" s="1586"/>
      <c r="D39" s="1586"/>
      <c r="E39" s="1586"/>
      <c r="F39" s="1586"/>
      <c r="G39" s="997"/>
      <c r="H39" s="998"/>
      <c r="I39" s="998"/>
      <c r="J39" s="998"/>
      <c r="K39" s="998"/>
      <c r="L39" s="998"/>
      <c r="M39" s="998"/>
      <c r="N39" s="997"/>
      <c r="O39" s="997"/>
      <c r="P39" s="998"/>
      <c r="Q39" s="998"/>
      <c r="R39" s="998"/>
      <c r="S39" s="333"/>
      <c r="T39" s="998"/>
      <c r="U39" s="998"/>
      <c r="V39" s="998"/>
      <c r="W39" s="998"/>
      <c r="X39" s="998"/>
      <c r="Y39" s="998"/>
      <c r="Z39" s="998"/>
      <c r="AB39" s="998"/>
      <c r="AC39" s="998"/>
      <c r="AD39" s="998"/>
      <c r="AE39" s="998"/>
      <c r="AF39" s="998"/>
      <c r="AG39" s="190"/>
    </row>
    <row r="40" spans="1:33" ht="14.4">
      <c r="B40" s="52"/>
      <c r="C40" s="998"/>
      <c r="D40" s="998"/>
      <c r="E40" s="998"/>
      <c r="F40" s="998"/>
      <c r="G40" s="997"/>
      <c r="H40" s="998"/>
      <c r="I40" s="998"/>
      <c r="J40" s="998"/>
      <c r="K40" s="998"/>
      <c r="L40" s="998"/>
      <c r="M40" s="998"/>
      <c r="N40" s="997"/>
      <c r="O40" s="997"/>
      <c r="P40" s="998"/>
      <c r="Q40" s="998"/>
      <c r="R40" s="998"/>
      <c r="S40" s="333"/>
      <c r="T40" s="998"/>
      <c r="U40" s="998"/>
      <c r="V40" s="998"/>
      <c r="W40" s="998"/>
      <c r="X40" s="998"/>
      <c r="Y40" s="998"/>
      <c r="Z40" s="998"/>
      <c r="AB40" s="998"/>
      <c r="AC40" s="998"/>
      <c r="AD40" s="998"/>
      <c r="AE40" s="998"/>
      <c r="AF40" s="998"/>
      <c r="AG40" s="190"/>
    </row>
    <row r="41" spans="1:33" ht="14.4">
      <c r="B41" s="52"/>
      <c r="C41" s="998"/>
      <c r="D41" s="334"/>
      <c r="E41" s="334"/>
      <c r="F41" s="334"/>
      <c r="G41" s="997"/>
      <c r="H41" s="998"/>
      <c r="I41" s="998"/>
      <c r="J41" s="998"/>
      <c r="K41" s="998"/>
      <c r="L41" s="998"/>
      <c r="M41" s="998"/>
      <c r="N41" s="997"/>
      <c r="O41" s="998"/>
      <c r="P41" s="998"/>
      <c r="Q41" s="998"/>
      <c r="R41" s="998"/>
      <c r="S41" s="333"/>
      <c r="T41" s="998"/>
      <c r="U41" s="998"/>
      <c r="V41" s="998"/>
      <c r="W41" s="998"/>
      <c r="X41" s="998"/>
      <c r="Y41" s="998"/>
      <c r="Z41" s="998"/>
      <c r="AB41" s="998"/>
      <c r="AC41" s="998"/>
      <c r="AD41" s="998"/>
      <c r="AE41" s="998"/>
      <c r="AF41" s="998"/>
      <c r="AG41" s="190"/>
    </row>
    <row r="42" spans="1:33" ht="14.4">
      <c r="B42" s="335" t="s">
        <v>130</v>
      </c>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1256"/>
      <c r="AB42" s="312"/>
      <c r="AC42" s="312"/>
      <c r="AD42" s="312"/>
      <c r="AE42" s="312"/>
      <c r="AF42" s="312"/>
      <c r="AG42" s="312"/>
    </row>
    <row r="43" spans="1:33" ht="14.4" hidden="1">
      <c r="A43"/>
      <c r="B43"/>
      <c r="C43"/>
      <c r="D43"/>
      <c r="E43"/>
      <c r="F43"/>
      <c r="G43"/>
      <c r="H43"/>
      <c r="I43"/>
      <c r="J43"/>
      <c r="K43"/>
      <c r="L43"/>
      <c r="M43"/>
      <c r="N43"/>
      <c r="O43"/>
      <c r="P43"/>
      <c r="Q43"/>
      <c r="R43"/>
      <c r="S43"/>
      <c r="T43"/>
      <c r="U43"/>
      <c r="V43"/>
      <c r="W43"/>
      <c r="X43"/>
      <c r="Y43"/>
      <c r="Z43"/>
      <c r="AA43" s="1239"/>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1239"/>
      <c r="AB44"/>
      <c r="AC44"/>
      <c r="AD44"/>
      <c r="AE44"/>
      <c r="AF44"/>
      <c r="AG44"/>
    </row>
    <row r="45" spans="1:33" ht="14.85" hidden="1" customHeight="1">
      <c r="A45"/>
      <c r="B45"/>
      <c r="C45"/>
      <c r="D45"/>
      <c r="E45"/>
      <c r="F45"/>
      <c r="G45"/>
      <c r="H45"/>
      <c r="I45"/>
      <c r="J45"/>
      <c r="K45"/>
      <c r="L45"/>
      <c r="M45"/>
      <c r="N45"/>
      <c r="O45"/>
      <c r="P45"/>
      <c r="Q45"/>
      <c r="R45"/>
      <c r="S45"/>
      <c r="T45"/>
      <c r="U45"/>
      <c r="V45"/>
      <c r="W45"/>
      <c r="X45"/>
      <c r="Y45"/>
      <c r="Z45"/>
      <c r="AA45" s="1239"/>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39"/>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39"/>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39"/>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39"/>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39"/>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39"/>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39"/>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3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3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3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3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3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3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3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3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3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3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3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3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39"/>
      <c r="AB72"/>
      <c r="AC72"/>
      <c r="AD72"/>
      <c r="AE72"/>
      <c r="AF72"/>
      <c r="AG72"/>
    </row>
  </sheetData>
  <mergeCells count="18">
    <mergeCell ref="C35:F39"/>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61" priority="5" stopIfTrue="1" operator="greaterThan">
      <formula>0</formula>
    </cfRule>
    <cfRule type="cellIs" dxfId="160" priority="6" stopIfTrue="1" operator="lessThan">
      <formula>1</formula>
    </cfRule>
  </conditionalFormatting>
  <conditionalFormatting sqref="H15:H31">
    <cfRule type="cellIs" dxfId="159" priority="1" stopIfTrue="1" operator="greaterThan">
      <formula>0</formula>
    </cfRule>
    <cfRule type="cellIs" dxfId="158" priority="2" stopIfTrue="1" operator="lessThan">
      <formula>1</formula>
    </cfRule>
  </conditionalFormatting>
  <dataValidations count="1">
    <dataValidation type="list" allowBlank="1" showInputMessage="1" showErrorMessage="1" sqref="AC15:AC31 J15:J31 M15:M31 P15:P31" xr:uid="{1C8B583F-92BB-4A01-BBBD-50705A605F8A}">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3402B-1EC2-4032-ABDA-5F3147062F03}">
  <sheetPr>
    <tabColor rgb="FF55EBF7"/>
    <pageSetUpPr fitToPage="1"/>
  </sheetPr>
  <dimension ref="A1:XEG72"/>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109375" style="985" customWidth="1"/>
    <col min="4" max="4" width="56.6640625" style="985" customWidth="1"/>
    <col min="5" max="5" width="9.44140625" style="985" customWidth="1"/>
    <col min="6" max="6" width="8.5546875" style="985" customWidth="1"/>
    <col min="7" max="7" width="8.5546875" style="986" customWidth="1"/>
    <col min="8" max="8" width="19" style="89" bestFit="1" customWidth="1"/>
    <col min="9" max="9" width="13.5546875" style="985" customWidth="1"/>
    <col min="10" max="11" width="5.5546875" style="985" customWidth="1"/>
    <col min="12" max="12" width="13.5546875" style="985" customWidth="1"/>
    <col min="13" max="13" width="5.5546875" style="985" customWidth="1"/>
    <col min="14" max="14" width="5.5546875" style="986" customWidth="1"/>
    <col min="15" max="15" width="13.5546875" style="985" customWidth="1"/>
    <col min="16" max="17" width="5.5546875" style="985" customWidth="1"/>
    <col min="18" max="18" width="16.5546875" style="986" customWidth="1"/>
    <col min="19" max="19" width="16.5546875" style="168" customWidth="1"/>
    <col min="20" max="26" width="16.5546875" style="985" customWidth="1"/>
    <col min="27" max="27" width="16.5546875" style="33" customWidth="1"/>
    <col min="28" max="30" width="5.5546875" style="985" customWidth="1"/>
    <col min="31" max="31" width="15.44140625" style="985" customWidth="1"/>
    <col min="32" max="32" width="5.5546875" style="985" customWidth="1"/>
    <col min="33" max="33" width="49.44140625" style="985" customWidth="1"/>
    <col min="34" max="35" width="5.5546875" hidden="1"/>
    <col min="36" max="16350" width="9.44140625" hidden="1"/>
    <col min="16362" max="16384" width="9.44140625" hidden="1"/>
  </cols>
  <sheetData>
    <row r="1" spans="1:33" ht="28.35" customHeight="1">
      <c r="B1" s="929" t="str">
        <f>'Key information'!$B$6</f>
        <v>Three Waters Reform Programme: Request for Information Workbook I</v>
      </c>
      <c r="C1" s="988"/>
      <c r="D1" s="988"/>
      <c r="E1" s="323"/>
      <c r="F1" s="323"/>
      <c r="G1" s="323"/>
      <c r="H1" s="939"/>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4"/>
    </row>
    <row r="2" spans="1:33"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998"/>
      <c r="Z2" s="998"/>
      <c r="AB2" s="998"/>
      <c r="AC2" s="998"/>
      <c r="AD2" s="998"/>
      <c r="AE2" s="998"/>
      <c r="AF2" s="998"/>
      <c r="AG2" s="190"/>
    </row>
    <row r="3" spans="1:33" ht="14.4">
      <c r="A3" s="989"/>
      <c r="B3" s="662" t="s">
        <v>1971</v>
      </c>
      <c r="C3" s="302"/>
      <c r="D3" s="663">
        <f>'Key information'!$E$8</f>
        <v>0</v>
      </c>
      <c r="E3" s="302"/>
      <c r="F3" s="192"/>
      <c r="G3" s="807" t="s">
        <v>100</v>
      </c>
      <c r="H3" s="1011">
        <f>SUM(H15:H31)</f>
        <v>17</v>
      </c>
      <c r="I3" s="192"/>
      <c r="J3" s="192"/>
      <c r="K3" s="192"/>
      <c r="L3" s="192"/>
      <c r="M3" s="192"/>
      <c r="N3" s="997"/>
      <c r="O3" s="326"/>
      <c r="P3" s="998"/>
      <c r="Q3" s="998"/>
      <c r="R3" s="998"/>
      <c r="S3" s="99"/>
      <c r="T3" s="302"/>
      <c r="U3" s="302"/>
      <c r="V3" s="302"/>
      <c r="W3" s="302"/>
      <c r="X3" s="302"/>
      <c r="Y3" s="302"/>
      <c r="Z3" s="302"/>
      <c r="AA3" s="842"/>
      <c r="AB3" s="302"/>
      <c r="AC3" s="302"/>
      <c r="AD3" s="302"/>
      <c r="AE3" s="302"/>
      <c r="AF3" s="302"/>
      <c r="AG3" s="303"/>
    </row>
    <row r="4" spans="1:33" ht="14.4">
      <c r="B4" s="1022"/>
      <c r="C4" s="327"/>
      <c r="D4" s="328"/>
      <c r="E4" s="1008"/>
      <c r="F4" s="1008"/>
      <c r="G4" s="1008"/>
      <c r="H4" s="1008"/>
      <c r="I4" s="1008"/>
      <c r="J4" s="1008"/>
      <c r="K4" s="1008"/>
      <c r="L4" s="1008"/>
      <c r="M4" s="1008"/>
      <c r="N4" s="46"/>
      <c r="O4" s="47"/>
      <c r="P4" s="47"/>
      <c r="Q4" s="47"/>
      <c r="R4" s="47"/>
      <c r="S4" s="330"/>
      <c r="T4" s="46"/>
      <c r="U4" s="46"/>
      <c r="V4" s="46"/>
      <c r="W4" s="46"/>
      <c r="X4" s="46"/>
      <c r="Y4" s="46"/>
      <c r="Z4" s="46"/>
      <c r="AA4" s="1250"/>
      <c r="AB4" s="46"/>
      <c r="AC4" s="46"/>
      <c r="AD4" s="46"/>
      <c r="AE4" s="46"/>
      <c r="AF4" s="46"/>
      <c r="AG4" s="304"/>
    </row>
    <row r="5" spans="1:33" ht="14.4">
      <c r="C5" s="33"/>
      <c r="H5" s="986"/>
      <c r="S5" s="1039"/>
      <c r="T5" s="986"/>
    </row>
    <row r="6" spans="1:33" ht="15" thickBot="1">
      <c r="B6" s="48"/>
      <c r="C6" s="49"/>
      <c r="D6" s="991"/>
      <c r="E6" s="991"/>
      <c r="F6" s="991"/>
      <c r="G6" s="991"/>
      <c r="H6" s="991"/>
      <c r="I6" s="991"/>
      <c r="J6" s="991"/>
      <c r="K6" s="991"/>
      <c r="L6" s="991"/>
      <c r="M6" s="991"/>
      <c r="N6" s="51"/>
      <c r="O6" s="991"/>
      <c r="P6" s="991"/>
      <c r="Q6" s="51"/>
      <c r="R6" s="51"/>
      <c r="S6" s="169"/>
      <c r="T6" s="991"/>
      <c r="U6" s="991"/>
      <c r="V6" s="991"/>
      <c r="W6" s="991"/>
      <c r="X6" s="991"/>
      <c r="Y6" s="991"/>
      <c r="Z6" s="991"/>
      <c r="AA6" s="280"/>
      <c r="AB6" s="991"/>
      <c r="AC6" s="991"/>
      <c r="AD6" s="991"/>
      <c r="AE6" s="991"/>
      <c r="AF6" s="991"/>
      <c r="AG6" s="231"/>
    </row>
    <row r="7" spans="1:33" ht="14.4">
      <c r="B7" s="52"/>
      <c r="C7" s="122" t="s">
        <v>2678</v>
      </c>
      <c r="D7" s="123"/>
      <c r="E7" s="998"/>
      <c r="F7" s="998"/>
      <c r="G7" s="997"/>
      <c r="H7" s="998"/>
      <c r="I7" s="998"/>
      <c r="J7" s="998"/>
      <c r="K7" s="998"/>
      <c r="L7" s="998"/>
      <c r="M7" s="998"/>
      <c r="N7" s="997"/>
      <c r="O7" s="998"/>
      <c r="P7" s="998"/>
      <c r="Q7" s="986"/>
      <c r="R7" s="997"/>
      <c r="S7" s="218"/>
      <c r="T7" s="998"/>
      <c r="U7" s="998"/>
      <c r="V7" s="998"/>
      <c r="W7" s="998"/>
      <c r="X7" s="998"/>
      <c r="Y7" s="998"/>
      <c r="Z7" s="998"/>
      <c r="AB7" s="998"/>
      <c r="AC7" s="998"/>
      <c r="AD7" s="998"/>
      <c r="AE7" s="998"/>
      <c r="AF7" s="998"/>
      <c r="AG7" s="190"/>
    </row>
    <row r="8" spans="1:33" ht="15" thickBot="1">
      <c r="B8" s="52"/>
      <c r="C8" s="124" t="s">
        <v>2385</v>
      </c>
      <c r="D8" s="125"/>
      <c r="E8" s="998"/>
      <c r="F8" s="998"/>
      <c r="G8" s="997"/>
      <c r="H8" s="998"/>
      <c r="I8" s="998"/>
      <c r="J8" s="998"/>
      <c r="K8" s="998"/>
      <c r="L8" s="998"/>
      <c r="M8" s="998"/>
      <c r="N8" s="997"/>
      <c r="O8" s="998"/>
      <c r="P8" s="998"/>
      <c r="Q8" s="986"/>
      <c r="R8" s="997"/>
      <c r="S8" s="218"/>
      <c r="T8" s="998"/>
      <c r="U8" s="998"/>
      <c r="V8" s="998"/>
      <c r="W8" s="998"/>
      <c r="X8" s="998"/>
      <c r="Y8" s="998"/>
      <c r="Z8" s="998"/>
      <c r="AB8" s="998"/>
      <c r="AC8" s="998"/>
      <c r="AD8" s="998"/>
      <c r="AE8" s="998"/>
      <c r="AF8" s="998"/>
      <c r="AG8" s="190"/>
    </row>
    <row r="9" spans="1:33" ht="17.399999999999999" thickBot="1">
      <c r="B9" s="52"/>
      <c r="C9" s="998"/>
      <c r="D9" s="998"/>
      <c r="E9" s="998"/>
      <c r="F9" s="998"/>
      <c r="G9" s="997"/>
      <c r="H9" s="998"/>
      <c r="I9" s="998"/>
      <c r="J9" s="998"/>
      <c r="K9" s="998"/>
      <c r="L9" s="998"/>
      <c r="M9" s="998"/>
      <c r="N9" s="997"/>
      <c r="O9" s="998"/>
      <c r="P9" s="998"/>
      <c r="Q9" s="986"/>
      <c r="R9" s="997"/>
      <c r="S9" s="218"/>
      <c r="T9" s="998"/>
      <c r="U9" s="998"/>
      <c r="V9" s="998"/>
      <c r="W9" s="998"/>
      <c r="X9" s="998"/>
      <c r="Y9" s="998"/>
      <c r="Z9" s="998"/>
      <c r="AB9" s="998"/>
      <c r="AC9" s="708" t="s">
        <v>2894</v>
      </c>
      <c r="AD9" s="998"/>
      <c r="AE9" s="998"/>
      <c r="AF9" s="998"/>
      <c r="AG9" s="190"/>
    </row>
    <row r="10" spans="1:33" ht="21" customHeight="1">
      <c r="B10" s="52"/>
      <c r="C10" s="122" t="s">
        <v>103</v>
      </c>
      <c r="D10" s="137" t="s">
        <v>32</v>
      </c>
      <c r="E10" s="137" t="s">
        <v>104</v>
      </c>
      <c r="F10" s="133" t="s">
        <v>105</v>
      </c>
      <c r="H10" s="1353" t="s">
        <v>106</v>
      </c>
      <c r="I10" s="1608">
        <v>43646</v>
      </c>
      <c r="J10" s="1606"/>
      <c r="L10" s="1608">
        <v>44012</v>
      </c>
      <c r="M10" s="1606"/>
      <c r="N10" s="985"/>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C10" s="1602" t="s">
        <v>147</v>
      </c>
      <c r="AD10" s="986"/>
      <c r="AE10" s="1338" t="s">
        <v>108</v>
      </c>
      <c r="AF10" s="992"/>
      <c r="AG10" s="1332" t="s">
        <v>109</v>
      </c>
    </row>
    <row r="11" spans="1:33" ht="14.4">
      <c r="B11" s="52"/>
      <c r="C11" s="223" t="s">
        <v>110</v>
      </c>
      <c r="D11" s="136"/>
      <c r="E11" s="136"/>
      <c r="F11" s="134" t="s">
        <v>111</v>
      </c>
      <c r="H11" s="1354"/>
      <c r="I11" s="1609"/>
      <c r="J11" s="1461"/>
      <c r="L11" s="1609"/>
      <c r="M11" s="1461"/>
      <c r="N11" s="985"/>
      <c r="O11" s="1612"/>
      <c r="P11" s="1613"/>
      <c r="R11" s="1600"/>
      <c r="S11" s="1600"/>
      <c r="T11" s="1600"/>
      <c r="U11" s="1600"/>
      <c r="V11" s="1600"/>
      <c r="W11" s="1600"/>
      <c r="X11" s="1600"/>
      <c r="Y11" s="1600"/>
      <c r="Z11" s="1600"/>
      <c r="AA11" s="1600"/>
      <c r="AC11" s="1603"/>
      <c r="AD11" s="986"/>
      <c r="AE11" s="1339"/>
      <c r="AF11" s="992"/>
      <c r="AG11" s="1333"/>
    </row>
    <row r="12" spans="1:33" ht="15" thickBot="1">
      <c r="B12" s="52"/>
      <c r="C12" s="124"/>
      <c r="D12" s="138"/>
      <c r="E12" s="138"/>
      <c r="F12" s="135"/>
      <c r="H12" s="1355"/>
      <c r="I12" s="153"/>
      <c r="J12" s="1038" t="s">
        <v>147</v>
      </c>
      <c r="L12" s="153"/>
      <c r="M12" s="1038" t="s">
        <v>147</v>
      </c>
      <c r="N12" s="985"/>
      <c r="O12" s="153"/>
      <c r="P12" s="1038" t="s">
        <v>147</v>
      </c>
      <c r="R12" s="1601"/>
      <c r="S12" s="1601"/>
      <c r="T12" s="1601"/>
      <c r="U12" s="1601"/>
      <c r="V12" s="1601"/>
      <c r="W12" s="1601"/>
      <c r="X12" s="1601"/>
      <c r="Y12" s="1601"/>
      <c r="Z12" s="1601"/>
      <c r="AA12" s="1601"/>
      <c r="AC12" s="1604"/>
      <c r="AD12" s="986"/>
      <c r="AE12" s="1340"/>
      <c r="AF12" s="993"/>
      <c r="AG12" s="1334"/>
    </row>
    <row r="13" spans="1:33" ht="14.4">
      <c r="B13" s="52"/>
      <c r="C13" s="998"/>
      <c r="D13" s="998"/>
      <c r="E13" s="998"/>
      <c r="F13" s="998"/>
      <c r="G13" s="997"/>
      <c r="H13" s="998"/>
      <c r="I13" s="998"/>
      <c r="J13" s="998"/>
      <c r="K13" s="998"/>
      <c r="L13" s="998"/>
      <c r="M13" s="998"/>
      <c r="N13" s="997"/>
      <c r="O13" s="998"/>
      <c r="P13" s="998"/>
      <c r="Q13" s="998"/>
      <c r="R13" s="998"/>
      <c r="S13" s="998"/>
      <c r="T13" s="998"/>
      <c r="U13" s="998"/>
      <c r="V13" s="998"/>
      <c r="W13" s="998"/>
      <c r="X13" s="998"/>
      <c r="Y13" s="998"/>
      <c r="Z13" s="998"/>
      <c r="AB13" s="998"/>
      <c r="AC13" s="998"/>
      <c r="AD13" s="998"/>
      <c r="AE13" s="998"/>
      <c r="AF13" s="998"/>
      <c r="AG13" s="190"/>
    </row>
    <row r="14" spans="1:33" ht="19.5" customHeight="1">
      <c r="B14" s="52"/>
      <c r="C14" s="998"/>
      <c r="D14" s="998"/>
      <c r="E14" s="998"/>
      <c r="F14" s="998"/>
      <c r="G14" s="998"/>
      <c r="H14" s="998"/>
      <c r="I14" s="998"/>
      <c r="J14" s="998"/>
      <c r="K14" s="998"/>
      <c r="L14" s="998"/>
      <c r="M14" s="998"/>
      <c r="N14" s="998"/>
      <c r="O14" s="998"/>
      <c r="P14" s="998"/>
      <c r="Q14" s="998"/>
      <c r="R14" s="998"/>
      <c r="S14" s="998"/>
      <c r="T14" s="998"/>
      <c r="U14" s="998"/>
      <c r="V14" s="998"/>
      <c r="W14" s="998"/>
      <c r="X14" s="998"/>
      <c r="Y14" s="998"/>
      <c r="Z14" s="128"/>
      <c r="AA14" s="1252"/>
      <c r="AC14" s="998"/>
      <c r="AD14" s="998"/>
      <c r="AE14" s="998"/>
      <c r="AF14" s="998"/>
      <c r="AG14" s="190"/>
    </row>
    <row r="15" spans="1:33" ht="14.4">
      <c r="B15" s="1004">
        <f>IF(C15="","",COUNTIF($C15:C$15,"&lt;&gt;""")-COUNTBLANK($C15:C$15))</f>
        <v>1</v>
      </c>
      <c r="C15" s="995" t="s">
        <v>2341</v>
      </c>
      <c r="D15" s="995" t="s">
        <v>1603</v>
      </c>
      <c r="E15" s="1001" t="s">
        <v>750</v>
      </c>
      <c r="F15" s="996" t="s">
        <v>117</v>
      </c>
      <c r="G15" s="997"/>
      <c r="H15" s="1012">
        <f>IF(AND(I15&lt;&gt;"",J15&lt;&gt;"",L15&lt;&gt;"",M15&lt;&gt;"",O15&lt;&gt;"",P15&lt;&gt;"",AG15&lt;&gt;"",R15&lt;&gt;"",S15&lt;&gt;"",T15&lt;&gt;"",U15&lt;&gt;"",V15&lt;&gt;"",W15&lt;&gt;"",X15&lt;&gt;"",Y15&lt;&gt;"",Z15&lt;&gt;"",AA15&lt;&gt;"",AC15&lt;&gt;""),0,1)</f>
        <v>1</v>
      </c>
      <c r="I15" s="102"/>
      <c r="J15" s="1002"/>
      <c r="K15" s="997"/>
      <c r="L15" s="102"/>
      <c r="M15" s="1002"/>
      <c r="N15" s="997"/>
      <c r="O15" s="102"/>
      <c r="P15" s="1002"/>
      <c r="Q15" s="997"/>
      <c r="R15" s="102"/>
      <c r="S15" s="102"/>
      <c r="T15" s="102"/>
      <c r="U15" s="102"/>
      <c r="V15" s="102"/>
      <c r="W15" s="102"/>
      <c r="X15" s="102"/>
      <c r="Y15" s="102"/>
      <c r="Z15" s="102"/>
      <c r="AA15" s="1104"/>
      <c r="AC15" s="1002"/>
      <c r="AD15" s="998"/>
      <c r="AE15" s="1042"/>
      <c r="AF15" s="997"/>
      <c r="AG15" s="102"/>
    </row>
    <row r="16" spans="1:33" ht="14.4">
      <c r="B16" s="1004">
        <f>IF(C16="","",COUNTIF($C$15:C16,"&lt;&gt;""")-COUNTBLANK($C$15:C16))</f>
        <v>2</v>
      </c>
      <c r="C16" s="995" t="s">
        <v>2342</v>
      </c>
      <c r="D16" s="995" t="s">
        <v>1605</v>
      </c>
      <c r="E16" s="1001" t="s">
        <v>750</v>
      </c>
      <c r="F16" s="996" t="s">
        <v>117</v>
      </c>
      <c r="G16" s="997"/>
      <c r="H16" s="1012">
        <f t="shared" ref="H16:H31" si="0">IF(AND(I16&lt;&gt;"",J16&lt;&gt;"",L16&lt;&gt;"",M16&lt;&gt;"",O16&lt;&gt;"",P16&lt;&gt;"",AG16&lt;&gt;"",R16&lt;&gt;"",S16&lt;&gt;"",T16&lt;&gt;"",U16&lt;&gt;"",V16&lt;&gt;"",W16&lt;&gt;"",X16&lt;&gt;"",Y16&lt;&gt;"",Z16&lt;&gt;"",AA16&lt;&gt;"",AC16&lt;&gt;""),0,1)</f>
        <v>1</v>
      </c>
      <c r="I16" s="102"/>
      <c r="J16" s="311"/>
      <c r="K16" s="308"/>
      <c r="L16" s="102"/>
      <c r="M16" s="311"/>
      <c r="N16" s="308"/>
      <c r="O16" s="331"/>
      <c r="P16" s="311"/>
      <c r="Q16" s="308"/>
      <c r="R16" s="102"/>
      <c r="S16" s="102"/>
      <c r="T16" s="102"/>
      <c r="U16" s="102"/>
      <c r="V16" s="331"/>
      <c r="W16" s="331"/>
      <c r="X16" s="331"/>
      <c r="Y16" s="331"/>
      <c r="Z16" s="331"/>
      <c r="AA16" s="1255"/>
      <c r="AC16" s="1002"/>
      <c r="AD16" s="998"/>
      <c r="AE16" s="1042"/>
      <c r="AF16" s="997"/>
      <c r="AG16" s="102"/>
    </row>
    <row r="17" spans="2:33" ht="14.4">
      <c r="B17" s="1004">
        <f>IF(C17="","",COUNTIF($C$15:C17,"&lt;&gt;""")-COUNTBLANK($C$15:C17))</f>
        <v>3</v>
      </c>
      <c r="C17" s="995" t="s">
        <v>2343</v>
      </c>
      <c r="D17" s="995" t="s">
        <v>1607</v>
      </c>
      <c r="E17" s="1001" t="s">
        <v>750</v>
      </c>
      <c r="F17" s="996" t="s">
        <v>117</v>
      </c>
      <c r="G17" s="997"/>
      <c r="H17" s="1012">
        <f t="shared" si="0"/>
        <v>1</v>
      </c>
      <c r="I17" s="102"/>
      <c r="J17" s="1002"/>
      <c r="K17" s="308"/>
      <c r="L17" s="102"/>
      <c r="M17" s="1002"/>
      <c r="N17" s="308"/>
      <c r="O17" s="102"/>
      <c r="P17" s="1002"/>
      <c r="Q17" s="308"/>
      <c r="R17" s="102"/>
      <c r="S17" s="102"/>
      <c r="T17" s="102"/>
      <c r="U17" s="102"/>
      <c r="V17" s="102"/>
      <c r="W17" s="102"/>
      <c r="X17" s="102"/>
      <c r="Y17" s="102"/>
      <c r="Z17" s="102"/>
      <c r="AA17" s="1104"/>
      <c r="AC17" s="1002"/>
      <c r="AD17" s="998"/>
      <c r="AE17" s="1042"/>
      <c r="AF17" s="997"/>
      <c r="AG17" s="102"/>
    </row>
    <row r="18" spans="2:33" ht="14.4">
      <c r="B18" s="1004">
        <f>IF(C18="","",COUNTIF($C$15:C18,"&lt;&gt;""")-COUNTBLANK($C$15:C18))</f>
        <v>4</v>
      </c>
      <c r="C18" s="995" t="s">
        <v>2344</v>
      </c>
      <c r="D18" s="995" t="s">
        <v>1609</v>
      </c>
      <c r="E18" s="1001" t="s">
        <v>750</v>
      </c>
      <c r="F18" s="996" t="s">
        <v>117</v>
      </c>
      <c r="G18" s="997"/>
      <c r="H18" s="1012">
        <f t="shared" si="0"/>
        <v>1</v>
      </c>
      <c r="I18" s="102"/>
      <c r="J18" s="1002"/>
      <c r="K18" s="308"/>
      <c r="L18" s="102"/>
      <c r="M18" s="1002"/>
      <c r="N18" s="308"/>
      <c r="O18" s="102"/>
      <c r="P18" s="1002"/>
      <c r="Q18" s="308"/>
      <c r="R18" s="102"/>
      <c r="S18" s="102"/>
      <c r="T18" s="102"/>
      <c r="U18" s="102"/>
      <c r="V18" s="102"/>
      <c r="W18" s="102"/>
      <c r="X18" s="102"/>
      <c r="Y18" s="102"/>
      <c r="Z18" s="102"/>
      <c r="AA18" s="1104"/>
      <c r="AC18" s="1002"/>
      <c r="AD18" s="998"/>
      <c r="AE18" s="1042"/>
      <c r="AF18" s="997"/>
      <c r="AG18" s="102"/>
    </row>
    <row r="19" spans="2:33" ht="14.4">
      <c r="B19" s="1004">
        <f>IF(C19="","",COUNTIF($C$15:C19,"&lt;&gt;""")-COUNTBLANK($C$15:C19))</f>
        <v>5</v>
      </c>
      <c r="C19" s="995" t="s">
        <v>2345</v>
      </c>
      <c r="D19" s="995" t="s">
        <v>1611</v>
      </c>
      <c r="E19" s="1001" t="s">
        <v>750</v>
      </c>
      <c r="F19" s="996" t="s">
        <v>117</v>
      </c>
      <c r="G19" s="997"/>
      <c r="H19" s="1012">
        <f t="shared" si="0"/>
        <v>1</v>
      </c>
      <c r="I19" s="102"/>
      <c r="J19" s="1002"/>
      <c r="K19" s="308"/>
      <c r="L19" s="102"/>
      <c r="M19" s="1002"/>
      <c r="N19" s="308"/>
      <c r="O19" s="102"/>
      <c r="P19" s="1002"/>
      <c r="Q19" s="308"/>
      <c r="R19" s="102"/>
      <c r="S19" s="102"/>
      <c r="T19" s="102"/>
      <c r="U19" s="102"/>
      <c r="V19" s="102"/>
      <c r="W19" s="102"/>
      <c r="X19" s="102"/>
      <c r="Y19" s="102"/>
      <c r="Z19" s="102"/>
      <c r="AA19" s="1104"/>
      <c r="AC19" s="1002"/>
      <c r="AD19" s="998"/>
      <c r="AE19" s="1042"/>
      <c r="AF19" s="997"/>
      <c r="AG19" s="102"/>
    </row>
    <row r="20" spans="2:33" ht="14.4">
      <c r="B20" s="1004">
        <f>IF(C20="","",COUNTIF($C$15:C20,"&lt;&gt;""")-COUNTBLANK($C$15:C20))</f>
        <v>6</v>
      </c>
      <c r="C20" s="995" t="s">
        <v>2346</v>
      </c>
      <c r="D20" s="995" t="s">
        <v>2149</v>
      </c>
      <c r="E20" s="1001" t="s">
        <v>750</v>
      </c>
      <c r="F20" s="996" t="s">
        <v>117</v>
      </c>
      <c r="G20" s="997"/>
      <c r="H20" s="1012">
        <f t="shared" si="0"/>
        <v>1</v>
      </c>
      <c r="I20" s="102"/>
      <c r="J20" s="1002"/>
      <c r="K20" s="308"/>
      <c r="L20" s="102"/>
      <c r="M20" s="1002"/>
      <c r="N20" s="308"/>
      <c r="O20" s="102"/>
      <c r="P20" s="1002"/>
      <c r="Q20" s="308"/>
      <c r="R20" s="102"/>
      <c r="S20" s="102"/>
      <c r="T20" s="102"/>
      <c r="U20" s="102"/>
      <c r="V20" s="102"/>
      <c r="W20" s="102"/>
      <c r="X20" s="102"/>
      <c r="Y20" s="102"/>
      <c r="Z20" s="102"/>
      <c r="AA20" s="1104"/>
      <c r="AC20" s="1002"/>
      <c r="AD20" s="998"/>
      <c r="AE20" s="1042"/>
      <c r="AF20" s="997"/>
      <c r="AG20" s="102"/>
    </row>
    <row r="21" spans="2:33" ht="14.4">
      <c r="B21" s="1004">
        <f>IF(C21="","",COUNTIF($C$15:C21,"&lt;&gt;""")-COUNTBLANK($C$15:C21))</f>
        <v>7</v>
      </c>
      <c r="C21" s="995" t="s">
        <v>2347</v>
      </c>
      <c r="D21" s="995" t="s">
        <v>1614</v>
      </c>
      <c r="E21" s="1001" t="s">
        <v>750</v>
      </c>
      <c r="F21" s="996" t="s">
        <v>117</v>
      </c>
      <c r="G21" s="997"/>
      <c r="H21" s="1012">
        <f t="shared" si="0"/>
        <v>1</v>
      </c>
      <c r="I21" s="102"/>
      <c r="J21" s="1002"/>
      <c r="K21" s="308"/>
      <c r="L21" s="102"/>
      <c r="M21" s="1002"/>
      <c r="N21" s="308"/>
      <c r="O21" s="102"/>
      <c r="P21" s="1002"/>
      <c r="Q21" s="308"/>
      <c r="R21" s="102"/>
      <c r="S21" s="102"/>
      <c r="T21" s="102"/>
      <c r="U21" s="102"/>
      <c r="V21" s="102"/>
      <c r="W21" s="102"/>
      <c r="X21" s="102"/>
      <c r="Y21" s="102"/>
      <c r="Z21" s="102"/>
      <c r="AA21" s="1104"/>
      <c r="AC21" s="1002"/>
      <c r="AD21" s="998"/>
      <c r="AE21" s="1042"/>
      <c r="AF21" s="997"/>
      <c r="AG21" s="102"/>
    </row>
    <row r="22" spans="2:33" ht="14.4">
      <c r="B22" s="1004">
        <f>IF(C22="","",COUNTIF($C$15:C22,"&lt;&gt;""")-COUNTBLANK($C$15:C22))</f>
        <v>8</v>
      </c>
      <c r="C22" s="995" t="s">
        <v>2348</v>
      </c>
      <c r="D22" s="995" t="s">
        <v>2251</v>
      </c>
      <c r="E22" s="1001" t="s">
        <v>750</v>
      </c>
      <c r="F22" s="996" t="s">
        <v>117</v>
      </c>
      <c r="G22" s="997"/>
      <c r="H22" s="1012">
        <f t="shared" si="0"/>
        <v>1</v>
      </c>
      <c r="I22" s="102"/>
      <c r="J22" s="1002"/>
      <c r="K22" s="308"/>
      <c r="L22" s="102"/>
      <c r="M22" s="1002"/>
      <c r="N22" s="308"/>
      <c r="O22" s="102"/>
      <c r="P22" s="1002"/>
      <c r="Q22" s="308"/>
      <c r="R22" s="102"/>
      <c r="S22" s="102"/>
      <c r="T22" s="102"/>
      <c r="U22" s="102"/>
      <c r="V22" s="102"/>
      <c r="W22" s="102"/>
      <c r="X22" s="102"/>
      <c r="Y22" s="102"/>
      <c r="Z22" s="102"/>
      <c r="AA22" s="1104"/>
      <c r="AC22" s="1002"/>
      <c r="AD22" s="998"/>
      <c r="AE22" s="1042"/>
      <c r="AF22" s="997"/>
      <c r="AG22" s="102"/>
    </row>
    <row r="23" spans="2:33" ht="14.4">
      <c r="B23" s="1004">
        <f>IF(C23="","",COUNTIF($C$15:C23,"&lt;&gt;""")-COUNTBLANK($C$15:C23))</f>
        <v>9</v>
      </c>
      <c r="C23" s="995" t="s">
        <v>2349</v>
      </c>
      <c r="D23" s="995" t="s">
        <v>2257</v>
      </c>
      <c r="E23" s="1001" t="s">
        <v>750</v>
      </c>
      <c r="F23" s="996" t="s">
        <v>117</v>
      </c>
      <c r="G23" s="997"/>
      <c r="H23" s="1012">
        <f t="shared" si="0"/>
        <v>1</v>
      </c>
      <c r="I23" s="102"/>
      <c r="J23" s="1002"/>
      <c r="K23" s="308"/>
      <c r="L23" s="102"/>
      <c r="M23" s="1002"/>
      <c r="N23" s="308"/>
      <c r="O23" s="102"/>
      <c r="P23" s="1002"/>
      <c r="Q23" s="308"/>
      <c r="R23" s="102"/>
      <c r="S23" s="102"/>
      <c r="T23" s="102"/>
      <c r="U23" s="102"/>
      <c r="V23" s="102"/>
      <c r="W23" s="102"/>
      <c r="X23" s="102"/>
      <c r="Y23" s="102"/>
      <c r="Z23" s="102"/>
      <c r="AA23" s="1104"/>
      <c r="AC23" s="1002"/>
      <c r="AD23" s="998"/>
      <c r="AE23" s="1042"/>
      <c r="AF23" s="997"/>
      <c r="AG23" s="102"/>
    </row>
    <row r="24" spans="2:33" ht="14.4">
      <c r="B24" s="1004">
        <f>IF(C24="","",COUNTIF($C$15:C24,"&lt;&gt;""")-COUNTBLANK($C$15:C24))</f>
        <v>10</v>
      </c>
      <c r="C24" s="995" t="s">
        <v>2350</v>
      </c>
      <c r="D24" s="995" t="s">
        <v>2264</v>
      </c>
      <c r="E24" s="1001" t="s">
        <v>750</v>
      </c>
      <c r="F24" s="996" t="s">
        <v>117</v>
      </c>
      <c r="G24" s="997"/>
      <c r="H24" s="1012">
        <f t="shared" si="0"/>
        <v>1</v>
      </c>
      <c r="I24" s="102"/>
      <c r="J24" s="1002"/>
      <c r="K24" s="308"/>
      <c r="L24" s="102"/>
      <c r="M24" s="1002"/>
      <c r="N24" s="308"/>
      <c r="O24" s="102"/>
      <c r="P24" s="1002"/>
      <c r="Q24" s="308"/>
      <c r="R24" s="102"/>
      <c r="S24" s="102"/>
      <c r="T24" s="102"/>
      <c r="U24" s="102"/>
      <c r="V24" s="102"/>
      <c r="W24" s="102"/>
      <c r="X24" s="102"/>
      <c r="Y24" s="102"/>
      <c r="Z24" s="102"/>
      <c r="AA24" s="1104"/>
      <c r="AC24" s="1002"/>
      <c r="AD24" s="998"/>
      <c r="AE24" s="1042"/>
      <c r="AF24" s="997"/>
      <c r="AG24" s="102"/>
    </row>
    <row r="25" spans="2:33" ht="14.4">
      <c r="B25" s="1004">
        <f>IF(C25="","",COUNTIF($C$15:C25,"&lt;&gt;""")-COUNTBLANK($C$15:C25))</f>
        <v>11</v>
      </c>
      <c r="C25" s="995" t="s">
        <v>2351</v>
      </c>
      <c r="D25" s="995" t="s">
        <v>2265</v>
      </c>
      <c r="E25" s="1001" t="s">
        <v>750</v>
      </c>
      <c r="F25" s="996" t="s">
        <v>117</v>
      </c>
      <c r="G25" s="997"/>
      <c r="H25" s="1012">
        <f t="shared" si="0"/>
        <v>1</v>
      </c>
      <c r="I25" s="102"/>
      <c r="J25" s="1002"/>
      <c r="K25" s="308"/>
      <c r="L25" s="102"/>
      <c r="M25" s="1002"/>
      <c r="N25" s="308"/>
      <c r="O25" s="102"/>
      <c r="P25" s="1002"/>
      <c r="Q25" s="308"/>
      <c r="R25" s="102"/>
      <c r="S25" s="102"/>
      <c r="T25" s="102"/>
      <c r="U25" s="102"/>
      <c r="V25" s="102"/>
      <c r="W25" s="102"/>
      <c r="X25" s="102"/>
      <c r="Y25" s="102"/>
      <c r="Z25" s="102"/>
      <c r="AA25" s="1104"/>
      <c r="AC25" s="1002"/>
      <c r="AD25" s="998"/>
      <c r="AE25" s="1042"/>
      <c r="AF25" s="997"/>
      <c r="AG25" s="102"/>
    </row>
    <row r="26" spans="2:33" ht="14.4">
      <c r="B26" s="1004">
        <f>IF(C26="","",COUNTIF($C$15:C26,"&lt;&gt;""")-COUNTBLANK($C$15:C26))</f>
        <v>12</v>
      </c>
      <c r="C26" s="995" t="s">
        <v>2352</v>
      </c>
      <c r="D26" s="995" t="s">
        <v>2258</v>
      </c>
      <c r="E26" s="1001" t="s">
        <v>750</v>
      </c>
      <c r="F26" s="996" t="s">
        <v>117</v>
      </c>
      <c r="G26" s="997"/>
      <c r="H26" s="1012">
        <f t="shared" si="0"/>
        <v>1</v>
      </c>
      <c r="I26" s="102"/>
      <c r="J26" s="1002"/>
      <c r="K26" s="308"/>
      <c r="L26" s="102"/>
      <c r="M26" s="1002"/>
      <c r="N26" s="308"/>
      <c r="O26" s="102"/>
      <c r="P26" s="1002"/>
      <c r="Q26" s="308"/>
      <c r="R26" s="102"/>
      <c r="S26" s="102"/>
      <c r="T26" s="102"/>
      <c r="U26" s="102"/>
      <c r="V26" s="102"/>
      <c r="W26" s="102"/>
      <c r="X26" s="102"/>
      <c r="Y26" s="102"/>
      <c r="Z26" s="102"/>
      <c r="AA26" s="1104"/>
      <c r="AC26" s="1002"/>
      <c r="AD26" s="998"/>
      <c r="AE26" s="1042"/>
      <c r="AF26" s="997"/>
      <c r="AG26" s="102"/>
    </row>
    <row r="27" spans="2:33" ht="14.4">
      <c r="B27" s="1004">
        <f>IF(C27="","",COUNTIF($C$15:C27,"&lt;&gt;""")-COUNTBLANK($C$15:C27))</f>
        <v>13</v>
      </c>
      <c r="C27" s="995" t="s">
        <v>2353</v>
      </c>
      <c r="D27" s="995" t="s">
        <v>2266</v>
      </c>
      <c r="E27" s="1001" t="s">
        <v>750</v>
      </c>
      <c r="F27" s="996" t="s">
        <v>117</v>
      </c>
      <c r="G27" s="997"/>
      <c r="H27" s="1012">
        <f t="shared" si="0"/>
        <v>1</v>
      </c>
      <c r="I27" s="102"/>
      <c r="J27" s="1002"/>
      <c r="K27" s="308"/>
      <c r="L27" s="102"/>
      <c r="M27" s="1002"/>
      <c r="N27" s="308"/>
      <c r="O27" s="102"/>
      <c r="P27" s="1002"/>
      <c r="Q27" s="308"/>
      <c r="R27" s="102"/>
      <c r="S27" s="102"/>
      <c r="T27" s="102"/>
      <c r="U27" s="102"/>
      <c r="V27" s="102"/>
      <c r="W27" s="102"/>
      <c r="X27" s="102"/>
      <c r="Y27" s="102"/>
      <c r="Z27" s="102"/>
      <c r="AA27" s="1104"/>
      <c r="AC27" s="1002"/>
      <c r="AD27" s="998"/>
      <c r="AE27" s="1042"/>
      <c r="AF27" s="997"/>
      <c r="AG27" s="102"/>
    </row>
    <row r="28" spans="2:33" ht="14.4">
      <c r="B28" s="1004">
        <f>IF(C28="","",COUNTIF($C$15:C28,"&lt;&gt;""")-COUNTBLANK($C$15:C28))</f>
        <v>14</v>
      </c>
      <c r="C28" s="995" t="s">
        <v>2354</v>
      </c>
      <c r="D28" s="995" t="s">
        <v>1622</v>
      </c>
      <c r="E28" s="1001" t="s">
        <v>750</v>
      </c>
      <c r="F28" s="996" t="s">
        <v>117</v>
      </c>
      <c r="G28" s="997"/>
      <c r="H28" s="1012">
        <f t="shared" si="0"/>
        <v>1</v>
      </c>
      <c r="I28" s="102"/>
      <c r="J28" s="1002"/>
      <c r="K28" s="308"/>
      <c r="L28" s="102"/>
      <c r="M28" s="1002"/>
      <c r="N28" s="308"/>
      <c r="O28" s="102"/>
      <c r="P28" s="1002"/>
      <c r="Q28" s="308"/>
      <c r="R28" s="102"/>
      <c r="S28" s="102"/>
      <c r="T28" s="102"/>
      <c r="U28" s="102"/>
      <c r="V28" s="102"/>
      <c r="W28" s="102"/>
      <c r="X28" s="102"/>
      <c r="Y28" s="102"/>
      <c r="Z28" s="102"/>
      <c r="AA28" s="1104"/>
      <c r="AC28" s="1002"/>
      <c r="AD28" s="998"/>
      <c r="AE28" s="1042"/>
      <c r="AF28" s="997"/>
      <c r="AG28" s="102"/>
    </row>
    <row r="29" spans="2:33" ht="14.4">
      <c r="B29" s="1004">
        <f>IF(C29="","",COUNTIF($C$15:C29,"&lt;&gt;""")-COUNTBLANK($C$15:C29))</f>
        <v>15</v>
      </c>
      <c r="C29" s="995" t="s">
        <v>2355</v>
      </c>
      <c r="D29" s="995" t="s">
        <v>1624</v>
      </c>
      <c r="E29" s="1001" t="s">
        <v>750</v>
      </c>
      <c r="F29" s="996" t="s">
        <v>117</v>
      </c>
      <c r="G29" s="997"/>
      <c r="H29" s="1012">
        <f t="shared" si="0"/>
        <v>1</v>
      </c>
      <c r="I29" s="102"/>
      <c r="J29" s="1002"/>
      <c r="K29" s="308"/>
      <c r="L29" s="102"/>
      <c r="M29" s="1002"/>
      <c r="N29" s="308"/>
      <c r="O29" s="102"/>
      <c r="P29" s="1002"/>
      <c r="Q29" s="308"/>
      <c r="R29" s="102"/>
      <c r="S29" s="102"/>
      <c r="T29" s="102"/>
      <c r="U29" s="102"/>
      <c r="V29" s="102"/>
      <c r="W29" s="102"/>
      <c r="X29" s="102"/>
      <c r="Y29" s="102"/>
      <c r="Z29" s="102"/>
      <c r="AA29" s="1104"/>
      <c r="AC29" s="1002"/>
      <c r="AD29" s="998"/>
      <c r="AE29" s="1042"/>
      <c r="AF29" s="997"/>
      <c r="AG29" s="102"/>
    </row>
    <row r="30" spans="2:33" ht="14.4">
      <c r="B30" s="1004">
        <f>IF(C30="","",COUNTIF($C$15:C30,"&lt;&gt;""")-COUNTBLANK($C$15:C30))</f>
        <v>16</v>
      </c>
      <c r="C30" s="995" t="s">
        <v>2356</v>
      </c>
      <c r="D30" s="159" t="s">
        <v>2267</v>
      </c>
      <c r="E30" s="1001" t="s">
        <v>750</v>
      </c>
      <c r="F30" s="996" t="s">
        <v>117</v>
      </c>
      <c r="G30" s="997"/>
      <c r="H30" s="1012">
        <f t="shared" si="0"/>
        <v>1</v>
      </c>
      <c r="I30" s="102"/>
      <c r="J30" s="1002"/>
      <c r="K30" s="308"/>
      <c r="L30" s="102"/>
      <c r="M30" s="1002"/>
      <c r="N30" s="308"/>
      <c r="O30" s="102"/>
      <c r="P30" s="1002"/>
      <c r="Q30" s="308"/>
      <c r="R30" s="102"/>
      <c r="S30" s="102"/>
      <c r="T30" s="102"/>
      <c r="U30" s="102"/>
      <c r="V30" s="102"/>
      <c r="W30" s="102"/>
      <c r="X30" s="102"/>
      <c r="Y30" s="102"/>
      <c r="Z30" s="102"/>
      <c r="AA30" s="1104"/>
      <c r="AC30" s="1002"/>
      <c r="AD30" s="998"/>
      <c r="AE30" s="1042"/>
      <c r="AF30" s="997"/>
      <c r="AG30" s="102"/>
    </row>
    <row r="31" spans="2:33" ht="14.4">
      <c r="B31" s="1004">
        <f>IF(C31="","",COUNTIF($C$15:C31,"&lt;&gt;""")-COUNTBLANK($C$15:C31))</f>
        <v>17</v>
      </c>
      <c r="C31" s="995" t="s">
        <v>2357</v>
      </c>
      <c r="D31" s="995" t="s">
        <v>1627</v>
      </c>
      <c r="E31" s="1001" t="s">
        <v>750</v>
      </c>
      <c r="F31" s="996" t="s">
        <v>164</v>
      </c>
      <c r="G31" s="997"/>
      <c r="H31" s="1012">
        <f t="shared" si="0"/>
        <v>1</v>
      </c>
      <c r="I31" s="823">
        <f>SUM(I15:I30)</f>
        <v>0</v>
      </c>
      <c r="J31" s="1002"/>
      <c r="K31" s="308"/>
      <c r="L31" s="823">
        <f>SUM(L15:L30)</f>
        <v>0</v>
      </c>
      <c r="M31" s="1002"/>
      <c r="N31" s="308"/>
      <c r="O31" s="823">
        <f>SUM(O15:O30)</f>
        <v>0</v>
      </c>
      <c r="P31" s="1002"/>
      <c r="Q31" s="308"/>
      <c r="R31" s="823">
        <f t="shared" ref="R31:Z31" si="1">SUM(R15:R30)</f>
        <v>0</v>
      </c>
      <c r="S31" s="823">
        <f t="shared" si="1"/>
        <v>0</v>
      </c>
      <c r="T31" s="823">
        <f t="shared" si="1"/>
        <v>0</v>
      </c>
      <c r="U31" s="823">
        <f t="shared" si="1"/>
        <v>0</v>
      </c>
      <c r="V31" s="823">
        <f t="shared" si="1"/>
        <v>0</v>
      </c>
      <c r="W31" s="823">
        <f t="shared" si="1"/>
        <v>0</v>
      </c>
      <c r="X31" s="823">
        <f t="shared" si="1"/>
        <v>0</v>
      </c>
      <c r="Y31" s="823">
        <f t="shared" si="1"/>
        <v>0</v>
      </c>
      <c r="Z31" s="823">
        <f t="shared" si="1"/>
        <v>0</v>
      </c>
      <c r="AA31" s="1195">
        <f>SUM(AA15:AA30)</f>
        <v>0</v>
      </c>
      <c r="AC31" s="1002"/>
      <c r="AD31" s="998"/>
      <c r="AE31" s="1042"/>
      <c r="AF31" s="997"/>
      <c r="AG31" s="102"/>
    </row>
    <row r="32" spans="2:33" ht="14.4">
      <c r="B32" s="52"/>
      <c r="C32" s="998"/>
      <c r="D32" s="998"/>
      <c r="E32" s="998"/>
      <c r="F32" s="998"/>
      <c r="G32" s="997"/>
      <c r="H32" s="998"/>
      <c r="I32" s="307"/>
      <c r="J32" s="307"/>
      <c r="K32" s="307"/>
      <c r="L32" s="307"/>
      <c r="M32" s="307"/>
      <c r="N32" s="308"/>
      <c r="O32" s="997"/>
      <c r="P32" s="998"/>
      <c r="Q32" s="998"/>
      <c r="R32" s="998"/>
      <c r="S32" s="333"/>
      <c r="T32" s="998"/>
      <c r="U32" s="998"/>
      <c r="V32" s="998"/>
      <c r="W32" s="998"/>
      <c r="X32" s="998"/>
      <c r="Y32" s="998"/>
      <c r="Z32" s="998"/>
      <c r="AB32" s="998"/>
      <c r="AC32" s="998"/>
      <c r="AD32" s="998"/>
      <c r="AE32" s="998"/>
      <c r="AF32" s="998"/>
      <c r="AG32" s="190"/>
    </row>
    <row r="33" spans="1:33" ht="14.4">
      <c r="B33" s="52"/>
      <c r="C33" s="998"/>
      <c r="D33" s="998"/>
      <c r="E33" s="998"/>
      <c r="F33" s="998"/>
      <c r="G33" s="997"/>
      <c r="H33" s="998"/>
      <c r="I33" s="998"/>
      <c r="J33" s="998"/>
      <c r="K33" s="998"/>
      <c r="L33" s="998"/>
      <c r="M33" s="998"/>
      <c r="N33" s="997"/>
      <c r="O33" s="997"/>
      <c r="P33" s="998"/>
      <c r="Q33" s="998"/>
      <c r="R33" s="998"/>
      <c r="S33" s="333"/>
      <c r="T33" s="998"/>
      <c r="U33" s="998"/>
      <c r="V33" s="998"/>
      <c r="W33" s="998"/>
      <c r="X33" s="998"/>
      <c r="Y33" s="998"/>
      <c r="Z33" s="998"/>
      <c r="AB33" s="998"/>
      <c r="AC33" s="998"/>
      <c r="AD33" s="998"/>
      <c r="AE33" s="998"/>
      <c r="AF33" s="998"/>
      <c r="AG33" s="190"/>
    </row>
    <row r="34" spans="1:33" ht="14.4">
      <c r="B34" s="52"/>
      <c r="C34" s="998" t="s">
        <v>129</v>
      </c>
      <c r="D34" s="998"/>
      <c r="E34" s="998"/>
      <c r="F34" s="998"/>
      <c r="G34" s="997"/>
      <c r="H34" s="998"/>
      <c r="I34" s="998"/>
      <c r="J34" s="998"/>
      <c r="K34" s="998"/>
      <c r="L34" s="998"/>
      <c r="M34" s="998"/>
      <c r="N34" s="997"/>
      <c r="O34" s="997"/>
      <c r="P34" s="998"/>
      <c r="Q34" s="998"/>
      <c r="R34" s="998"/>
      <c r="S34" s="333"/>
      <c r="T34" s="998"/>
      <c r="U34" s="998"/>
      <c r="V34" s="998"/>
      <c r="W34" s="998"/>
      <c r="X34" s="998"/>
      <c r="Y34" s="998"/>
      <c r="Z34" s="998"/>
      <c r="AB34" s="998"/>
      <c r="AC34" s="998"/>
      <c r="AD34" s="998"/>
      <c r="AE34" s="998"/>
      <c r="AF34" s="998"/>
      <c r="AG34" s="190"/>
    </row>
    <row r="35" spans="1:33" ht="14.4">
      <c r="B35" s="52"/>
      <c r="C35" s="1586"/>
      <c r="D35" s="1586"/>
      <c r="E35" s="1586"/>
      <c r="F35" s="1586"/>
      <c r="G35" s="997"/>
      <c r="H35" s="998"/>
      <c r="I35" s="998"/>
      <c r="J35" s="998"/>
      <c r="K35" s="998"/>
      <c r="L35" s="998"/>
      <c r="M35" s="998"/>
      <c r="N35" s="997"/>
      <c r="O35" s="997"/>
      <c r="P35" s="998"/>
      <c r="Q35" s="998"/>
      <c r="R35" s="998"/>
      <c r="S35" s="333"/>
      <c r="T35" s="998"/>
      <c r="U35" s="998"/>
      <c r="V35" s="998"/>
      <c r="W35" s="998"/>
      <c r="X35" s="998"/>
      <c r="Y35" s="998"/>
      <c r="Z35" s="998"/>
      <c r="AB35" s="998"/>
      <c r="AC35" s="998"/>
      <c r="AD35" s="998"/>
      <c r="AE35" s="998"/>
      <c r="AF35" s="998"/>
      <c r="AG35" s="190"/>
    </row>
    <row r="36" spans="1:33" ht="14.4">
      <c r="B36" s="52"/>
      <c r="C36" s="1586"/>
      <c r="D36" s="1586"/>
      <c r="E36" s="1586"/>
      <c r="F36" s="1586"/>
      <c r="G36" s="997"/>
      <c r="H36" s="998"/>
      <c r="I36" s="998"/>
      <c r="J36" s="998"/>
      <c r="K36" s="998"/>
      <c r="L36" s="998"/>
      <c r="M36" s="998"/>
      <c r="N36" s="997"/>
      <c r="O36" s="997"/>
      <c r="P36" s="998"/>
      <c r="Q36" s="998"/>
      <c r="R36" s="998"/>
      <c r="S36" s="333"/>
      <c r="T36" s="998"/>
      <c r="U36" s="998"/>
      <c r="V36" s="998"/>
      <c r="W36" s="998"/>
      <c r="X36" s="998"/>
      <c r="Y36" s="998"/>
      <c r="Z36" s="998"/>
      <c r="AB36" s="998"/>
      <c r="AC36" s="998"/>
      <c r="AD36" s="998"/>
      <c r="AE36" s="998"/>
      <c r="AF36" s="998"/>
      <c r="AG36" s="190"/>
    </row>
    <row r="37" spans="1:33" ht="14.4">
      <c r="B37" s="52"/>
      <c r="C37" s="1586"/>
      <c r="D37" s="1586"/>
      <c r="E37" s="1586"/>
      <c r="F37" s="1586"/>
      <c r="G37" s="997"/>
      <c r="H37" s="998"/>
      <c r="I37" s="998"/>
      <c r="J37" s="998"/>
      <c r="K37" s="998"/>
      <c r="L37" s="998"/>
      <c r="M37" s="998"/>
      <c r="N37" s="997"/>
      <c r="O37" s="997"/>
      <c r="P37" s="998"/>
      <c r="Q37" s="998"/>
      <c r="R37" s="998"/>
      <c r="S37" s="333"/>
      <c r="T37" s="998"/>
      <c r="U37" s="998"/>
      <c r="V37" s="998"/>
      <c r="W37" s="998"/>
      <c r="X37" s="998"/>
      <c r="Y37" s="998"/>
      <c r="Z37" s="998"/>
      <c r="AB37" s="998"/>
      <c r="AC37" s="998"/>
      <c r="AD37" s="998"/>
      <c r="AE37" s="998"/>
      <c r="AF37" s="998"/>
      <c r="AG37" s="190"/>
    </row>
    <row r="38" spans="1:33" ht="14.4">
      <c r="B38" s="52"/>
      <c r="C38" s="1586"/>
      <c r="D38" s="1586"/>
      <c r="E38" s="1586"/>
      <c r="F38" s="1586"/>
      <c r="G38" s="997"/>
      <c r="H38" s="998"/>
      <c r="I38" s="998"/>
      <c r="J38" s="998"/>
      <c r="K38" s="998"/>
      <c r="L38" s="998"/>
      <c r="M38" s="998"/>
      <c r="N38" s="997"/>
      <c r="O38" s="997"/>
      <c r="P38" s="998"/>
      <c r="Q38" s="998"/>
      <c r="R38" s="998"/>
      <c r="S38" s="333"/>
      <c r="T38" s="998"/>
      <c r="U38" s="998"/>
      <c r="V38" s="998"/>
      <c r="W38" s="998"/>
      <c r="X38" s="998"/>
      <c r="Y38" s="998"/>
      <c r="Z38" s="998"/>
      <c r="AB38" s="998"/>
      <c r="AC38" s="998"/>
      <c r="AD38" s="998"/>
      <c r="AE38" s="998"/>
      <c r="AF38" s="998"/>
      <c r="AG38" s="190"/>
    </row>
    <row r="39" spans="1:33" ht="14.4">
      <c r="B39" s="52"/>
      <c r="C39" s="1586"/>
      <c r="D39" s="1586"/>
      <c r="E39" s="1586"/>
      <c r="F39" s="1586"/>
      <c r="G39" s="997"/>
      <c r="H39" s="998"/>
      <c r="I39" s="998"/>
      <c r="J39" s="998"/>
      <c r="K39" s="998"/>
      <c r="L39" s="998"/>
      <c r="M39" s="998"/>
      <c r="N39" s="997"/>
      <c r="O39" s="997"/>
      <c r="P39" s="998"/>
      <c r="Q39" s="998"/>
      <c r="R39" s="998"/>
      <c r="S39" s="333"/>
      <c r="T39" s="998"/>
      <c r="U39" s="998"/>
      <c r="V39" s="998"/>
      <c r="W39" s="998"/>
      <c r="X39" s="998"/>
      <c r="Y39" s="998"/>
      <c r="Z39" s="998"/>
      <c r="AB39" s="998"/>
      <c r="AC39" s="998"/>
      <c r="AD39" s="998"/>
      <c r="AE39" s="998"/>
      <c r="AF39" s="998"/>
      <c r="AG39" s="190"/>
    </row>
    <row r="40" spans="1:33" ht="14.4">
      <c r="B40" s="52"/>
      <c r="C40" s="998"/>
      <c r="D40" s="998"/>
      <c r="E40" s="998"/>
      <c r="F40" s="998"/>
      <c r="G40" s="997"/>
      <c r="H40" s="998"/>
      <c r="I40" s="998"/>
      <c r="J40" s="998"/>
      <c r="K40" s="998"/>
      <c r="L40" s="998"/>
      <c r="M40" s="998"/>
      <c r="N40" s="997"/>
      <c r="O40" s="997"/>
      <c r="P40" s="998"/>
      <c r="Q40" s="998"/>
      <c r="R40" s="998"/>
      <c r="S40" s="333"/>
      <c r="T40" s="998"/>
      <c r="U40" s="998"/>
      <c r="V40" s="998"/>
      <c r="W40" s="998"/>
      <c r="X40" s="998"/>
      <c r="Y40" s="998"/>
      <c r="Z40" s="998"/>
      <c r="AB40" s="998"/>
      <c r="AC40" s="998"/>
      <c r="AD40" s="998"/>
      <c r="AE40" s="998"/>
      <c r="AF40" s="998"/>
      <c r="AG40" s="190"/>
    </row>
    <row r="41" spans="1:33" ht="14.4">
      <c r="B41" s="52"/>
      <c r="C41" s="998"/>
      <c r="D41" s="334"/>
      <c r="E41" s="334"/>
      <c r="F41" s="334"/>
      <c r="G41" s="997"/>
      <c r="H41" s="998"/>
      <c r="I41" s="998"/>
      <c r="J41" s="998"/>
      <c r="K41" s="998"/>
      <c r="L41" s="998"/>
      <c r="M41" s="998"/>
      <c r="N41" s="997"/>
      <c r="O41" s="998"/>
      <c r="P41" s="998"/>
      <c r="Q41" s="998"/>
      <c r="R41" s="998"/>
      <c r="S41" s="333"/>
      <c r="T41" s="998"/>
      <c r="U41" s="998"/>
      <c r="V41" s="998"/>
      <c r="W41" s="998"/>
      <c r="X41" s="998"/>
      <c r="Y41" s="998"/>
      <c r="Z41" s="998"/>
      <c r="AB41" s="998"/>
      <c r="AC41" s="998"/>
      <c r="AD41" s="998"/>
      <c r="AE41" s="998"/>
      <c r="AF41" s="998"/>
      <c r="AG41" s="190"/>
    </row>
    <row r="42" spans="1:33" ht="14.4">
      <c r="B42" s="335" t="s">
        <v>130</v>
      </c>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1256"/>
      <c r="AB42" s="312"/>
      <c r="AC42" s="312"/>
      <c r="AD42" s="312"/>
      <c r="AE42" s="312"/>
      <c r="AF42" s="312"/>
      <c r="AG42" s="312"/>
    </row>
    <row r="43" spans="1:33" ht="14.4" hidden="1">
      <c r="A43"/>
      <c r="B43"/>
      <c r="C43"/>
      <c r="D43"/>
      <c r="E43"/>
      <c r="F43"/>
      <c r="G43"/>
      <c r="H43"/>
      <c r="I43"/>
      <c r="J43"/>
      <c r="K43"/>
      <c r="L43"/>
      <c r="M43"/>
      <c r="N43"/>
      <c r="O43"/>
      <c r="P43"/>
      <c r="Q43"/>
      <c r="R43"/>
      <c r="S43"/>
      <c r="T43"/>
      <c r="U43"/>
      <c r="V43"/>
      <c r="W43"/>
      <c r="X43"/>
      <c r="Y43"/>
      <c r="Z43"/>
      <c r="AA43" s="1239"/>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1239"/>
      <c r="AB44"/>
      <c r="AC44"/>
      <c r="AD44"/>
      <c r="AE44"/>
      <c r="AF44"/>
      <c r="AG44"/>
    </row>
    <row r="45" spans="1:33" ht="14.85" hidden="1" customHeight="1">
      <c r="A45"/>
      <c r="B45"/>
      <c r="C45"/>
      <c r="D45"/>
      <c r="E45"/>
      <c r="F45"/>
      <c r="G45"/>
      <c r="H45"/>
      <c r="I45"/>
      <c r="J45"/>
      <c r="K45"/>
      <c r="L45"/>
      <c r="M45"/>
      <c r="N45"/>
      <c r="O45"/>
      <c r="P45"/>
      <c r="Q45"/>
      <c r="R45"/>
      <c r="S45"/>
      <c r="T45"/>
      <c r="U45"/>
      <c r="V45"/>
      <c r="W45"/>
      <c r="X45"/>
      <c r="Y45"/>
      <c r="Z45"/>
      <c r="AA45" s="1239"/>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39"/>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39"/>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39"/>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39"/>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39"/>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39"/>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39"/>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3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3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3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3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3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3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3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3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3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3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3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3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39"/>
      <c r="AB72"/>
      <c r="AC72"/>
      <c r="AD72"/>
      <c r="AE72"/>
      <c r="AF72"/>
      <c r="AG72"/>
    </row>
  </sheetData>
  <mergeCells count="18">
    <mergeCell ref="C35:F39"/>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57" priority="5" stopIfTrue="1" operator="greaterThan">
      <formula>0</formula>
    </cfRule>
    <cfRule type="cellIs" dxfId="156" priority="6" stopIfTrue="1" operator="lessThan">
      <formula>1</formula>
    </cfRule>
  </conditionalFormatting>
  <conditionalFormatting sqref="H15:H31">
    <cfRule type="cellIs" dxfId="155" priority="1" stopIfTrue="1" operator="greaterThan">
      <formula>0</formula>
    </cfRule>
    <cfRule type="cellIs" dxfId="154" priority="2" stopIfTrue="1" operator="lessThan">
      <formula>1</formula>
    </cfRule>
  </conditionalFormatting>
  <dataValidations count="1">
    <dataValidation type="list" allowBlank="1" showInputMessage="1" showErrorMessage="1" sqref="AC15:AC31 J15:J31 M15:M31 P15:P31" xr:uid="{A190D026-9076-4D12-ABC1-9A798A56F75D}">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91AFE-FE94-408A-9253-57A54976E0CA}">
  <sheetPr>
    <tabColor rgb="FF55EBF7"/>
    <pageSetUpPr fitToPage="1"/>
  </sheetPr>
  <dimension ref="A1:XEG72"/>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109375" style="985" customWidth="1"/>
    <col min="4" max="4" width="56.6640625" style="985" customWidth="1"/>
    <col min="5" max="5" width="9.44140625" style="985" customWidth="1"/>
    <col min="6" max="6" width="8.5546875" style="985" customWidth="1"/>
    <col min="7" max="7" width="8.5546875" style="986" customWidth="1"/>
    <col min="8" max="8" width="19" style="89" bestFit="1" customWidth="1"/>
    <col min="9" max="9" width="13.5546875" style="985" customWidth="1"/>
    <col min="10" max="11" width="5.5546875" style="985" customWidth="1"/>
    <col min="12" max="12" width="13.5546875" style="985" customWidth="1"/>
    <col min="13" max="13" width="5.5546875" style="985" customWidth="1"/>
    <col min="14" max="14" width="5.5546875" style="986" customWidth="1"/>
    <col min="15" max="15" width="13.5546875" style="985" customWidth="1"/>
    <col min="16" max="17" width="5.5546875" style="985" customWidth="1"/>
    <col min="18" max="18" width="16.5546875" style="986" customWidth="1"/>
    <col min="19" max="19" width="16.5546875" style="168" customWidth="1"/>
    <col min="20" max="26" width="16.5546875" style="985" customWidth="1"/>
    <col min="27" max="27" width="16.5546875" style="33" customWidth="1"/>
    <col min="28" max="30" width="5.5546875" style="985" customWidth="1"/>
    <col min="31" max="31" width="15.44140625" style="985" customWidth="1"/>
    <col min="32" max="32" width="5.5546875" style="985" customWidth="1"/>
    <col min="33" max="33" width="49.44140625" style="985" customWidth="1"/>
    <col min="34" max="35" width="5.5546875" hidden="1"/>
    <col min="36" max="16350" width="9.44140625" hidden="1"/>
    <col min="16362" max="16384" width="9.44140625" hidden="1"/>
  </cols>
  <sheetData>
    <row r="1" spans="1:33" ht="28.35" customHeight="1">
      <c r="B1" s="929" t="str">
        <f>'Key information'!$B$6</f>
        <v>Three Waters Reform Programme: Request for Information Workbook I</v>
      </c>
      <c r="C1" s="988"/>
      <c r="D1" s="988"/>
      <c r="E1" s="323"/>
      <c r="F1" s="323"/>
      <c r="G1" s="323"/>
      <c r="H1" s="939"/>
      <c r="I1" s="323"/>
      <c r="J1" s="323"/>
      <c r="K1" s="323"/>
      <c r="L1" s="323"/>
      <c r="M1" s="323"/>
      <c r="N1" s="323"/>
      <c r="O1" s="323"/>
      <c r="P1" s="323"/>
      <c r="Q1" s="323"/>
      <c r="R1" s="323"/>
      <c r="S1" s="323"/>
      <c r="T1" s="323"/>
      <c r="U1" s="323"/>
      <c r="V1" s="323"/>
      <c r="W1" s="323"/>
      <c r="X1" s="323"/>
      <c r="Y1" s="323"/>
      <c r="Z1" s="323"/>
      <c r="AA1" s="1249"/>
      <c r="AB1" s="323"/>
      <c r="AC1" s="323"/>
      <c r="AD1" s="323"/>
      <c r="AE1" s="323"/>
      <c r="AF1" s="323"/>
      <c r="AG1" s="324"/>
    </row>
    <row r="2" spans="1:33"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998"/>
      <c r="Z2" s="998"/>
      <c r="AB2" s="998"/>
      <c r="AC2" s="998"/>
      <c r="AD2" s="998"/>
      <c r="AE2" s="998"/>
      <c r="AF2" s="998"/>
      <c r="AG2" s="190"/>
    </row>
    <row r="3" spans="1:33" ht="14.4">
      <c r="A3" s="989"/>
      <c r="B3" s="662" t="s">
        <v>1971</v>
      </c>
      <c r="C3" s="302"/>
      <c r="D3" s="663">
        <f>'Key information'!$E$8</f>
        <v>0</v>
      </c>
      <c r="E3" s="302"/>
      <c r="F3" s="192"/>
      <c r="G3" s="807" t="s">
        <v>100</v>
      </c>
      <c r="H3" s="1011">
        <f>SUM(H15:H31)</f>
        <v>17</v>
      </c>
      <c r="I3" s="192"/>
      <c r="J3" s="192"/>
      <c r="K3" s="192"/>
      <c r="L3" s="192"/>
      <c r="M3" s="192"/>
      <c r="N3" s="997"/>
      <c r="O3" s="326"/>
      <c r="P3" s="998"/>
      <c r="Q3" s="998"/>
      <c r="R3" s="998"/>
      <c r="S3" s="99"/>
      <c r="T3" s="302"/>
      <c r="U3" s="302"/>
      <c r="V3" s="302"/>
      <c r="W3" s="302"/>
      <c r="X3" s="302"/>
      <c r="Y3" s="302"/>
      <c r="Z3" s="302"/>
      <c r="AA3" s="842"/>
      <c r="AB3" s="302"/>
      <c r="AC3" s="302"/>
      <c r="AD3" s="302"/>
      <c r="AE3" s="302"/>
      <c r="AF3" s="302"/>
      <c r="AG3" s="303"/>
    </row>
    <row r="4" spans="1:33" ht="14.4">
      <c r="B4" s="1022"/>
      <c r="C4" s="327"/>
      <c r="D4" s="328"/>
      <c r="E4" s="1008"/>
      <c r="F4" s="1008"/>
      <c r="G4" s="1008"/>
      <c r="H4" s="1008"/>
      <c r="I4" s="1008"/>
      <c r="J4" s="1008"/>
      <c r="K4" s="1008"/>
      <c r="L4" s="1008"/>
      <c r="M4" s="1008"/>
      <c r="N4" s="46"/>
      <c r="O4" s="47"/>
      <c r="P4" s="47"/>
      <c r="Q4" s="47"/>
      <c r="R4" s="47"/>
      <c r="S4" s="330"/>
      <c r="T4" s="46"/>
      <c r="U4" s="46"/>
      <c r="V4" s="46"/>
      <c r="W4" s="46"/>
      <c r="X4" s="46"/>
      <c r="Y4" s="46"/>
      <c r="Z4" s="46"/>
      <c r="AA4" s="1250"/>
      <c r="AB4" s="46"/>
      <c r="AC4" s="46"/>
      <c r="AD4" s="46"/>
      <c r="AE4" s="46"/>
      <c r="AF4" s="46"/>
      <c r="AG4" s="304"/>
    </row>
    <row r="5" spans="1:33" ht="14.4">
      <c r="C5" s="33"/>
      <c r="H5" s="986"/>
      <c r="S5" s="1039"/>
      <c r="T5" s="986"/>
    </row>
    <row r="6" spans="1:33" ht="15" thickBot="1">
      <c r="B6" s="48"/>
      <c r="C6" s="49"/>
      <c r="D6" s="991"/>
      <c r="E6" s="991"/>
      <c r="F6" s="991"/>
      <c r="G6" s="991"/>
      <c r="H6" s="991"/>
      <c r="I6" s="991"/>
      <c r="J6" s="991"/>
      <c r="K6" s="991"/>
      <c r="L6" s="991"/>
      <c r="M6" s="991"/>
      <c r="N6" s="51"/>
      <c r="O6" s="991"/>
      <c r="P6" s="991"/>
      <c r="Q6" s="51"/>
      <c r="R6" s="51"/>
      <c r="S6" s="169"/>
      <c r="T6" s="991"/>
      <c r="U6" s="991"/>
      <c r="V6" s="991"/>
      <c r="W6" s="991"/>
      <c r="X6" s="991"/>
      <c r="Y6" s="991"/>
      <c r="Z6" s="991"/>
      <c r="AA6" s="280"/>
      <c r="AB6" s="991"/>
      <c r="AC6" s="991"/>
      <c r="AD6" s="991"/>
      <c r="AE6" s="991"/>
      <c r="AF6" s="991"/>
      <c r="AG6" s="231"/>
    </row>
    <row r="7" spans="1:33" ht="14.4">
      <c r="B7" s="52"/>
      <c r="C7" s="122" t="s">
        <v>2678</v>
      </c>
      <c r="D7" s="123"/>
      <c r="E7" s="998"/>
      <c r="F7" s="998"/>
      <c r="G7" s="997"/>
      <c r="H7" s="998"/>
      <c r="I7" s="998"/>
      <c r="J7" s="998"/>
      <c r="K7" s="998"/>
      <c r="L7" s="998"/>
      <c r="M7" s="998"/>
      <c r="N7" s="997"/>
      <c r="O7" s="998"/>
      <c r="P7" s="998"/>
      <c r="Q7" s="986"/>
      <c r="R7" s="997"/>
      <c r="S7" s="218"/>
      <c r="T7" s="998"/>
      <c r="U7" s="998"/>
      <c r="V7" s="998"/>
      <c r="W7" s="998"/>
      <c r="X7" s="998"/>
      <c r="Y7" s="998"/>
      <c r="Z7" s="998"/>
      <c r="AB7" s="998"/>
      <c r="AC7" s="998"/>
      <c r="AD7" s="998"/>
      <c r="AE7" s="998"/>
      <c r="AF7" s="998"/>
      <c r="AG7" s="190"/>
    </row>
    <row r="8" spans="1:33" ht="15" thickBot="1">
      <c r="B8" s="52"/>
      <c r="C8" s="124" t="s">
        <v>2386</v>
      </c>
      <c r="D8" s="125"/>
      <c r="E8" s="998"/>
      <c r="F8" s="998"/>
      <c r="G8" s="997"/>
      <c r="H8" s="998"/>
      <c r="I8" s="998"/>
      <c r="J8" s="998"/>
      <c r="K8" s="998"/>
      <c r="L8" s="998"/>
      <c r="M8" s="998"/>
      <c r="N8" s="997"/>
      <c r="O8" s="998"/>
      <c r="P8" s="998"/>
      <c r="Q8" s="986"/>
      <c r="R8" s="997"/>
      <c r="S8" s="218"/>
      <c r="T8" s="998"/>
      <c r="U8" s="998"/>
      <c r="V8" s="998"/>
      <c r="W8" s="998"/>
      <c r="X8" s="998"/>
      <c r="Y8" s="998"/>
      <c r="Z8" s="998"/>
      <c r="AB8" s="998"/>
      <c r="AC8" s="998"/>
      <c r="AD8" s="998"/>
      <c r="AE8" s="998"/>
      <c r="AF8" s="998"/>
      <c r="AG8" s="190"/>
    </row>
    <row r="9" spans="1:33" ht="17.399999999999999" thickBot="1">
      <c r="B9" s="52"/>
      <c r="C9" s="998"/>
      <c r="D9" s="998"/>
      <c r="E9" s="998"/>
      <c r="F9" s="998"/>
      <c r="G9" s="997"/>
      <c r="H9" s="998"/>
      <c r="I9" s="998"/>
      <c r="J9" s="998"/>
      <c r="K9" s="998"/>
      <c r="L9" s="998"/>
      <c r="M9" s="998"/>
      <c r="N9" s="997"/>
      <c r="O9" s="998"/>
      <c r="P9" s="998"/>
      <c r="Q9" s="986"/>
      <c r="R9" s="997"/>
      <c r="S9" s="218"/>
      <c r="T9" s="998"/>
      <c r="U9" s="998"/>
      <c r="V9" s="998"/>
      <c r="W9" s="998"/>
      <c r="X9" s="998"/>
      <c r="Y9" s="998"/>
      <c r="Z9" s="998"/>
      <c r="AB9" s="998"/>
      <c r="AC9" s="708" t="s">
        <v>2894</v>
      </c>
      <c r="AD9" s="998"/>
      <c r="AE9" s="998"/>
      <c r="AF9" s="998"/>
      <c r="AG9" s="190"/>
    </row>
    <row r="10" spans="1:33" ht="21" customHeight="1">
      <c r="B10" s="52"/>
      <c r="C10" s="122" t="s">
        <v>103</v>
      </c>
      <c r="D10" s="137" t="s">
        <v>32</v>
      </c>
      <c r="E10" s="137" t="s">
        <v>104</v>
      </c>
      <c r="F10" s="133" t="s">
        <v>105</v>
      </c>
      <c r="H10" s="1353" t="s">
        <v>106</v>
      </c>
      <c r="I10" s="1608">
        <v>43646</v>
      </c>
      <c r="J10" s="1606"/>
      <c r="L10" s="1608">
        <v>44012</v>
      </c>
      <c r="M10" s="1606"/>
      <c r="N10" s="985"/>
      <c r="O10" s="1610" t="s">
        <v>8</v>
      </c>
      <c r="P10" s="1611"/>
      <c r="R10" s="1599" t="s">
        <v>1387</v>
      </c>
      <c r="S10" s="1599" t="s">
        <v>726</v>
      </c>
      <c r="T10" s="1599" t="s">
        <v>727</v>
      </c>
      <c r="U10" s="1599" t="s">
        <v>728</v>
      </c>
      <c r="V10" s="1599" t="s">
        <v>729</v>
      </c>
      <c r="W10" s="1599" t="s">
        <v>730</v>
      </c>
      <c r="X10" s="1599" t="s">
        <v>731</v>
      </c>
      <c r="Y10" s="1599" t="s">
        <v>732</v>
      </c>
      <c r="Z10" s="1599" t="s">
        <v>733</v>
      </c>
      <c r="AA10" s="1599" t="s">
        <v>2878</v>
      </c>
      <c r="AC10" s="1602" t="s">
        <v>147</v>
      </c>
      <c r="AD10" s="986"/>
      <c r="AE10" s="1338" t="s">
        <v>108</v>
      </c>
      <c r="AF10" s="992"/>
      <c r="AG10" s="1332" t="s">
        <v>109</v>
      </c>
    </row>
    <row r="11" spans="1:33" ht="14.4">
      <c r="B11" s="52"/>
      <c r="C11" s="223" t="s">
        <v>110</v>
      </c>
      <c r="D11" s="136"/>
      <c r="E11" s="136"/>
      <c r="F11" s="134" t="s">
        <v>111</v>
      </c>
      <c r="H11" s="1354"/>
      <c r="I11" s="1609"/>
      <c r="J11" s="1461"/>
      <c r="L11" s="1609"/>
      <c r="M11" s="1461"/>
      <c r="N11" s="985"/>
      <c r="O11" s="1612"/>
      <c r="P11" s="1613"/>
      <c r="R11" s="1600"/>
      <c r="S11" s="1600"/>
      <c r="T11" s="1600"/>
      <c r="U11" s="1600"/>
      <c r="V11" s="1600"/>
      <c r="W11" s="1600"/>
      <c r="X11" s="1600"/>
      <c r="Y11" s="1600"/>
      <c r="Z11" s="1600"/>
      <c r="AA11" s="1600"/>
      <c r="AC11" s="1603"/>
      <c r="AD11" s="986"/>
      <c r="AE11" s="1339"/>
      <c r="AF11" s="992"/>
      <c r="AG11" s="1333"/>
    </row>
    <row r="12" spans="1:33" ht="15" thickBot="1">
      <c r="B12" s="52"/>
      <c r="C12" s="124"/>
      <c r="D12" s="138"/>
      <c r="E12" s="138"/>
      <c r="F12" s="135"/>
      <c r="H12" s="1355"/>
      <c r="I12" s="153"/>
      <c r="J12" s="1038" t="s">
        <v>147</v>
      </c>
      <c r="L12" s="153"/>
      <c r="M12" s="1038" t="s">
        <v>147</v>
      </c>
      <c r="N12" s="985"/>
      <c r="O12" s="153"/>
      <c r="P12" s="1038" t="s">
        <v>147</v>
      </c>
      <c r="R12" s="1601"/>
      <c r="S12" s="1601"/>
      <c r="T12" s="1601"/>
      <c r="U12" s="1601"/>
      <c r="V12" s="1601"/>
      <c r="W12" s="1601"/>
      <c r="X12" s="1601"/>
      <c r="Y12" s="1601"/>
      <c r="Z12" s="1601"/>
      <c r="AA12" s="1601"/>
      <c r="AC12" s="1604"/>
      <c r="AD12" s="986"/>
      <c r="AE12" s="1340"/>
      <c r="AF12" s="993"/>
      <c r="AG12" s="1334"/>
    </row>
    <row r="13" spans="1:33" ht="14.4">
      <c r="B13" s="52"/>
      <c r="C13" s="998"/>
      <c r="D13" s="998"/>
      <c r="E13" s="998"/>
      <c r="F13" s="998"/>
      <c r="G13" s="997"/>
      <c r="H13" s="998"/>
      <c r="I13" s="998"/>
      <c r="J13" s="998"/>
      <c r="K13" s="998"/>
      <c r="L13" s="998"/>
      <c r="M13" s="998"/>
      <c r="N13" s="997"/>
      <c r="O13" s="998"/>
      <c r="P13" s="998"/>
      <c r="Q13" s="998"/>
      <c r="R13" s="998"/>
      <c r="S13" s="998"/>
      <c r="T13" s="998"/>
      <c r="U13" s="998"/>
      <c r="V13" s="998"/>
      <c r="W13" s="998"/>
      <c r="X13" s="998"/>
      <c r="Y13" s="998"/>
      <c r="Z13" s="998"/>
      <c r="AB13" s="998"/>
      <c r="AC13" s="998"/>
      <c r="AD13" s="998"/>
      <c r="AE13" s="998"/>
      <c r="AF13" s="998"/>
      <c r="AG13" s="190"/>
    </row>
    <row r="14" spans="1:33" ht="19.5" customHeight="1">
      <c r="B14" s="52"/>
      <c r="C14" s="998"/>
      <c r="D14" s="998"/>
      <c r="E14" s="998"/>
      <c r="F14" s="998"/>
      <c r="G14" s="998"/>
      <c r="H14" s="998"/>
      <c r="I14" s="998"/>
      <c r="J14" s="998"/>
      <c r="K14" s="998"/>
      <c r="L14" s="998"/>
      <c r="M14" s="998"/>
      <c r="N14" s="998"/>
      <c r="O14" s="998"/>
      <c r="P14" s="998"/>
      <c r="Q14" s="998"/>
      <c r="R14" s="998"/>
      <c r="S14" s="998"/>
      <c r="T14" s="998"/>
      <c r="U14" s="998"/>
      <c r="V14" s="998"/>
      <c r="W14" s="998"/>
      <c r="X14" s="998"/>
      <c r="Y14" s="998"/>
      <c r="Z14" s="128"/>
      <c r="AA14" s="1252"/>
      <c r="AC14" s="998"/>
      <c r="AD14" s="998"/>
      <c r="AE14" s="998"/>
      <c r="AF14" s="998"/>
      <c r="AG14" s="190"/>
    </row>
    <row r="15" spans="1:33" ht="14.4">
      <c r="B15" s="1004">
        <f>IF(C15="","",COUNTIF($C15:C$15,"&lt;&gt;""")-COUNTBLANK($C15:C$15))</f>
        <v>1</v>
      </c>
      <c r="C15" s="995" t="s">
        <v>2358</v>
      </c>
      <c r="D15" s="995" t="s">
        <v>1603</v>
      </c>
      <c r="E15" s="1001" t="s">
        <v>750</v>
      </c>
      <c r="F15" s="996" t="s">
        <v>117</v>
      </c>
      <c r="G15" s="997"/>
      <c r="H15" s="1012">
        <f>IF(AND(I15&lt;&gt;"",J15&lt;&gt;"",L15&lt;&gt;"",M15&lt;&gt;"",O15&lt;&gt;"",P15&lt;&gt;"",AG15&lt;&gt;"",R15&lt;&gt;"",S15&lt;&gt;"",T15&lt;&gt;"",U15&lt;&gt;"",V15&lt;&gt;"",W15&lt;&gt;"",X15&lt;&gt;"",Y15&lt;&gt;"",Z15&lt;&gt;"",AA15&lt;&gt;"",AC15&lt;&gt;""),0,1)</f>
        <v>1</v>
      </c>
      <c r="I15" s="102"/>
      <c r="J15" s="1002"/>
      <c r="K15" s="997"/>
      <c r="L15" s="102"/>
      <c r="M15" s="1002"/>
      <c r="N15" s="997"/>
      <c r="O15" s="102"/>
      <c r="P15" s="1002"/>
      <c r="Q15" s="997"/>
      <c r="R15" s="102"/>
      <c r="S15" s="102"/>
      <c r="T15" s="102"/>
      <c r="U15" s="102"/>
      <c r="V15" s="102"/>
      <c r="W15" s="102"/>
      <c r="X15" s="102"/>
      <c r="Y15" s="102"/>
      <c r="Z15" s="102"/>
      <c r="AA15" s="1104"/>
      <c r="AC15" s="1002"/>
      <c r="AD15" s="998"/>
      <c r="AE15" s="1042"/>
      <c r="AF15" s="997"/>
      <c r="AG15" s="102"/>
    </row>
    <row r="16" spans="1:33" ht="14.4">
      <c r="B16" s="1004">
        <f>IF(C16="","",COUNTIF($C$15:C16,"&lt;&gt;""")-COUNTBLANK($C$15:C16))</f>
        <v>2</v>
      </c>
      <c r="C16" s="995" t="s">
        <v>2359</v>
      </c>
      <c r="D16" s="995" t="s">
        <v>1605</v>
      </c>
      <c r="E16" s="1001" t="s">
        <v>750</v>
      </c>
      <c r="F16" s="996" t="s">
        <v>117</v>
      </c>
      <c r="G16" s="997"/>
      <c r="H16" s="1012">
        <f t="shared" ref="H16:H31" si="0">IF(AND(I16&lt;&gt;"",J16&lt;&gt;"",L16&lt;&gt;"",M16&lt;&gt;"",O16&lt;&gt;"",P16&lt;&gt;"",AG16&lt;&gt;"",R16&lt;&gt;"",S16&lt;&gt;"",T16&lt;&gt;"",U16&lt;&gt;"",V16&lt;&gt;"",W16&lt;&gt;"",X16&lt;&gt;"",Y16&lt;&gt;"",Z16&lt;&gt;"",AA16&lt;&gt;"",AC16&lt;&gt;""),0,1)</f>
        <v>1</v>
      </c>
      <c r="I16" s="102"/>
      <c r="J16" s="311"/>
      <c r="K16" s="308"/>
      <c r="L16" s="102"/>
      <c r="M16" s="311"/>
      <c r="N16" s="308"/>
      <c r="O16" s="331"/>
      <c r="P16" s="311"/>
      <c r="Q16" s="308"/>
      <c r="R16" s="102"/>
      <c r="S16" s="102"/>
      <c r="T16" s="102"/>
      <c r="U16" s="102"/>
      <c r="V16" s="331"/>
      <c r="W16" s="331"/>
      <c r="X16" s="331"/>
      <c r="Y16" s="331"/>
      <c r="Z16" s="331"/>
      <c r="AA16" s="1255"/>
      <c r="AC16" s="1002"/>
      <c r="AD16" s="998"/>
      <c r="AE16" s="1042"/>
      <c r="AF16" s="997"/>
      <c r="AG16" s="102"/>
    </row>
    <row r="17" spans="2:33" ht="14.4">
      <c r="B17" s="1004">
        <f>IF(C17="","",COUNTIF($C$15:C17,"&lt;&gt;""")-COUNTBLANK($C$15:C17))</f>
        <v>3</v>
      </c>
      <c r="C17" s="995" t="s">
        <v>2360</v>
      </c>
      <c r="D17" s="995" t="s">
        <v>1607</v>
      </c>
      <c r="E17" s="1001" t="s">
        <v>750</v>
      </c>
      <c r="F17" s="996" t="s">
        <v>117</v>
      </c>
      <c r="G17" s="997"/>
      <c r="H17" s="1012">
        <f t="shared" si="0"/>
        <v>1</v>
      </c>
      <c r="I17" s="102"/>
      <c r="J17" s="1002"/>
      <c r="K17" s="308"/>
      <c r="L17" s="102"/>
      <c r="M17" s="1002"/>
      <c r="N17" s="308"/>
      <c r="O17" s="102"/>
      <c r="P17" s="1002"/>
      <c r="Q17" s="308"/>
      <c r="R17" s="102"/>
      <c r="S17" s="102"/>
      <c r="T17" s="102"/>
      <c r="U17" s="102"/>
      <c r="V17" s="102"/>
      <c r="W17" s="102"/>
      <c r="X17" s="102"/>
      <c r="Y17" s="102"/>
      <c r="Z17" s="102"/>
      <c r="AA17" s="1104"/>
      <c r="AC17" s="1002"/>
      <c r="AD17" s="998"/>
      <c r="AE17" s="1042"/>
      <c r="AF17" s="997"/>
      <c r="AG17" s="102"/>
    </row>
    <row r="18" spans="2:33" ht="14.4">
      <c r="B18" s="1004">
        <f>IF(C18="","",COUNTIF($C$15:C18,"&lt;&gt;""")-COUNTBLANK($C$15:C18))</f>
        <v>4</v>
      </c>
      <c r="C18" s="995" t="s">
        <v>2361</v>
      </c>
      <c r="D18" s="995" t="s">
        <v>1609</v>
      </c>
      <c r="E18" s="1001" t="s">
        <v>750</v>
      </c>
      <c r="F18" s="996" t="s">
        <v>117</v>
      </c>
      <c r="G18" s="997"/>
      <c r="H18" s="1012">
        <f t="shared" si="0"/>
        <v>1</v>
      </c>
      <c r="I18" s="102"/>
      <c r="J18" s="1002"/>
      <c r="K18" s="308"/>
      <c r="L18" s="102"/>
      <c r="M18" s="1002"/>
      <c r="N18" s="308"/>
      <c r="O18" s="102"/>
      <c r="P18" s="1002"/>
      <c r="Q18" s="308"/>
      <c r="R18" s="102"/>
      <c r="S18" s="102"/>
      <c r="T18" s="102"/>
      <c r="U18" s="102"/>
      <c r="V18" s="102"/>
      <c r="W18" s="102"/>
      <c r="X18" s="102"/>
      <c r="Y18" s="102"/>
      <c r="Z18" s="102"/>
      <c r="AA18" s="1104"/>
      <c r="AC18" s="1002"/>
      <c r="AD18" s="998"/>
      <c r="AE18" s="1042"/>
      <c r="AF18" s="997"/>
      <c r="AG18" s="102"/>
    </row>
    <row r="19" spans="2:33" ht="14.4">
      <c r="B19" s="1004">
        <f>IF(C19="","",COUNTIF($C$15:C19,"&lt;&gt;""")-COUNTBLANK($C$15:C19))</f>
        <v>5</v>
      </c>
      <c r="C19" s="995" t="s">
        <v>2362</v>
      </c>
      <c r="D19" s="995" t="s">
        <v>1611</v>
      </c>
      <c r="E19" s="1001" t="s">
        <v>750</v>
      </c>
      <c r="F19" s="996" t="s">
        <v>117</v>
      </c>
      <c r="G19" s="997"/>
      <c r="H19" s="1012">
        <f t="shared" si="0"/>
        <v>1</v>
      </c>
      <c r="I19" s="102"/>
      <c r="J19" s="1002"/>
      <c r="K19" s="308"/>
      <c r="L19" s="102"/>
      <c r="M19" s="1002"/>
      <c r="N19" s="308"/>
      <c r="O19" s="102"/>
      <c r="P19" s="1002"/>
      <c r="Q19" s="308"/>
      <c r="R19" s="102"/>
      <c r="S19" s="102"/>
      <c r="T19" s="102"/>
      <c r="U19" s="102"/>
      <c r="V19" s="102"/>
      <c r="W19" s="102"/>
      <c r="X19" s="102"/>
      <c r="Y19" s="102"/>
      <c r="Z19" s="102"/>
      <c r="AA19" s="1104"/>
      <c r="AC19" s="1002"/>
      <c r="AD19" s="998"/>
      <c r="AE19" s="1042"/>
      <c r="AF19" s="997"/>
      <c r="AG19" s="102"/>
    </row>
    <row r="20" spans="2:33" ht="14.4">
      <c r="B20" s="1004">
        <f>IF(C20="","",COUNTIF($C$15:C20,"&lt;&gt;""")-COUNTBLANK($C$15:C20))</f>
        <v>6</v>
      </c>
      <c r="C20" s="995" t="s">
        <v>2363</v>
      </c>
      <c r="D20" s="995" t="s">
        <v>2149</v>
      </c>
      <c r="E20" s="1001" t="s">
        <v>750</v>
      </c>
      <c r="F20" s="996" t="s">
        <v>117</v>
      </c>
      <c r="G20" s="997"/>
      <c r="H20" s="1012">
        <f t="shared" si="0"/>
        <v>1</v>
      </c>
      <c r="I20" s="102"/>
      <c r="J20" s="1002"/>
      <c r="K20" s="308"/>
      <c r="L20" s="102"/>
      <c r="M20" s="1002"/>
      <c r="N20" s="308"/>
      <c r="O20" s="102"/>
      <c r="P20" s="1002"/>
      <c r="Q20" s="308"/>
      <c r="R20" s="102"/>
      <c r="S20" s="102"/>
      <c r="T20" s="102"/>
      <c r="U20" s="102"/>
      <c r="V20" s="102"/>
      <c r="W20" s="102"/>
      <c r="X20" s="102"/>
      <c r="Y20" s="102"/>
      <c r="Z20" s="102"/>
      <c r="AA20" s="1104"/>
      <c r="AC20" s="1002"/>
      <c r="AD20" s="998"/>
      <c r="AE20" s="1042"/>
      <c r="AF20" s="997"/>
      <c r="AG20" s="102"/>
    </row>
    <row r="21" spans="2:33" ht="14.4">
      <c r="B21" s="1004">
        <f>IF(C21="","",COUNTIF($C$15:C21,"&lt;&gt;""")-COUNTBLANK($C$15:C21))</f>
        <v>7</v>
      </c>
      <c r="C21" s="995" t="s">
        <v>2364</v>
      </c>
      <c r="D21" s="995" t="s">
        <v>1614</v>
      </c>
      <c r="E21" s="1001" t="s">
        <v>750</v>
      </c>
      <c r="F21" s="996" t="s">
        <v>117</v>
      </c>
      <c r="G21" s="997"/>
      <c r="H21" s="1012">
        <f t="shared" si="0"/>
        <v>1</v>
      </c>
      <c r="I21" s="102"/>
      <c r="J21" s="1002"/>
      <c r="K21" s="308"/>
      <c r="L21" s="102"/>
      <c r="M21" s="1002"/>
      <c r="N21" s="308"/>
      <c r="O21" s="102"/>
      <c r="P21" s="1002"/>
      <c r="Q21" s="308"/>
      <c r="R21" s="102"/>
      <c r="S21" s="102"/>
      <c r="T21" s="102"/>
      <c r="U21" s="102"/>
      <c r="V21" s="102"/>
      <c r="W21" s="102"/>
      <c r="X21" s="102"/>
      <c r="Y21" s="102"/>
      <c r="Z21" s="102"/>
      <c r="AA21" s="1104"/>
      <c r="AC21" s="1002"/>
      <c r="AD21" s="998"/>
      <c r="AE21" s="1042"/>
      <c r="AF21" s="997"/>
      <c r="AG21" s="102"/>
    </row>
    <row r="22" spans="2:33" ht="14.4">
      <c r="B22" s="1004">
        <f>IF(C22="","",COUNTIF($C$15:C22,"&lt;&gt;""")-COUNTBLANK($C$15:C22))</f>
        <v>8</v>
      </c>
      <c r="C22" s="995" t="s">
        <v>2365</v>
      </c>
      <c r="D22" s="995" t="s">
        <v>2251</v>
      </c>
      <c r="E22" s="1001" t="s">
        <v>750</v>
      </c>
      <c r="F22" s="996" t="s">
        <v>117</v>
      </c>
      <c r="G22" s="997"/>
      <c r="H22" s="1012">
        <f t="shared" si="0"/>
        <v>1</v>
      </c>
      <c r="I22" s="102"/>
      <c r="J22" s="1002"/>
      <c r="K22" s="308"/>
      <c r="L22" s="102"/>
      <c r="M22" s="1002"/>
      <c r="N22" s="308"/>
      <c r="O22" s="102"/>
      <c r="P22" s="1002"/>
      <c r="Q22" s="308"/>
      <c r="R22" s="102"/>
      <c r="S22" s="102"/>
      <c r="T22" s="102"/>
      <c r="U22" s="102"/>
      <c r="V22" s="102"/>
      <c r="W22" s="102"/>
      <c r="X22" s="102"/>
      <c r="Y22" s="102"/>
      <c r="Z22" s="102"/>
      <c r="AA22" s="1104"/>
      <c r="AC22" s="1002"/>
      <c r="AD22" s="998"/>
      <c r="AE22" s="1042"/>
      <c r="AF22" s="997"/>
      <c r="AG22" s="102"/>
    </row>
    <row r="23" spans="2:33" ht="14.4">
      <c r="B23" s="1004">
        <f>IF(C23="","",COUNTIF($C$15:C23,"&lt;&gt;""")-COUNTBLANK($C$15:C23))</f>
        <v>9</v>
      </c>
      <c r="C23" s="995" t="s">
        <v>2366</v>
      </c>
      <c r="D23" s="995" t="s">
        <v>2257</v>
      </c>
      <c r="E23" s="1001" t="s">
        <v>750</v>
      </c>
      <c r="F23" s="996" t="s">
        <v>117</v>
      </c>
      <c r="G23" s="997"/>
      <c r="H23" s="1012">
        <f t="shared" si="0"/>
        <v>1</v>
      </c>
      <c r="I23" s="102"/>
      <c r="J23" s="1002"/>
      <c r="K23" s="308"/>
      <c r="L23" s="102"/>
      <c r="M23" s="1002"/>
      <c r="N23" s="308"/>
      <c r="O23" s="102"/>
      <c r="P23" s="1002"/>
      <c r="Q23" s="308"/>
      <c r="R23" s="102"/>
      <c r="S23" s="102"/>
      <c r="T23" s="102"/>
      <c r="U23" s="102"/>
      <c r="V23" s="102"/>
      <c r="W23" s="102"/>
      <c r="X23" s="102"/>
      <c r="Y23" s="102"/>
      <c r="Z23" s="102"/>
      <c r="AA23" s="1104"/>
      <c r="AC23" s="1002"/>
      <c r="AD23" s="998"/>
      <c r="AE23" s="1042"/>
      <c r="AF23" s="997"/>
      <c r="AG23" s="102"/>
    </row>
    <row r="24" spans="2:33" ht="14.4">
      <c r="B24" s="1004">
        <f>IF(C24="","",COUNTIF($C$15:C24,"&lt;&gt;""")-COUNTBLANK($C$15:C24))</f>
        <v>10</v>
      </c>
      <c r="C24" s="995" t="s">
        <v>2367</v>
      </c>
      <c r="D24" s="995" t="s">
        <v>2264</v>
      </c>
      <c r="E24" s="1001" t="s">
        <v>750</v>
      </c>
      <c r="F24" s="996" t="s">
        <v>117</v>
      </c>
      <c r="G24" s="997"/>
      <c r="H24" s="1012">
        <f t="shared" si="0"/>
        <v>1</v>
      </c>
      <c r="I24" s="102"/>
      <c r="J24" s="1002"/>
      <c r="K24" s="308"/>
      <c r="L24" s="102"/>
      <c r="M24" s="1002"/>
      <c r="N24" s="308"/>
      <c r="O24" s="102"/>
      <c r="P24" s="1002"/>
      <c r="Q24" s="308"/>
      <c r="R24" s="102"/>
      <c r="S24" s="102"/>
      <c r="T24" s="102"/>
      <c r="U24" s="102"/>
      <c r="V24" s="102"/>
      <c r="W24" s="102"/>
      <c r="X24" s="102"/>
      <c r="Y24" s="102"/>
      <c r="Z24" s="102"/>
      <c r="AA24" s="1104"/>
      <c r="AC24" s="1002"/>
      <c r="AD24" s="998"/>
      <c r="AE24" s="1042"/>
      <c r="AF24" s="997"/>
      <c r="AG24" s="102"/>
    </row>
    <row r="25" spans="2:33" ht="14.4">
      <c r="B25" s="1004">
        <f>IF(C25="","",COUNTIF($C$15:C25,"&lt;&gt;""")-COUNTBLANK($C$15:C25))</f>
        <v>11</v>
      </c>
      <c r="C25" s="995" t="s">
        <v>2368</v>
      </c>
      <c r="D25" s="995" t="s">
        <v>2265</v>
      </c>
      <c r="E25" s="1001" t="s">
        <v>750</v>
      </c>
      <c r="F25" s="996" t="s">
        <v>117</v>
      </c>
      <c r="G25" s="997"/>
      <c r="H25" s="1012">
        <f t="shared" si="0"/>
        <v>1</v>
      </c>
      <c r="I25" s="102"/>
      <c r="J25" s="1002"/>
      <c r="K25" s="308"/>
      <c r="L25" s="102"/>
      <c r="M25" s="1002"/>
      <c r="N25" s="308"/>
      <c r="O25" s="102"/>
      <c r="P25" s="1002"/>
      <c r="Q25" s="308"/>
      <c r="R25" s="102"/>
      <c r="S25" s="102"/>
      <c r="T25" s="102"/>
      <c r="U25" s="102"/>
      <c r="V25" s="102"/>
      <c r="W25" s="102"/>
      <c r="X25" s="102"/>
      <c r="Y25" s="102"/>
      <c r="Z25" s="102"/>
      <c r="AA25" s="1104"/>
      <c r="AC25" s="1002"/>
      <c r="AD25" s="998"/>
      <c r="AE25" s="1042"/>
      <c r="AF25" s="997"/>
      <c r="AG25" s="102"/>
    </row>
    <row r="26" spans="2:33" ht="14.4">
      <c r="B26" s="1004">
        <f>IF(C26="","",COUNTIF($C$15:C26,"&lt;&gt;""")-COUNTBLANK($C$15:C26))</f>
        <v>12</v>
      </c>
      <c r="C26" s="995" t="s">
        <v>2369</v>
      </c>
      <c r="D26" s="995" t="s">
        <v>2258</v>
      </c>
      <c r="E26" s="1001" t="s">
        <v>750</v>
      </c>
      <c r="F26" s="996" t="s">
        <v>117</v>
      </c>
      <c r="G26" s="997"/>
      <c r="H26" s="1012">
        <f t="shared" si="0"/>
        <v>1</v>
      </c>
      <c r="I26" s="102"/>
      <c r="J26" s="1002"/>
      <c r="K26" s="308"/>
      <c r="L26" s="102"/>
      <c r="M26" s="1002"/>
      <c r="N26" s="308"/>
      <c r="O26" s="102"/>
      <c r="P26" s="1002"/>
      <c r="Q26" s="308"/>
      <c r="R26" s="102"/>
      <c r="S26" s="102"/>
      <c r="T26" s="102"/>
      <c r="U26" s="102"/>
      <c r="V26" s="102"/>
      <c r="W26" s="102"/>
      <c r="X26" s="102"/>
      <c r="Y26" s="102"/>
      <c r="Z26" s="102"/>
      <c r="AA26" s="1104"/>
      <c r="AC26" s="1002"/>
      <c r="AD26" s="998"/>
      <c r="AE26" s="1042"/>
      <c r="AF26" s="997"/>
      <c r="AG26" s="102"/>
    </row>
    <row r="27" spans="2:33" ht="14.4">
      <c r="B27" s="1004">
        <f>IF(C27="","",COUNTIF($C$15:C27,"&lt;&gt;""")-COUNTBLANK($C$15:C27))</f>
        <v>13</v>
      </c>
      <c r="C27" s="995" t="s">
        <v>2370</v>
      </c>
      <c r="D27" s="995" t="s">
        <v>2266</v>
      </c>
      <c r="E27" s="1001" t="s">
        <v>750</v>
      </c>
      <c r="F27" s="996" t="s">
        <v>117</v>
      </c>
      <c r="G27" s="997"/>
      <c r="H27" s="1012">
        <f t="shared" si="0"/>
        <v>1</v>
      </c>
      <c r="I27" s="102"/>
      <c r="J27" s="1002"/>
      <c r="K27" s="308"/>
      <c r="L27" s="102"/>
      <c r="M27" s="1002"/>
      <c r="N27" s="308"/>
      <c r="O27" s="102"/>
      <c r="P27" s="1002"/>
      <c r="Q27" s="308"/>
      <c r="R27" s="102"/>
      <c r="S27" s="102"/>
      <c r="T27" s="102"/>
      <c r="U27" s="102"/>
      <c r="V27" s="102"/>
      <c r="W27" s="102"/>
      <c r="X27" s="102"/>
      <c r="Y27" s="102"/>
      <c r="Z27" s="102"/>
      <c r="AA27" s="1104"/>
      <c r="AC27" s="1002"/>
      <c r="AD27" s="998"/>
      <c r="AE27" s="1042"/>
      <c r="AF27" s="997"/>
      <c r="AG27" s="102"/>
    </row>
    <row r="28" spans="2:33" ht="14.4">
      <c r="B28" s="1004">
        <f>IF(C28="","",COUNTIF($C$15:C28,"&lt;&gt;""")-COUNTBLANK($C$15:C28))</f>
        <v>14</v>
      </c>
      <c r="C28" s="995" t="s">
        <v>2371</v>
      </c>
      <c r="D28" s="995" t="s">
        <v>1622</v>
      </c>
      <c r="E28" s="1001" t="s">
        <v>750</v>
      </c>
      <c r="F28" s="996" t="s">
        <v>117</v>
      </c>
      <c r="G28" s="997"/>
      <c r="H28" s="1012">
        <f t="shared" si="0"/>
        <v>1</v>
      </c>
      <c r="I28" s="102"/>
      <c r="J28" s="1002"/>
      <c r="K28" s="308"/>
      <c r="L28" s="102"/>
      <c r="M28" s="1002"/>
      <c r="N28" s="308"/>
      <c r="O28" s="102"/>
      <c r="P28" s="1002"/>
      <c r="Q28" s="308"/>
      <c r="R28" s="102"/>
      <c r="S28" s="102"/>
      <c r="T28" s="102"/>
      <c r="U28" s="102"/>
      <c r="V28" s="102"/>
      <c r="W28" s="102"/>
      <c r="X28" s="102"/>
      <c r="Y28" s="102"/>
      <c r="Z28" s="102"/>
      <c r="AA28" s="1104"/>
      <c r="AC28" s="1002"/>
      <c r="AD28" s="998"/>
      <c r="AE28" s="1042"/>
      <c r="AF28" s="997"/>
      <c r="AG28" s="102"/>
    </row>
    <row r="29" spans="2:33" ht="14.4">
      <c r="B29" s="1004">
        <f>IF(C29="","",COUNTIF($C$15:C29,"&lt;&gt;""")-COUNTBLANK($C$15:C29))</f>
        <v>15</v>
      </c>
      <c r="C29" s="995" t="s">
        <v>2372</v>
      </c>
      <c r="D29" s="995" t="s">
        <v>1624</v>
      </c>
      <c r="E29" s="1001" t="s">
        <v>750</v>
      </c>
      <c r="F29" s="996" t="s">
        <v>117</v>
      </c>
      <c r="G29" s="997"/>
      <c r="H29" s="1012">
        <f t="shared" si="0"/>
        <v>1</v>
      </c>
      <c r="I29" s="102"/>
      <c r="J29" s="1002"/>
      <c r="K29" s="308"/>
      <c r="L29" s="102"/>
      <c r="M29" s="1002"/>
      <c r="N29" s="308"/>
      <c r="O29" s="102"/>
      <c r="P29" s="1002"/>
      <c r="Q29" s="308"/>
      <c r="R29" s="102"/>
      <c r="S29" s="102"/>
      <c r="T29" s="102"/>
      <c r="U29" s="102"/>
      <c r="V29" s="102"/>
      <c r="W29" s="102"/>
      <c r="X29" s="102"/>
      <c r="Y29" s="102"/>
      <c r="Z29" s="102"/>
      <c r="AA29" s="1104"/>
      <c r="AC29" s="1002"/>
      <c r="AD29" s="998"/>
      <c r="AE29" s="1042"/>
      <c r="AF29" s="997"/>
      <c r="AG29" s="102"/>
    </row>
    <row r="30" spans="2:33" ht="14.4">
      <c r="B30" s="1004">
        <f>IF(C30="","",COUNTIF($C$15:C30,"&lt;&gt;""")-COUNTBLANK($C$15:C30))</f>
        <v>16</v>
      </c>
      <c r="C30" s="995" t="s">
        <v>2373</v>
      </c>
      <c r="D30" s="159" t="s">
        <v>2267</v>
      </c>
      <c r="E30" s="1001" t="s">
        <v>750</v>
      </c>
      <c r="F30" s="996" t="s">
        <v>117</v>
      </c>
      <c r="G30" s="997"/>
      <c r="H30" s="1012">
        <f t="shared" si="0"/>
        <v>1</v>
      </c>
      <c r="I30" s="102"/>
      <c r="J30" s="1002"/>
      <c r="K30" s="308"/>
      <c r="L30" s="102"/>
      <c r="M30" s="1002"/>
      <c r="N30" s="308"/>
      <c r="O30" s="102"/>
      <c r="P30" s="1002"/>
      <c r="Q30" s="308"/>
      <c r="R30" s="102"/>
      <c r="S30" s="102"/>
      <c r="T30" s="102"/>
      <c r="U30" s="102"/>
      <c r="V30" s="102"/>
      <c r="W30" s="102"/>
      <c r="X30" s="102"/>
      <c r="Y30" s="102"/>
      <c r="Z30" s="102"/>
      <c r="AA30" s="1104"/>
      <c r="AC30" s="1002"/>
      <c r="AD30" s="998"/>
      <c r="AE30" s="1042"/>
      <c r="AF30" s="997"/>
      <c r="AG30" s="102"/>
    </row>
    <row r="31" spans="2:33" ht="14.4">
      <c r="B31" s="1004">
        <f>IF(C31="","",COUNTIF($C$15:C31,"&lt;&gt;""")-COUNTBLANK($C$15:C31))</f>
        <v>17</v>
      </c>
      <c r="C31" s="995" t="s">
        <v>2374</v>
      </c>
      <c r="D31" s="995" t="s">
        <v>1627</v>
      </c>
      <c r="E31" s="1001" t="s">
        <v>750</v>
      </c>
      <c r="F31" s="996" t="s">
        <v>164</v>
      </c>
      <c r="G31" s="997"/>
      <c r="H31" s="1012">
        <f t="shared" si="0"/>
        <v>1</v>
      </c>
      <c r="I31" s="823">
        <f>SUM(I15:I30)</f>
        <v>0</v>
      </c>
      <c r="J31" s="1002"/>
      <c r="K31" s="308"/>
      <c r="L31" s="823">
        <f>SUM(L15:L30)</f>
        <v>0</v>
      </c>
      <c r="M31" s="1002"/>
      <c r="N31" s="308"/>
      <c r="O31" s="823">
        <f>SUM(O15:O30)</f>
        <v>0</v>
      </c>
      <c r="P31" s="1002"/>
      <c r="Q31" s="308"/>
      <c r="R31" s="823">
        <f t="shared" ref="R31:Z31" si="1">SUM(R15:R30)</f>
        <v>0</v>
      </c>
      <c r="S31" s="823">
        <f t="shared" si="1"/>
        <v>0</v>
      </c>
      <c r="T31" s="823">
        <f t="shared" si="1"/>
        <v>0</v>
      </c>
      <c r="U31" s="823">
        <f t="shared" si="1"/>
        <v>0</v>
      </c>
      <c r="V31" s="823">
        <f t="shared" si="1"/>
        <v>0</v>
      </c>
      <c r="W31" s="823">
        <f t="shared" si="1"/>
        <v>0</v>
      </c>
      <c r="X31" s="823">
        <f t="shared" si="1"/>
        <v>0</v>
      </c>
      <c r="Y31" s="823">
        <f t="shared" si="1"/>
        <v>0</v>
      </c>
      <c r="Z31" s="823">
        <f t="shared" si="1"/>
        <v>0</v>
      </c>
      <c r="AA31" s="1195">
        <f>SUM(AA15:AA30)</f>
        <v>0</v>
      </c>
      <c r="AC31" s="1002"/>
      <c r="AD31" s="998"/>
      <c r="AE31" s="1042"/>
      <c r="AF31" s="997"/>
      <c r="AG31" s="102"/>
    </row>
    <row r="32" spans="2:33" ht="14.4">
      <c r="B32" s="52"/>
      <c r="C32" s="998"/>
      <c r="D32" s="998"/>
      <c r="E32" s="998"/>
      <c r="F32" s="998"/>
      <c r="G32" s="997"/>
      <c r="H32" s="998"/>
      <c r="I32" s="307"/>
      <c r="J32" s="307"/>
      <c r="K32" s="307"/>
      <c r="L32" s="307"/>
      <c r="M32" s="307"/>
      <c r="N32" s="308"/>
      <c r="O32" s="997"/>
      <c r="P32" s="998"/>
      <c r="Q32" s="998"/>
      <c r="R32" s="998"/>
      <c r="S32" s="333"/>
      <c r="T32" s="998"/>
      <c r="U32" s="998"/>
      <c r="V32" s="998"/>
      <c r="W32" s="998"/>
      <c r="X32" s="998"/>
      <c r="Y32" s="998"/>
      <c r="Z32" s="998"/>
      <c r="AB32" s="998"/>
      <c r="AC32" s="998"/>
      <c r="AD32" s="998"/>
      <c r="AE32" s="998"/>
      <c r="AF32" s="998"/>
      <c r="AG32" s="190"/>
    </row>
    <row r="33" spans="1:33" ht="14.4">
      <c r="B33" s="52"/>
      <c r="C33" s="998"/>
      <c r="D33" s="998"/>
      <c r="E33" s="998"/>
      <c r="F33" s="998"/>
      <c r="G33" s="997"/>
      <c r="H33" s="998"/>
      <c r="I33" s="998"/>
      <c r="J33" s="998"/>
      <c r="K33" s="998"/>
      <c r="L33" s="998"/>
      <c r="M33" s="998"/>
      <c r="N33" s="997"/>
      <c r="O33" s="997"/>
      <c r="P33" s="998"/>
      <c r="Q33" s="998"/>
      <c r="R33" s="998"/>
      <c r="S33" s="333"/>
      <c r="T33" s="998"/>
      <c r="U33" s="998"/>
      <c r="V33" s="998"/>
      <c r="W33" s="998"/>
      <c r="X33" s="998"/>
      <c r="Y33" s="998"/>
      <c r="Z33" s="998"/>
      <c r="AB33" s="998"/>
      <c r="AC33" s="998"/>
      <c r="AD33" s="998"/>
      <c r="AE33" s="998"/>
      <c r="AF33" s="998"/>
      <c r="AG33" s="190"/>
    </row>
    <row r="34" spans="1:33" ht="14.4">
      <c r="B34" s="52"/>
      <c r="C34" s="998" t="s">
        <v>129</v>
      </c>
      <c r="D34" s="998"/>
      <c r="E34" s="998"/>
      <c r="F34" s="998"/>
      <c r="G34" s="997"/>
      <c r="H34" s="998"/>
      <c r="I34" s="998"/>
      <c r="J34" s="998"/>
      <c r="K34" s="998"/>
      <c r="L34" s="998"/>
      <c r="M34" s="998"/>
      <c r="N34" s="997"/>
      <c r="O34" s="997"/>
      <c r="P34" s="998"/>
      <c r="Q34" s="998"/>
      <c r="R34" s="998"/>
      <c r="S34" s="333"/>
      <c r="T34" s="998"/>
      <c r="U34" s="998"/>
      <c r="V34" s="998"/>
      <c r="W34" s="998"/>
      <c r="X34" s="998"/>
      <c r="Y34" s="998"/>
      <c r="Z34" s="998"/>
      <c r="AB34" s="998"/>
      <c r="AC34" s="998"/>
      <c r="AD34" s="998"/>
      <c r="AE34" s="998"/>
      <c r="AF34" s="998"/>
      <c r="AG34" s="190"/>
    </row>
    <row r="35" spans="1:33" ht="14.4">
      <c r="B35" s="52"/>
      <c r="C35" s="1586"/>
      <c r="D35" s="1586"/>
      <c r="E35" s="1586"/>
      <c r="F35" s="1586"/>
      <c r="G35" s="997"/>
      <c r="H35" s="998"/>
      <c r="I35" s="998"/>
      <c r="J35" s="998"/>
      <c r="K35" s="998"/>
      <c r="L35" s="998"/>
      <c r="M35" s="998"/>
      <c r="N35" s="997"/>
      <c r="O35" s="997"/>
      <c r="P35" s="998"/>
      <c r="Q35" s="998"/>
      <c r="R35" s="998"/>
      <c r="S35" s="333"/>
      <c r="T35" s="998"/>
      <c r="U35" s="998"/>
      <c r="V35" s="998"/>
      <c r="W35" s="998"/>
      <c r="X35" s="998"/>
      <c r="Y35" s="998"/>
      <c r="Z35" s="998"/>
      <c r="AB35" s="998"/>
      <c r="AC35" s="998"/>
      <c r="AD35" s="998"/>
      <c r="AE35" s="998"/>
      <c r="AF35" s="998"/>
      <c r="AG35" s="190"/>
    </row>
    <row r="36" spans="1:33" ht="14.4">
      <c r="B36" s="52"/>
      <c r="C36" s="1586"/>
      <c r="D36" s="1586"/>
      <c r="E36" s="1586"/>
      <c r="F36" s="1586"/>
      <c r="G36" s="997"/>
      <c r="H36" s="998"/>
      <c r="I36" s="998"/>
      <c r="J36" s="998"/>
      <c r="K36" s="998"/>
      <c r="L36" s="998"/>
      <c r="M36" s="998"/>
      <c r="N36" s="997"/>
      <c r="O36" s="997"/>
      <c r="P36" s="998"/>
      <c r="Q36" s="998"/>
      <c r="R36" s="998"/>
      <c r="S36" s="333"/>
      <c r="T36" s="998"/>
      <c r="U36" s="998"/>
      <c r="V36" s="998"/>
      <c r="W36" s="998"/>
      <c r="X36" s="998"/>
      <c r="Y36" s="998"/>
      <c r="Z36" s="998"/>
      <c r="AB36" s="998"/>
      <c r="AC36" s="998"/>
      <c r="AD36" s="998"/>
      <c r="AE36" s="998"/>
      <c r="AF36" s="998"/>
      <c r="AG36" s="190"/>
    </row>
    <row r="37" spans="1:33" ht="14.4">
      <c r="B37" s="52"/>
      <c r="C37" s="1586"/>
      <c r="D37" s="1586"/>
      <c r="E37" s="1586"/>
      <c r="F37" s="1586"/>
      <c r="G37" s="997"/>
      <c r="H37" s="998"/>
      <c r="I37" s="998"/>
      <c r="J37" s="998"/>
      <c r="K37" s="998"/>
      <c r="L37" s="998"/>
      <c r="M37" s="998"/>
      <c r="N37" s="997"/>
      <c r="O37" s="997"/>
      <c r="P37" s="998"/>
      <c r="Q37" s="998"/>
      <c r="R37" s="998"/>
      <c r="S37" s="333"/>
      <c r="T37" s="998"/>
      <c r="U37" s="998"/>
      <c r="V37" s="998"/>
      <c r="W37" s="998"/>
      <c r="X37" s="998"/>
      <c r="Y37" s="998"/>
      <c r="Z37" s="998"/>
      <c r="AB37" s="998"/>
      <c r="AC37" s="998"/>
      <c r="AD37" s="998"/>
      <c r="AE37" s="998"/>
      <c r="AF37" s="998"/>
      <c r="AG37" s="190"/>
    </row>
    <row r="38" spans="1:33" ht="14.4">
      <c r="B38" s="52"/>
      <c r="C38" s="1586"/>
      <c r="D38" s="1586"/>
      <c r="E38" s="1586"/>
      <c r="F38" s="1586"/>
      <c r="G38" s="997"/>
      <c r="H38" s="998"/>
      <c r="I38" s="998"/>
      <c r="J38" s="998"/>
      <c r="K38" s="998"/>
      <c r="L38" s="998"/>
      <c r="M38" s="998"/>
      <c r="N38" s="997"/>
      <c r="O38" s="997"/>
      <c r="P38" s="998"/>
      <c r="Q38" s="998"/>
      <c r="R38" s="998"/>
      <c r="S38" s="333"/>
      <c r="T38" s="998"/>
      <c r="U38" s="998"/>
      <c r="V38" s="998"/>
      <c r="W38" s="998"/>
      <c r="X38" s="998"/>
      <c r="Y38" s="998"/>
      <c r="Z38" s="998"/>
      <c r="AB38" s="998"/>
      <c r="AC38" s="998"/>
      <c r="AD38" s="998"/>
      <c r="AE38" s="998"/>
      <c r="AF38" s="998"/>
      <c r="AG38" s="190"/>
    </row>
    <row r="39" spans="1:33" ht="14.4">
      <c r="B39" s="52"/>
      <c r="C39" s="1586"/>
      <c r="D39" s="1586"/>
      <c r="E39" s="1586"/>
      <c r="F39" s="1586"/>
      <c r="G39" s="997"/>
      <c r="H39" s="998"/>
      <c r="I39" s="998"/>
      <c r="J39" s="998"/>
      <c r="K39" s="998"/>
      <c r="L39" s="998"/>
      <c r="M39" s="998"/>
      <c r="N39" s="997"/>
      <c r="O39" s="997"/>
      <c r="P39" s="998"/>
      <c r="Q39" s="998"/>
      <c r="R39" s="998"/>
      <c r="S39" s="333"/>
      <c r="T39" s="998"/>
      <c r="U39" s="998"/>
      <c r="V39" s="998"/>
      <c r="W39" s="998"/>
      <c r="X39" s="998"/>
      <c r="Y39" s="998"/>
      <c r="Z39" s="998"/>
      <c r="AB39" s="998"/>
      <c r="AC39" s="998"/>
      <c r="AD39" s="998"/>
      <c r="AE39" s="998"/>
      <c r="AF39" s="998"/>
      <c r="AG39" s="190"/>
    </row>
    <row r="40" spans="1:33" ht="14.4">
      <c r="B40" s="52"/>
      <c r="C40" s="998"/>
      <c r="D40" s="998"/>
      <c r="E40" s="998"/>
      <c r="F40" s="998"/>
      <c r="G40" s="997"/>
      <c r="H40" s="998"/>
      <c r="I40" s="998"/>
      <c r="J40" s="998"/>
      <c r="K40" s="998"/>
      <c r="L40" s="998"/>
      <c r="M40" s="998"/>
      <c r="N40" s="997"/>
      <c r="O40" s="997"/>
      <c r="P40" s="998"/>
      <c r="Q40" s="998"/>
      <c r="R40" s="998"/>
      <c r="S40" s="333"/>
      <c r="T40" s="998"/>
      <c r="U40" s="998"/>
      <c r="V40" s="998"/>
      <c r="W40" s="998"/>
      <c r="X40" s="998"/>
      <c r="Y40" s="998"/>
      <c r="Z40" s="998"/>
      <c r="AB40" s="998"/>
      <c r="AC40" s="998"/>
      <c r="AD40" s="998"/>
      <c r="AE40" s="998"/>
      <c r="AF40" s="998"/>
      <c r="AG40" s="190"/>
    </row>
    <row r="41" spans="1:33" ht="14.4">
      <c r="B41" s="52"/>
      <c r="C41" s="998"/>
      <c r="D41" s="334"/>
      <c r="E41" s="334"/>
      <c r="F41" s="334"/>
      <c r="G41" s="997"/>
      <c r="H41" s="998"/>
      <c r="I41" s="998"/>
      <c r="J41" s="998"/>
      <c r="K41" s="998"/>
      <c r="L41" s="998"/>
      <c r="M41" s="998"/>
      <c r="N41" s="997"/>
      <c r="O41" s="998"/>
      <c r="P41" s="998"/>
      <c r="Q41" s="998"/>
      <c r="R41" s="998"/>
      <c r="S41" s="333"/>
      <c r="T41" s="998"/>
      <c r="U41" s="998"/>
      <c r="V41" s="998"/>
      <c r="W41" s="998"/>
      <c r="X41" s="998"/>
      <c r="Y41" s="998"/>
      <c r="Z41" s="998"/>
      <c r="AB41" s="998"/>
      <c r="AC41" s="998"/>
      <c r="AD41" s="998"/>
      <c r="AE41" s="998"/>
      <c r="AF41" s="998"/>
      <c r="AG41" s="190"/>
    </row>
    <row r="42" spans="1:33" ht="14.4">
      <c r="B42" s="335" t="s">
        <v>130</v>
      </c>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1256"/>
      <c r="AB42" s="312"/>
      <c r="AC42" s="312"/>
      <c r="AD42" s="312"/>
      <c r="AE42" s="312"/>
      <c r="AF42" s="312"/>
      <c r="AG42" s="312"/>
    </row>
    <row r="43" spans="1:33" ht="14.4" hidden="1">
      <c r="A43"/>
      <c r="B43"/>
      <c r="C43"/>
      <c r="D43"/>
      <c r="E43"/>
      <c r="F43"/>
      <c r="G43"/>
      <c r="H43"/>
      <c r="I43"/>
      <c r="J43"/>
      <c r="K43"/>
      <c r="L43"/>
      <c r="M43"/>
      <c r="N43"/>
      <c r="O43"/>
      <c r="P43"/>
      <c r="Q43"/>
      <c r="R43"/>
      <c r="S43"/>
      <c r="T43"/>
      <c r="U43"/>
      <c r="V43"/>
      <c r="W43"/>
      <c r="X43"/>
      <c r="Y43"/>
      <c r="Z43"/>
      <c r="AA43" s="1239"/>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1239"/>
      <c r="AB44"/>
      <c r="AC44"/>
      <c r="AD44"/>
      <c r="AE44"/>
      <c r="AF44"/>
      <c r="AG44"/>
    </row>
    <row r="45" spans="1:33" ht="14.85" hidden="1" customHeight="1">
      <c r="A45"/>
      <c r="B45"/>
      <c r="C45"/>
      <c r="D45"/>
      <c r="E45"/>
      <c r="F45"/>
      <c r="G45"/>
      <c r="H45"/>
      <c r="I45"/>
      <c r="J45"/>
      <c r="K45"/>
      <c r="L45"/>
      <c r="M45"/>
      <c r="N45"/>
      <c r="O45"/>
      <c r="P45"/>
      <c r="Q45"/>
      <c r="R45"/>
      <c r="S45"/>
      <c r="T45"/>
      <c r="U45"/>
      <c r="V45"/>
      <c r="W45"/>
      <c r="X45"/>
      <c r="Y45"/>
      <c r="Z45"/>
      <c r="AA45" s="1239"/>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39"/>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39"/>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39"/>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39"/>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39"/>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39"/>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39"/>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39"/>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39"/>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39"/>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39"/>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39"/>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39"/>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39"/>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39"/>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39"/>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39"/>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39"/>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39"/>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39"/>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39"/>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39"/>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39"/>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39"/>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39"/>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39"/>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39"/>
      <c r="AB72"/>
      <c r="AC72"/>
      <c r="AD72"/>
      <c r="AE72"/>
      <c r="AF72"/>
      <c r="AG72"/>
    </row>
  </sheetData>
  <mergeCells count="18">
    <mergeCell ref="C35:F39"/>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53" priority="3" stopIfTrue="1" operator="greaterThan">
      <formula>0</formula>
    </cfRule>
    <cfRule type="cellIs" dxfId="152" priority="4" stopIfTrue="1" operator="lessThan">
      <formula>1</formula>
    </cfRule>
  </conditionalFormatting>
  <conditionalFormatting sqref="H15:H31">
    <cfRule type="cellIs" dxfId="151" priority="1" stopIfTrue="1" operator="greaterThan">
      <formula>0</formula>
    </cfRule>
    <cfRule type="cellIs" dxfId="150" priority="2" stopIfTrue="1" operator="lessThan">
      <formula>1</formula>
    </cfRule>
  </conditionalFormatting>
  <dataValidations count="1">
    <dataValidation type="list" allowBlank="1" showInputMessage="1" showErrorMessage="1" sqref="AC15:AC31 J15:J31 M15:M31 P15:P31" xr:uid="{B48F5DEE-FC08-4DAA-99CF-64225AA31136}">
      <formula1>Confidence_grade</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BAC77-E886-4EDC-91DD-50F62A77215E}">
  <sheetPr>
    <tabColor rgb="FF55EBF7"/>
    <pageSetUpPr fitToPage="1"/>
  </sheetPr>
  <dimension ref="A1:XEZ70"/>
  <sheetViews>
    <sheetView showGridLines="0" zoomScale="80" zoomScaleNormal="80" workbookViewId="0">
      <pane xSplit="14" ySplit="11" topLeftCell="O12"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5546875" style="32" customWidth="1"/>
    <col min="4" max="4" width="30.44140625" style="32" bestFit="1" customWidth="1"/>
    <col min="5" max="5" width="11.44140625" style="32" customWidth="1"/>
    <col min="6" max="6" width="8.5546875" style="32" customWidth="1"/>
    <col min="7" max="7" width="8.5546875" style="34" customWidth="1"/>
    <col min="8" max="8" width="19" style="89" bestFit="1" customWidth="1"/>
    <col min="9" max="9" width="15.5546875" style="32" customWidth="1"/>
    <col min="10" max="10" width="18.5546875" style="32" customWidth="1"/>
    <col min="11" max="13" width="13.5546875" style="32" customWidth="1"/>
    <col min="14" max="15" width="5.5546875" style="32" customWidth="1"/>
    <col min="16" max="16" width="15.5546875" style="32" customWidth="1"/>
    <col min="17" max="17" width="18.5546875" style="32" customWidth="1"/>
    <col min="18" max="20" width="13.5546875" style="32" customWidth="1"/>
    <col min="21" max="21" width="5.5546875" style="32" customWidth="1"/>
    <col min="22" max="22" width="5.5546875" style="34" customWidth="1"/>
    <col min="23" max="23" width="15.5546875" style="32" customWidth="1"/>
    <col min="24" max="24" width="18.5546875" style="34" customWidth="1"/>
    <col min="25" max="25" width="13.5546875" style="32" customWidth="1"/>
    <col min="26" max="26" width="13.5546875" style="34" customWidth="1"/>
    <col min="27" max="27" width="13.5546875" style="32" customWidth="1"/>
    <col min="28" max="28" width="4.5546875" style="32" customWidth="1"/>
    <col min="29" max="29" width="5.5546875" style="34" customWidth="1"/>
    <col min="30" max="30" width="13.5546875" style="32" customWidth="1"/>
    <col min="31" max="31" width="5.5546875" style="32" customWidth="1"/>
    <col min="32" max="32" width="13.5546875" style="32" customWidth="1"/>
    <col min="33" max="33" width="5.5546875" style="32" customWidth="1"/>
    <col min="34" max="34" width="15.44140625" style="32" customWidth="1"/>
    <col min="35" max="35" width="5.5546875" style="32" customWidth="1"/>
    <col min="36" max="36" width="49.44140625" style="32" customWidth="1"/>
    <col min="37" max="16375" width="9.44140625" hidden="1"/>
    <col min="16381" max="16384" width="9.44140625" hidden="1"/>
  </cols>
  <sheetData>
    <row r="1" spans="1:36"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
      <c r="U1" s="37"/>
      <c r="V1" s="37"/>
      <c r="W1" s="37"/>
      <c r="X1" s="37"/>
      <c r="Y1" s="37"/>
      <c r="Z1" s="37"/>
      <c r="AA1" s="37"/>
      <c r="AB1" s="37"/>
      <c r="AC1" s="313"/>
      <c r="AD1" s="313"/>
      <c r="AE1" s="313"/>
      <c r="AF1" s="313"/>
      <c r="AG1" s="313"/>
      <c r="AH1" s="313"/>
      <c r="AI1" s="313"/>
      <c r="AJ1" s="313"/>
    </row>
    <row r="2" spans="1:36" ht="20.399999999999999">
      <c r="B2" s="39"/>
      <c r="C2" s="298"/>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83"/>
      <c r="AD2" s="83"/>
      <c r="AE2" s="83"/>
      <c r="AF2" s="83"/>
      <c r="AG2" s="83"/>
      <c r="AH2" s="83"/>
      <c r="AI2" s="83"/>
      <c r="AJ2" s="306"/>
    </row>
    <row r="3" spans="1:36" ht="14.4">
      <c r="A3" s="41"/>
      <c r="B3" s="662" t="s">
        <v>1971</v>
      </c>
      <c r="C3" s="302"/>
      <c r="D3" s="663">
        <f>'Key information'!$E$8</f>
        <v>0</v>
      </c>
      <c r="E3" s="302"/>
      <c r="F3" s="192"/>
      <c r="G3" s="807" t="s">
        <v>100</v>
      </c>
      <c r="H3" s="665">
        <f>SUM(H15:H30)</f>
        <v>13</v>
      </c>
      <c r="I3" s="192"/>
      <c r="J3" s="192"/>
      <c r="K3" s="192"/>
      <c r="L3" s="192"/>
      <c r="M3" s="192"/>
      <c r="N3" s="326"/>
      <c r="O3" s="192"/>
      <c r="P3" s="84"/>
      <c r="Q3" s="84"/>
      <c r="R3" s="84"/>
      <c r="S3" s="84"/>
      <c r="T3" s="84"/>
      <c r="U3" s="326"/>
      <c r="V3" s="83"/>
      <c r="W3" s="192"/>
      <c r="X3" s="83"/>
      <c r="Y3" s="192"/>
      <c r="Z3" s="83"/>
      <c r="AA3" s="326"/>
      <c r="AB3" s="84"/>
      <c r="AC3" s="83"/>
      <c r="AD3" s="302"/>
      <c r="AE3" s="302"/>
      <c r="AF3" s="302"/>
      <c r="AG3" s="302"/>
      <c r="AH3" s="302"/>
      <c r="AI3" s="302"/>
      <c r="AJ3" s="303"/>
    </row>
    <row r="4" spans="1:36" ht="14.4">
      <c r="B4" s="1022" t="s">
        <v>2153</v>
      </c>
      <c r="C4" s="327"/>
      <c r="D4" s="328"/>
      <c r="E4" s="329"/>
      <c r="F4" s="329"/>
      <c r="G4" s="329"/>
      <c r="H4" s="329"/>
      <c r="I4" s="329"/>
      <c r="J4" s="329"/>
      <c r="K4" s="329"/>
      <c r="L4" s="329"/>
      <c r="M4" s="329"/>
      <c r="N4" s="47"/>
      <c r="O4" s="329"/>
      <c r="P4" s="47"/>
      <c r="Q4" s="47"/>
      <c r="R4" s="47"/>
      <c r="S4" s="47"/>
      <c r="T4" s="47"/>
      <c r="U4" s="47"/>
      <c r="V4" s="46"/>
      <c r="W4" s="329"/>
      <c r="X4" s="46"/>
      <c r="Y4" s="329"/>
      <c r="Z4" s="46"/>
      <c r="AA4" s="47"/>
      <c r="AB4" s="47"/>
      <c r="AC4" s="46"/>
      <c r="AD4" s="46"/>
      <c r="AE4" s="46"/>
      <c r="AF4" s="46"/>
      <c r="AG4" s="46"/>
      <c r="AH4" s="46"/>
      <c r="AI4" s="46"/>
      <c r="AJ4" s="304"/>
    </row>
    <row r="5" spans="1:36" ht="14.4">
      <c r="C5" s="33"/>
      <c r="H5" s="34"/>
      <c r="AD5" s="34"/>
      <c r="AE5" s="34"/>
      <c r="AF5" s="34"/>
      <c r="AG5" s="34"/>
      <c r="AH5" s="34"/>
    </row>
    <row r="6" spans="1:36" ht="15" thickBot="1">
      <c r="B6" s="48"/>
      <c r="C6" s="49"/>
      <c r="D6" s="50"/>
      <c r="E6" s="50"/>
      <c r="F6" s="50"/>
      <c r="G6" s="50"/>
      <c r="H6" s="50"/>
      <c r="I6" s="50"/>
      <c r="J6" s="50"/>
      <c r="K6" s="50"/>
      <c r="L6" s="50"/>
      <c r="M6" s="50"/>
      <c r="N6" s="50"/>
      <c r="O6" s="50"/>
      <c r="P6" s="50"/>
      <c r="Q6" s="50"/>
      <c r="R6" s="50"/>
      <c r="S6" s="50"/>
      <c r="T6" s="50"/>
      <c r="U6" s="50"/>
      <c r="V6" s="51"/>
      <c r="W6" s="50"/>
      <c r="X6" s="51"/>
      <c r="Y6" s="50"/>
      <c r="Z6" s="51"/>
      <c r="AA6" s="50"/>
      <c r="AB6" s="50"/>
      <c r="AC6" s="50"/>
      <c r="AD6" s="50"/>
      <c r="AE6" s="50"/>
      <c r="AF6" s="50"/>
      <c r="AG6" s="50"/>
      <c r="AH6" s="50"/>
      <c r="AI6" s="50"/>
      <c r="AJ6" s="231"/>
    </row>
    <row r="7" spans="1:36" ht="14.4">
      <c r="B7" s="52"/>
      <c r="C7" s="122" t="s">
        <v>2678</v>
      </c>
      <c r="D7" s="123"/>
      <c r="E7" s="84"/>
      <c r="F7" s="84"/>
      <c r="G7" s="83"/>
      <c r="H7" s="84"/>
      <c r="I7" s="84"/>
      <c r="J7" s="84"/>
      <c r="K7" s="84"/>
      <c r="L7" s="84"/>
      <c r="M7" s="84"/>
      <c r="N7" s="84"/>
      <c r="O7" s="84"/>
      <c r="P7" s="84"/>
      <c r="Q7" s="84"/>
      <c r="R7" s="84"/>
      <c r="S7" s="84"/>
      <c r="T7" s="84"/>
      <c r="U7" s="84"/>
      <c r="V7" s="83"/>
      <c r="W7" s="84"/>
      <c r="X7" s="83"/>
      <c r="Y7" s="84"/>
      <c r="Z7" s="83"/>
      <c r="AA7" s="84"/>
      <c r="AB7" s="84"/>
      <c r="AC7" s="32"/>
      <c r="AD7" s="84"/>
      <c r="AE7" s="84"/>
      <c r="AF7" s="84"/>
      <c r="AG7" s="84"/>
      <c r="AH7" s="84"/>
      <c r="AI7" s="84"/>
      <c r="AJ7" s="190"/>
    </row>
    <row r="8" spans="1:36" ht="15" thickBot="1">
      <c r="B8" s="52"/>
      <c r="C8" s="124" t="s">
        <v>1628</v>
      </c>
      <c r="D8" s="125"/>
      <c r="E8" s="84"/>
      <c r="F8" s="84"/>
      <c r="G8" s="83"/>
      <c r="H8" s="84"/>
      <c r="I8" s="84"/>
      <c r="J8" s="84"/>
      <c r="K8" s="84"/>
      <c r="L8" s="84"/>
      <c r="M8" s="84"/>
      <c r="N8" s="84"/>
      <c r="O8" s="84"/>
      <c r="P8" s="84"/>
      <c r="Q8" s="84"/>
      <c r="R8" s="84"/>
      <c r="S8" s="84"/>
      <c r="T8" s="84"/>
      <c r="U8" s="84"/>
      <c r="V8" s="83"/>
      <c r="W8" s="84"/>
      <c r="X8" s="83"/>
      <c r="Y8" s="84"/>
      <c r="Z8" s="83"/>
      <c r="AA8" s="84"/>
      <c r="AB8" s="84"/>
      <c r="AC8" s="32"/>
      <c r="AD8" s="84"/>
      <c r="AE8" s="84"/>
      <c r="AF8" s="84"/>
      <c r="AG8" s="84"/>
      <c r="AH8" s="84"/>
      <c r="AI8" s="84"/>
      <c r="AJ8" s="190"/>
    </row>
    <row r="9" spans="1:36" ht="15" thickBot="1">
      <c r="B9" s="52"/>
      <c r="C9" s="84"/>
      <c r="D9" s="84"/>
      <c r="E9" s="84"/>
      <c r="F9" s="84"/>
      <c r="G9" s="83"/>
      <c r="H9" s="84"/>
      <c r="I9" s="1225">
        <v>1</v>
      </c>
      <c r="J9" s="1225">
        <v>2</v>
      </c>
      <c r="K9" s="1225">
        <v>3</v>
      </c>
      <c r="L9" s="1225">
        <v>4</v>
      </c>
      <c r="M9" s="1225">
        <v>5</v>
      </c>
      <c r="N9" s="998"/>
      <c r="O9" s="998"/>
      <c r="P9" s="1225">
        <v>6</v>
      </c>
      <c r="Q9" s="1225">
        <v>7</v>
      </c>
      <c r="R9" s="1225">
        <v>8</v>
      </c>
      <c r="S9" s="1225">
        <v>9</v>
      </c>
      <c r="T9" s="1225">
        <v>10</v>
      </c>
      <c r="U9" s="84"/>
      <c r="V9" s="83"/>
      <c r="W9" s="1225">
        <v>11</v>
      </c>
      <c r="X9" s="1225">
        <v>12</v>
      </c>
      <c r="Y9" s="1225">
        <v>13</v>
      </c>
      <c r="Z9" s="1225">
        <v>14</v>
      </c>
      <c r="AA9" s="1225">
        <v>15</v>
      </c>
      <c r="AB9" s="998"/>
      <c r="AC9" s="985"/>
      <c r="AD9" s="1225">
        <v>16</v>
      </c>
      <c r="AE9" s="998"/>
      <c r="AF9" s="1225">
        <v>17</v>
      </c>
      <c r="AG9" s="84"/>
      <c r="AH9" s="84"/>
      <c r="AI9" s="84"/>
      <c r="AJ9" s="190"/>
    </row>
    <row r="10" spans="1:36" ht="21" customHeight="1" thickBot="1">
      <c r="B10" s="52"/>
      <c r="C10" s="122" t="s">
        <v>103</v>
      </c>
      <c r="D10" s="137" t="s">
        <v>32</v>
      </c>
      <c r="E10" s="137" t="s">
        <v>104</v>
      </c>
      <c r="F10" s="133" t="s">
        <v>105</v>
      </c>
      <c r="G10" s="83"/>
      <c r="H10" s="1353" t="s">
        <v>106</v>
      </c>
      <c r="I10" s="1522" t="s">
        <v>736</v>
      </c>
      <c r="J10" s="1524"/>
      <c r="K10" s="1524"/>
      <c r="L10" s="1524"/>
      <c r="M10" s="1524"/>
      <c r="N10" s="1530"/>
      <c r="O10" s="83"/>
      <c r="P10" s="1522" t="s">
        <v>1343</v>
      </c>
      <c r="Q10" s="1524"/>
      <c r="R10" s="1524"/>
      <c r="S10" s="1524"/>
      <c r="T10" s="1524"/>
      <c r="U10" s="1530"/>
      <c r="V10" s="84"/>
      <c r="W10" s="1522" t="s">
        <v>1344</v>
      </c>
      <c r="X10" s="1524"/>
      <c r="Y10" s="1524"/>
      <c r="Z10" s="1524"/>
      <c r="AA10" s="1524"/>
      <c r="AB10" s="1530"/>
      <c r="AC10" s="83"/>
      <c r="AD10" s="84"/>
      <c r="AE10" s="84"/>
      <c r="AF10" s="84"/>
      <c r="AG10" s="83"/>
      <c r="AH10" s="1338" t="s">
        <v>108</v>
      </c>
      <c r="AI10" s="314"/>
      <c r="AJ10" s="1332" t="s">
        <v>109</v>
      </c>
    </row>
    <row r="11" spans="1:36" ht="28.2" thickBot="1">
      <c r="B11" s="52"/>
      <c r="C11" s="124" t="s">
        <v>110</v>
      </c>
      <c r="D11" s="315"/>
      <c r="E11" s="138"/>
      <c r="F11" s="135" t="s">
        <v>111</v>
      </c>
      <c r="G11" s="83"/>
      <c r="H11" s="1355"/>
      <c r="I11" s="1212" t="s">
        <v>1629</v>
      </c>
      <c r="J11" s="1213" t="s">
        <v>1630</v>
      </c>
      <c r="K11" s="1214" t="s">
        <v>1631</v>
      </c>
      <c r="L11" s="1214" t="s">
        <v>1632</v>
      </c>
      <c r="M11" s="1215" t="s">
        <v>163</v>
      </c>
      <c r="N11" s="908" t="s">
        <v>147</v>
      </c>
      <c r="O11" s="83"/>
      <c r="P11" s="316" t="s">
        <v>1629</v>
      </c>
      <c r="Q11" s="317" t="s">
        <v>1630</v>
      </c>
      <c r="R11" s="318" t="s">
        <v>1631</v>
      </c>
      <c r="S11" s="318" t="s">
        <v>1632</v>
      </c>
      <c r="T11" s="907" t="s">
        <v>163</v>
      </c>
      <c r="U11" s="908" t="s">
        <v>147</v>
      </c>
      <c r="V11" s="84"/>
      <c r="W11" s="906" t="s">
        <v>1629</v>
      </c>
      <c r="X11" s="907" t="s">
        <v>1630</v>
      </c>
      <c r="Y11" s="901" t="s">
        <v>1631</v>
      </c>
      <c r="Z11" s="901" t="s">
        <v>1632</v>
      </c>
      <c r="AA11" s="907" t="s">
        <v>163</v>
      </c>
      <c r="AB11" s="908" t="s">
        <v>147</v>
      </c>
      <c r="AC11" s="83"/>
      <c r="AD11" s="319" t="s">
        <v>1633</v>
      </c>
      <c r="AE11" s="84"/>
      <c r="AF11" s="320" t="s">
        <v>163</v>
      </c>
      <c r="AG11" s="83"/>
      <c r="AH11" s="1340"/>
      <c r="AI11" s="314"/>
      <c r="AJ11" s="1334"/>
    </row>
    <row r="12" spans="1:36" ht="14.4">
      <c r="B12" s="52"/>
      <c r="C12" s="84"/>
      <c r="D12" s="84"/>
      <c r="E12" s="84"/>
      <c r="F12" s="84"/>
      <c r="G12" s="83"/>
      <c r="H12" s="84"/>
      <c r="N12" s="84"/>
      <c r="O12" s="84"/>
      <c r="U12" s="84"/>
      <c r="V12" s="83"/>
      <c r="AB12" s="84"/>
      <c r="AC12" s="83"/>
      <c r="AE12" s="83"/>
      <c r="AG12" s="83"/>
      <c r="AH12" s="84"/>
      <c r="AI12" s="84"/>
      <c r="AJ12" s="190"/>
    </row>
    <row r="13" spans="1:36" ht="14.4">
      <c r="B13" s="52"/>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3"/>
      <c r="AD13" s="84"/>
      <c r="AE13" s="84"/>
      <c r="AF13" s="84"/>
      <c r="AG13" s="84"/>
      <c r="AH13" s="84"/>
      <c r="AI13" s="84"/>
      <c r="AJ13" s="190"/>
    </row>
    <row r="14" spans="1:36" ht="14.4">
      <c r="B14" s="52"/>
      <c r="C14" s="60"/>
      <c r="D14" s="63" t="s">
        <v>1634</v>
      </c>
      <c r="E14" s="61"/>
      <c r="F14" s="61"/>
      <c r="G14" s="84"/>
      <c r="H14" s="84"/>
      <c r="I14" s="308"/>
      <c r="J14" s="308"/>
      <c r="K14" s="308"/>
      <c r="L14" s="308"/>
      <c r="M14" s="308"/>
      <c r="N14" s="307"/>
      <c r="O14" s="83"/>
      <c r="P14" s="83"/>
      <c r="Q14" s="83"/>
      <c r="R14" s="83"/>
      <c r="S14" s="83"/>
      <c r="T14" s="83"/>
      <c r="U14" s="84"/>
      <c r="V14" s="83"/>
      <c r="W14" s="83"/>
      <c r="X14" s="83"/>
      <c r="Y14" s="83"/>
      <c r="Z14" s="83"/>
      <c r="AA14" s="83"/>
      <c r="AB14" s="84"/>
      <c r="AC14" s="83"/>
      <c r="AD14" s="83"/>
      <c r="AE14" s="83"/>
      <c r="AF14" s="83"/>
      <c r="AG14" s="83"/>
      <c r="AH14" s="83"/>
      <c r="AI14" s="83"/>
      <c r="AJ14" s="306"/>
    </row>
    <row r="15" spans="1:36" ht="14.4">
      <c r="B15" s="203">
        <f>IF(C15="","",COUNTIF($C$15:C15,"&lt;&gt;""")-COUNTBLANK($C$15:C15))</f>
        <v>1</v>
      </c>
      <c r="C15" s="60" t="s">
        <v>1635</v>
      </c>
      <c r="D15" s="60" t="s">
        <v>1636</v>
      </c>
      <c r="E15" s="173" t="s">
        <v>750</v>
      </c>
      <c r="F15" s="61" t="s">
        <v>117</v>
      </c>
      <c r="G15" s="83"/>
      <c r="H15" s="665">
        <f>IF(AND(I15&lt;&gt;"",J15&lt;&gt;"",K15&lt;&gt;"",L15&lt;&gt;"",N15&lt;&gt;"",P15&lt;&gt;"",Q15&lt;&gt;"",R15&lt;&gt;"",S15&lt;&gt;"",U15&lt;&gt;"",AD15&lt;&gt;"",AJ15&lt;&gt;"",M15&lt;&gt;"",T15&lt;&gt;"",W15&lt;&gt;"",X15&lt;&gt;"",Y15&lt;&gt;"",Z15&lt;&gt;"",AA15&lt;&gt;"",AB15&lt;&gt;"",AF15&lt;&gt;""),0,1)</f>
        <v>1</v>
      </c>
      <c r="I15" s="185"/>
      <c r="J15" s="185"/>
      <c r="K15" s="185"/>
      <c r="L15" s="185"/>
      <c r="M15" s="816">
        <f>SUM(I15:L15)</f>
        <v>0</v>
      </c>
      <c r="N15" s="184"/>
      <c r="O15" s="83"/>
      <c r="P15" s="188"/>
      <c r="Q15" s="188"/>
      <c r="R15" s="188"/>
      <c r="S15" s="188"/>
      <c r="T15" s="824">
        <f>SUM(P15:S15)</f>
        <v>0</v>
      </c>
      <c r="U15" s="184"/>
      <c r="V15" s="83"/>
      <c r="W15" s="188"/>
      <c r="X15" s="188"/>
      <c r="Y15" s="188"/>
      <c r="Z15" s="188"/>
      <c r="AA15" s="824">
        <f>SUM(W15:Z15)</f>
        <v>0</v>
      </c>
      <c r="AB15" s="184"/>
      <c r="AC15" s="83"/>
      <c r="AD15" s="188"/>
      <c r="AE15" s="83"/>
      <c r="AF15" s="824">
        <f t="shared" ref="AF15:AF20" si="0">SUM(M15+T15+AA15+AD15)</f>
        <v>0</v>
      </c>
      <c r="AG15" s="83"/>
      <c r="AH15" s="912"/>
      <c r="AI15" s="83"/>
      <c r="AJ15" s="188"/>
    </row>
    <row r="16" spans="1:36" ht="14.4">
      <c r="B16" s="203">
        <f>IF(C16="","",COUNTIF($C$15:C16,"&lt;&gt;""")-COUNTBLANK($C$15:C16))</f>
        <v>2</v>
      </c>
      <c r="C16" s="60" t="s">
        <v>1637</v>
      </c>
      <c r="D16" s="60" t="s">
        <v>1638</v>
      </c>
      <c r="E16" s="173" t="s">
        <v>750</v>
      </c>
      <c r="F16" s="61" t="s">
        <v>117</v>
      </c>
      <c r="G16" s="83"/>
      <c r="H16" s="665">
        <f t="shared" ref="H16:H20" si="1">IF(AND(I16&lt;&gt;"",J16&lt;&gt;"",K16&lt;&gt;"",L16&lt;&gt;"",N16&lt;&gt;"",P16&lt;&gt;"",Q16&lt;&gt;"",R16&lt;&gt;"",S16&lt;&gt;"",U16&lt;&gt;"",AD16&lt;&gt;"",AJ16&lt;&gt;"",M16&lt;&gt;"",T16&lt;&gt;"",W16&lt;&gt;"",X16&lt;&gt;"",Y16&lt;&gt;"",Z16&lt;&gt;"",AA16&lt;&gt;"",AB16&lt;&gt;"",AF16&lt;&gt;""),0,1)</f>
        <v>1</v>
      </c>
      <c r="I16" s="185"/>
      <c r="J16" s="185"/>
      <c r="K16" s="185"/>
      <c r="L16" s="185"/>
      <c r="M16" s="816">
        <f>SUM(I16:L16)</f>
        <v>0</v>
      </c>
      <c r="N16" s="184"/>
      <c r="O16" s="83"/>
      <c r="P16" s="188"/>
      <c r="Q16" s="188"/>
      <c r="R16" s="188"/>
      <c r="S16" s="188"/>
      <c r="T16" s="824">
        <f>SUM(P16:S16)</f>
        <v>0</v>
      </c>
      <c r="U16" s="184"/>
      <c r="V16" s="83"/>
      <c r="W16" s="188"/>
      <c r="X16" s="188"/>
      <c r="Y16" s="188"/>
      <c r="Z16" s="188"/>
      <c r="AA16" s="824">
        <f>SUM(W16:Z16)</f>
        <v>0</v>
      </c>
      <c r="AB16" s="184"/>
      <c r="AC16" s="83"/>
      <c r="AD16" s="188"/>
      <c r="AE16" s="83"/>
      <c r="AF16" s="824">
        <f t="shared" si="0"/>
        <v>0</v>
      </c>
      <c r="AG16" s="83"/>
      <c r="AH16" s="912"/>
      <c r="AI16" s="83"/>
      <c r="AJ16" s="188"/>
    </row>
    <row r="17" spans="2:36" ht="14.4">
      <c r="B17" s="203">
        <f>IF(C17="","",COUNTIF($C$15:C17,"&lt;&gt;""")-COUNTBLANK($C$15:C17))</f>
        <v>3</v>
      </c>
      <c r="C17" s="60" t="s">
        <v>1639</v>
      </c>
      <c r="D17" s="60" t="s">
        <v>1640</v>
      </c>
      <c r="E17" s="173" t="s">
        <v>750</v>
      </c>
      <c r="F17" s="61" t="s">
        <v>117</v>
      </c>
      <c r="G17" s="83"/>
      <c r="H17" s="665">
        <f t="shared" si="1"/>
        <v>1</v>
      </c>
      <c r="I17" s="185"/>
      <c r="J17" s="185"/>
      <c r="K17" s="185"/>
      <c r="L17" s="185"/>
      <c r="M17" s="816">
        <f>SUM(I17:L17)</f>
        <v>0</v>
      </c>
      <c r="N17" s="184"/>
      <c r="O17" s="83"/>
      <c r="P17" s="188"/>
      <c r="Q17" s="188"/>
      <c r="R17" s="188"/>
      <c r="S17" s="188"/>
      <c r="T17" s="824">
        <f>SUM(P17:S17)</f>
        <v>0</v>
      </c>
      <c r="U17" s="184"/>
      <c r="V17" s="83"/>
      <c r="W17" s="188"/>
      <c r="X17" s="188"/>
      <c r="Y17" s="188"/>
      <c r="Z17" s="188"/>
      <c r="AA17" s="824">
        <f>SUM(W17:Z17)</f>
        <v>0</v>
      </c>
      <c r="AB17" s="184"/>
      <c r="AC17" s="83"/>
      <c r="AD17" s="188"/>
      <c r="AE17" s="83"/>
      <c r="AF17" s="824">
        <f t="shared" si="0"/>
        <v>0</v>
      </c>
      <c r="AG17" s="83"/>
      <c r="AH17" s="912"/>
      <c r="AI17" s="83"/>
      <c r="AJ17" s="188"/>
    </row>
    <row r="18" spans="2:36" ht="14.4">
      <c r="B18" s="203">
        <f>IF(C18="","",COUNTIF($C$15:C18,"&lt;&gt;""")-COUNTBLANK($C$15:C18))</f>
        <v>4</v>
      </c>
      <c r="C18" s="60" t="s">
        <v>1641</v>
      </c>
      <c r="D18" s="60" t="s">
        <v>1642</v>
      </c>
      <c r="E18" s="173" t="s">
        <v>750</v>
      </c>
      <c r="F18" s="61" t="s">
        <v>117</v>
      </c>
      <c r="G18" s="83"/>
      <c r="H18" s="665">
        <f t="shared" si="1"/>
        <v>1</v>
      </c>
      <c r="I18" s="185"/>
      <c r="J18" s="185"/>
      <c r="K18" s="185"/>
      <c r="L18" s="185"/>
      <c r="M18" s="816">
        <f>SUM(I18:L18)</f>
        <v>0</v>
      </c>
      <c r="N18" s="184"/>
      <c r="O18" s="83"/>
      <c r="P18" s="188"/>
      <c r="Q18" s="188"/>
      <c r="R18" s="188"/>
      <c r="S18" s="188"/>
      <c r="T18" s="824">
        <f>SUM(P18:S18)</f>
        <v>0</v>
      </c>
      <c r="U18" s="184"/>
      <c r="V18" s="83"/>
      <c r="W18" s="188"/>
      <c r="X18" s="188"/>
      <c r="Y18" s="188"/>
      <c r="Z18" s="188"/>
      <c r="AA18" s="824">
        <f>SUM(W18:Z18)</f>
        <v>0</v>
      </c>
      <c r="AB18" s="184"/>
      <c r="AC18" s="83"/>
      <c r="AD18" s="188"/>
      <c r="AE18" s="83"/>
      <c r="AF18" s="824">
        <f t="shared" si="0"/>
        <v>0</v>
      </c>
      <c r="AG18" s="83"/>
      <c r="AH18" s="912"/>
      <c r="AI18" s="83"/>
      <c r="AJ18" s="188"/>
    </row>
    <row r="19" spans="2:36" ht="14.4">
      <c r="B19" s="203">
        <f>IF(C19="","",COUNTIF($C$15:C19,"&lt;&gt;""")-COUNTBLANK($C$15:C19))</f>
        <v>5</v>
      </c>
      <c r="C19" s="60" t="s">
        <v>1643</v>
      </c>
      <c r="D19" s="60" t="s">
        <v>1644</v>
      </c>
      <c r="E19" s="173" t="s">
        <v>750</v>
      </c>
      <c r="F19" s="61" t="s">
        <v>117</v>
      </c>
      <c r="G19" s="83"/>
      <c r="H19" s="665">
        <f t="shared" si="1"/>
        <v>1</v>
      </c>
      <c r="I19" s="185"/>
      <c r="J19" s="185"/>
      <c r="K19" s="185"/>
      <c r="L19" s="185"/>
      <c r="M19" s="816">
        <f>SUM(I19:L19)</f>
        <v>0</v>
      </c>
      <c r="N19" s="184"/>
      <c r="O19" s="83"/>
      <c r="P19" s="188"/>
      <c r="Q19" s="188"/>
      <c r="R19" s="188"/>
      <c r="S19" s="188"/>
      <c r="T19" s="824">
        <f>SUM(P19:S19)</f>
        <v>0</v>
      </c>
      <c r="U19" s="184"/>
      <c r="V19" s="83"/>
      <c r="W19" s="188"/>
      <c r="X19" s="188"/>
      <c r="Y19" s="188"/>
      <c r="Z19" s="188"/>
      <c r="AA19" s="824">
        <f>SUM(W19:Z19)</f>
        <v>0</v>
      </c>
      <c r="AB19" s="184"/>
      <c r="AC19" s="83"/>
      <c r="AD19" s="188"/>
      <c r="AE19" s="83"/>
      <c r="AF19" s="824">
        <f t="shared" si="0"/>
        <v>0</v>
      </c>
      <c r="AG19" s="83"/>
      <c r="AH19" s="912"/>
      <c r="AI19" s="83"/>
      <c r="AJ19" s="188"/>
    </row>
    <row r="20" spans="2:36" ht="14.4">
      <c r="B20" s="203">
        <f>IF(C20="","",COUNTIF($C$15:C20,"&lt;&gt;""")-COUNTBLANK($C$15:C20))</f>
        <v>6</v>
      </c>
      <c r="C20" s="60" t="s">
        <v>1645</v>
      </c>
      <c r="D20" s="980" t="s">
        <v>2150</v>
      </c>
      <c r="E20" s="173" t="s">
        <v>750</v>
      </c>
      <c r="F20" s="61" t="s">
        <v>164</v>
      </c>
      <c r="G20" s="83"/>
      <c r="H20" s="665">
        <f t="shared" si="1"/>
        <v>1</v>
      </c>
      <c r="I20" s="816">
        <f>SUM(I15:I19)</f>
        <v>0</v>
      </c>
      <c r="J20" s="816">
        <f>SUM(J15:J19)</f>
        <v>0</v>
      </c>
      <c r="K20" s="816">
        <f>SUM(K15:K19)</f>
        <v>0</v>
      </c>
      <c r="L20" s="816">
        <f>SUM(L15:L19)</f>
        <v>0</v>
      </c>
      <c r="M20" s="816">
        <f>SUM(M15:M19)</f>
        <v>0</v>
      </c>
      <c r="N20" s="184"/>
      <c r="O20" s="83"/>
      <c r="P20" s="824">
        <f>SUM(P15:P19)</f>
        <v>0</v>
      </c>
      <c r="Q20" s="824">
        <f>SUM(Q15:Q19)</f>
        <v>0</v>
      </c>
      <c r="R20" s="824">
        <f>SUM(R15:R19)</f>
        <v>0</v>
      </c>
      <c r="S20" s="824">
        <f>SUM(S15:S19)</f>
        <v>0</v>
      </c>
      <c r="T20" s="824">
        <f>SUM(T15:T19)</f>
        <v>0</v>
      </c>
      <c r="U20" s="184"/>
      <c r="V20" s="83"/>
      <c r="W20" s="824">
        <f>SUM(W15:W19)</f>
        <v>0</v>
      </c>
      <c r="X20" s="824">
        <f>SUM(X15:X19)</f>
        <v>0</v>
      </c>
      <c r="Y20" s="824">
        <f>SUM(Y15:Y19)</f>
        <v>0</v>
      </c>
      <c r="Z20" s="824">
        <f>SUM(Z15:Z19)</f>
        <v>0</v>
      </c>
      <c r="AA20" s="824">
        <f>SUM(AA15:AA19)</f>
        <v>0</v>
      </c>
      <c r="AB20" s="184"/>
      <c r="AC20" s="83"/>
      <c r="AD20" s="824">
        <f>SUM(AD15:AD19)</f>
        <v>0</v>
      </c>
      <c r="AE20" s="83"/>
      <c r="AF20" s="824">
        <f t="shared" si="0"/>
        <v>0</v>
      </c>
      <c r="AG20" s="83"/>
      <c r="AH20" s="912"/>
      <c r="AI20" s="83"/>
      <c r="AJ20" s="188"/>
    </row>
    <row r="21" spans="2:36" ht="14.4">
      <c r="B21" s="203" t="str">
        <f>IF(C21="","",COUNTIF($C$15:C21,"&lt;&gt;""")-COUNTBLANK($C$15:C21))</f>
        <v/>
      </c>
      <c r="C21" s="84"/>
      <c r="D21" s="84"/>
      <c r="E21" s="84"/>
      <c r="F21" s="84"/>
      <c r="G21" s="84"/>
      <c r="H21" s="84"/>
      <c r="I21" s="307"/>
      <c r="J21" s="307"/>
      <c r="K21" s="307"/>
      <c r="L21" s="307"/>
      <c r="M21" s="307"/>
      <c r="N21" s="307"/>
      <c r="O21" s="84"/>
      <c r="P21" s="84"/>
      <c r="Q21" s="84"/>
      <c r="R21" s="84"/>
      <c r="S21" s="84"/>
      <c r="T21" s="84"/>
      <c r="U21" s="84"/>
      <c r="V21" s="84"/>
      <c r="W21" s="84"/>
      <c r="X21" s="84"/>
      <c r="Y21" s="84"/>
      <c r="Z21" s="84"/>
      <c r="AA21" s="84"/>
      <c r="AB21" s="84"/>
      <c r="AC21" s="83"/>
      <c r="AD21" s="84"/>
      <c r="AE21" s="84"/>
      <c r="AF21" s="84"/>
      <c r="AG21" s="84"/>
      <c r="AH21" s="84"/>
      <c r="AI21" s="84"/>
      <c r="AJ21" s="190"/>
    </row>
    <row r="22" spans="2:36" ht="14.4">
      <c r="B22" s="203" t="str">
        <f>IF(C22="","",COUNTIF($C$15:C22,"&lt;&gt;""")-COUNTBLANK($C$15:C22))</f>
        <v/>
      </c>
      <c r="C22" s="60"/>
      <c r="D22" s="63" t="s">
        <v>1646</v>
      </c>
      <c r="E22" s="60"/>
      <c r="F22" s="60"/>
      <c r="G22" s="83"/>
      <c r="H22" s="84"/>
      <c r="I22" s="307"/>
      <c r="J22" s="307"/>
      <c r="K22" s="307"/>
      <c r="L22" s="307"/>
      <c r="M22" s="307"/>
      <c r="N22" s="307"/>
      <c r="O22" s="83"/>
      <c r="P22" s="84"/>
      <c r="Q22" s="84"/>
      <c r="R22" s="84"/>
      <c r="S22" s="84"/>
      <c r="T22" s="84"/>
      <c r="U22" s="84"/>
      <c r="V22" s="83"/>
      <c r="W22" s="84"/>
      <c r="X22" s="84"/>
      <c r="Y22" s="84"/>
      <c r="Z22" s="84"/>
      <c r="AA22" s="84"/>
      <c r="AB22" s="84"/>
      <c r="AC22" s="83"/>
      <c r="AD22" s="84"/>
      <c r="AE22" s="83"/>
      <c r="AF22" s="84"/>
      <c r="AG22" s="83"/>
      <c r="AH22" s="83"/>
      <c r="AI22" s="83"/>
      <c r="AJ22" s="306"/>
    </row>
    <row r="23" spans="2:36" ht="0" hidden="1" customHeight="1">
      <c r="B23" s="203" t="str">
        <f>IF(C23="","",COUNTIF($C$15:C23,"&lt;&gt;""")-COUNTBLANK($C$15:C23))</f>
        <v/>
      </c>
      <c r="C23" s="204"/>
      <c r="D23" s="204"/>
      <c r="E23" s="204"/>
      <c r="F23" s="204"/>
      <c r="G23" s="83"/>
      <c r="H23" s="84"/>
      <c r="I23" s="307"/>
      <c r="J23" s="307"/>
      <c r="K23" s="307"/>
      <c r="L23" s="307"/>
      <c r="M23" s="307"/>
      <c r="N23" s="307"/>
      <c r="O23" s="84"/>
      <c r="P23" s="84"/>
      <c r="Q23" s="84"/>
      <c r="R23" s="84"/>
      <c r="S23" s="84"/>
      <c r="T23" s="84"/>
      <c r="U23" s="84"/>
      <c r="V23" s="83"/>
      <c r="W23" s="84"/>
      <c r="X23" s="84"/>
      <c r="Y23" s="84"/>
      <c r="Z23" s="84"/>
      <c r="AA23" s="84"/>
      <c r="AB23" s="84"/>
      <c r="AC23" s="83"/>
      <c r="AD23" s="84"/>
      <c r="AE23" s="83"/>
      <c r="AF23" s="84"/>
      <c r="AG23" s="83"/>
      <c r="AH23" s="84"/>
      <c r="AI23" s="84"/>
      <c r="AJ23" s="190"/>
    </row>
    <row r="24" spans="2:36" ht="14.4">
      <c r="B24" s="203">
        <f>IF(C24="","",COUNTIF($C$15:C24,"&lt;&gt;""")-COUNTBLANK($C$15:C24))</f>
        <v>7</v>
      </c>
      <c r="C24" s="60" t="s">
        <v>1647</v>
      </c>
      <c r="D24" s="932" t="s">
        <v>2119</v>
      </c>
      <c r="E24" s="173" t="s">
        <v>750</v>
      </c>
      <c r="F24" s="61" t="s">
        <v>117</v>
      </c>
      <c r="G24" s="83"/>
      <c r="H24" s="665">
        <f t="shared" ref="H24:H30" si="2">IF(AND(I24&lt;&gt;"",J24&lt;&gt;"",K24&lt;&gt;"",L24&lt;&gt;"",N24&lt;&gt;"",P24&lt;&gt;"",Q24&lt;&gt;"",R24&lt;&gt;"",S24&lt;&gt;"",U24&lt;&gt;"",AD24&lt;&gt;"",AJ24&lt;&gt;"",M24&lt;&gt;"",T24&lt;&gt;"",W24&lt;&gt;"",X24&lt;&gt;"",Y24&lt;&gt;"",Z24&lt;&gt;"",AA24&lt;&gt;"",AB24&lt;&gt;"",AF24&lt;&gt;""),0,1)</f>
        <v>1</v>
      </c>
      <c r="I24" s="185"/>
      <c r="J24" s="185"/>
      <c r="K24" s="185"/>
      <c r="L24" s="185"/>
      <c r="M24" s="816">
        <f t="shared" ref="M24:M30" si="3">SUM(I24:L24)</f>
        <v>0</v>
      </c>
      <c r="N24" s="184"/>
      <c r="O24" s="83"/>
      <c r="P24" s="188"/>
      <c r="Q24" s="188"/>
      <c r="R24" s="188"/>
      <c r="S24" s="188"/>
      <c r="T24" s="824">
        <f t="shared" ref="T24:T30" si="4">SUM(P24:S24)</f>
        <v>0</v>
      </c>
      <c r="U24" s="184"/>
      <c r="V24" s="83"/>
      <c r="W24" s="188"/>
      <c r="X24" s="188"/>
      <c r="Y24" s="188"/>
      <c r="Z24" s="188"/>
      <c r="AA24" s="824">
        <f t="shared" ref="AA24:AA30" si="5">SUM(W24:Z24)</f>
        <v>0</v>
      </c>
      <c r="AB24" s="184"/>
      <c r="AC24" s="83"/>
      <c r="AD24" s="188"/>
      <c r="AE24" s="83"/>
      <c r="AF24" s="824">
        <f t="shared" ref="AF24:AF30" si="6">SUM(M24+T24+AA24+AD24)</f>
        <v>0</v>
      </c>
      <c r="AG24" s="83"/>
      <c r="AH24" s="912"/>
      <c r="AI24" s="83"/>
      <c r="AJ24" s="188"/>
    </row>
    <row r="25" spans="2:36" ht="14.4">
      <c r="B25" s="203">
        <f>IF(C25="","",COUNTIF($C$15:C25,"&lt;&gt;""")-COUNTBLANK($C$15:C25))</f>
        <v>8</v>
      </c>
      <c r="C25" s="60" t="s">
        <v>1648</v>
      </c>
      <c r="D25" s="60" t="s">
        <v>1649</v>
      </c>
      <c r="E25" s="173" t="s">
        <v>750</v>
      </c>
      <c r="F25" s="61" t="s">
        <v>117</v>
      </c>
      <c r="G25" s="83"/>
      <c r="H25" s="665">
        <f t="shared" si="2"/>
        <v>1</v>
      </c>
      <c r="I25" s="185"/>
      <c r="J25" s="185"/>
      <c r="K25" s="185"/>
      <c r="L25" s="185"/>
      <c r="M25" s="816">
        <f t="shared" si="3"/>
        <v>0</v>
      </c>
      <c r="N25" s="184"/>
      <c r="O25" s="83"/>
      <c r="P25" s="188"/>
      <c r="Q25" s="188"/>
      <c r="R25" s="188"/>
      <c r="S25" s="188"/>
      <c r="T25" s="824">
        <f t="shared" si="4"/>
        <v>0</v>
      </c>
      <c r="U25" s="184"/>
      <c r="V25" s="83"/>
      <c r="W25" s="188"/>
      <c r="X25" s="188"/>
      <c r="Y25" s="188"/>
      <c r="Z25" s="188"/>
      <c r="AA25" s="824">
        <f t="shared" si="5"/>
        <v>0</v>
      </c>
      <c r="AB25" s="184"/>
      <c r="AC25" s="83"/>
      <c r="AD25" s="188"/>
      <c r="AE25" s="83"/>
      <c r="AF25" s="824">
        <f t="shared" si="6"/>
        <v>0</v>
      </c>
      <c r="AG25" s="83"/>
      <c r="AH25" s="912"/>
      <c r="AI25" s="83"/>
      <c r="AJ25" s="188"/>
    </row>
    <row r="26" spans="2:36" ht="14.4">
      <c r="B26" s="203">
        <f>IF(C26="","",COUNTIF($C$15:C26,"&lt;&gt;""")-COUNTBLANK($C$15:C26))</f>
        <v>9</v>
      </c>
      <c r="C26" s="60" t="s">
        <v>1650</v>
      </c>
      <c r="D26" s="60" t="s">
        <v>1651</v>
      </c>
      <c r="E26" s="173" t="s">
        <v>750</v>
      </c>
      <c r="F26" s="61" t="s">
        <v>117</v>
      </c>
      <c r="G26" s="83"/>
      <c r="H26" s="665">
        <f t="shared" si="2"/>
        <v>1</v>
      </c>
      <c r="I26" s="185"/>
      <c r="J26" s="185"/>
      <c r="K26" s="185"/>
      <c r="L26" s="185"/>
      <c r="M26" s="816">
        <f t="shared" si="3"/>
        <v>0</v>
      </c>
      <c r="N26" s="184"/>
      <c r="O26" s="83"/>
      <c r="P26" s="188"/>
      <c r="Q26" s="188"/>
      <c r="R26" s="188"/>
      <c r="S26" s="188"/>
      <c r="T26" s="824">
        <f t="shared" si="4"/>
        <v>0</v>
      </c>
      <c r="U26" s="184"/>
      <c r="V26" s="83"/>
      <c r="W26" s="188"/>
      <c r="X26" s="188"/>
      <c r="Y26" s="188"/>
      <c r="Z26" s="188"/>
      <c r="AA26" s="824">
        <f t="shared" si="5"/>
        <v>0</v>
      </c>
      <c r="AB26" s="184"/>
      <c r="AC26" s="83"/>
      <c r="AD26" s="188"/>
      <c r="AE26" s="83"/>
      <c r="AF26" s="824">
        <f t="shared" si="6"/>
        <v>0</v>
      </c>
      <c r="AG26" s="83"/>
      <c r="AH26" s="912"/>
      <c r="AI26" s="83"/>
      <c r="AJ26" s="188"/>
    </row>
    <row r="27" spans="2:36" ht="14.4">
      <c r="B27" s="203">
        <f>IF(C27="","",COUNTIF($C$15:C27,"&lt;&gt;""")-COUNTBLANK($C$15:C27))</f>
        <v>10</v>
      </c>
      <c r="C27" s="60" t="s">
        <v>1652</v>
      </c>
      <c r="D27" s="60" t="s">
        <v>1644</v>
      </c>
      <c r="E27" s="173" t="s">
        <v>750</v>
      </c>
      <c r="F27" s="61" t="s">
        <v>117</v>
      </c>
      <c r="G27" s="83"/>
      <c r="H27" s="665">
        <f t="shared" si="2"/>
        <v>1</v>
      </c>
      <c r="I27" s="185"/>
      <c r="J27" s="185"/>
      <c r="K27" s="185"/>
      <c r="L27" s="185"/>
      <c r="M27" s="816">
        <f t="shared" si="3"/>
        <v>0</v>
      </c>
      <c r="N27" s="184"/>
      <c r="O27" s="83"/>
      <c r="P27" s="188"/>
      <c r="Q27" s="188"/>
      <c r="R27" s="188"/>
      <c r="S27" s="188"/>
      <c r="T27" s="824">
        <f t="shared" si="4"/>
        <v>0</v>
      </c>
      <c r="U27" s="184"/>
      <c r="V27" s="83"/>
      <c r="W27" s="188"/>
      <c r="X27" s="188"/>
      <c r="Y27" s="188"/>
      <c r="Z27" s="188"/>
      <c r="AA27" s="824">
        <f t="shared" si="5"/>
        <v>0</v>
      </c>
      <c r="AB27" s="184"/>
      <c r="AC27" s="83"/>
      <c r="AD27" s="188"/>
      <c r="AE27" s="83"/>
      <c r="AF27" s="824">
        <f t="shared" si="6"/>
        <v>0</v>
      </c>
      <c r="AG27" s="83"/>
      <c r="AH27" s="912"/>
      <c r="AI27" s="83"/>
      <c r="AJ27" s="188"/>
    </row>
    <row r="28" spans="2:36" ht="14.4">
      <c r="B28" s="203">
        <f>IF(C28="","",COUNTIF($C$15:C28,"&lt;&gt;""")-COUNTBLANK($C$15:C28))</f>
        <v>11</v>
      </c>
      <c r="C28" s="60" t="s">
        <v>1653</v>
      </c>
      <c r="D28" s="60" t="s">
        <v>1654</v>
      </c>
      <c r="E28" s="173" t="s">
        <v>750</v>
      </c>
      <c r="F28" s="61" t="s">
        <v>164</v>
      </c>
      <c r="G28" s="83"/>
      <c r="H28" s="665">
        <f t="shared" si="2"/>
        <v>1</v>
      </c>
      <c r="I28" s="816">
        <f>SUM(I24:I27)</f>
        <v>0</v>
      </c>
      <c r="J28" s="816">
        <f>SUM(J24:J27)</f>
        <v>0</v>
      </c>
      <c r="K28" s="816">
        <f>SUM(K24:K27)</f>
        <v>0</v>
      </c>
      <c r="L28" s="816">
        <f>SUM(L24:L27)</f>
        <v>0</v>
      </c>
      <c r="M28" s="816">
        <f t="shared" si="3"/>
        <v>0</v>
      </c>
      <c r="N28" s="184"/>
      <c r="O28" s="83"/>
      <c r="P28" s="824">
        <f>SUM(P24:P27)</f>
        <v>0</v>
      </c>
      <c r="Q28" s="824">
        <f>SUM(Q24:Q27)</f>
        <v>0</v>
      </c>
      <c r="R28" s="824">
        <f>SUM(R24:R27)</f>
        <v>0</v>
      </c>
      <c r="S28" s="824">
        <f>SUM(S24:S27)</f>
        <v>0</v>
      </c>
      <c r="T28" s="824">
        <f t="shared" si="4"/>
        <v>0</v>
      </c>
      <c r="U28" s="184"/>
      <c r="V28" s="83"/>
      <c r="W28" s="824">
        <f>SUM(W24:W27)</f>
        <v>0</v>
      </c>
      <c r="X28" s="824">
        <f>SUM(X24:X27)</f>
        <v>0</v>
      </c>
      <c r="Y28" s="824">
        <f>SUM(Y24:Y27)</f>
        <v>0</v>
      </c>
      <c r="Z28" s="824">
        <f>SUM(Z24:Z27)</f>
        <v>0</v>
      </c>
      <c r="AA28" s="824">
        <f t="shared" si="5"/>
        <v>0</v>
      </c>
      <c r="AB28" s="184"/>
      <c r="AC28" s="83"/>
      <c r="AD28" s="824">
        <f>SUM(AD24:AD27)</f>
        <v>0</v>
      </c>
      <c r="AE28" s="83"/>
      <c r="AF28" s="824">
        <f t="shared" si="6"/>
        <v>0</v>
      </c>
      <c r="AG28" s="83"/>
      <c r="AH28" s="912"/>
      <c r="AI28" s="83"/>
      <c r="AJ28" s="188"/>
    </row>
    <row r="29" spans="2:36" ht="14.4">
      <c r="B29" s="203">
        <f>IF(C29="","",COUNTIF($C$15:C29,"&lt;&gt;""")-COUNTBLANK($C$15:C29))</f>
        <v>12</v>
      </c>
      <c r="C29" s="60" t="s">
        <v>1655</v>
      </c>
      <c r="D29" s="60" t="s">
        <v>1656</v>
      </c>
      <c r="E29" s="173" t="s">
        <v>750</v>
      </c>
      <c r="F29" s="61" t="s">
        <v>164</v>
      </c>
      <c r="G29" s="83"/>
      <c r="H29" s="665">
        <f t="shared" si="2"/>
        <v>1</v>
      </c>
      <c r="I29" s="816">
        <f>I20-I28</f>
        <v>0</v>
      </c>
      <c r="J29" s="816">
        <f>J20-J28</f>
        <v>0</v>
      </c>
      <c r="K29" s="816">
        <f>K20-K28</f>
        <v>0</v>
      </c>
      <c r="L29" s="816">
        <f>L20-L28</f>
        <v>0</v>
      </c>
      <c r="M29" s="816">
        <f t="shared" si="3"/>
        <v>0</v>
      </c>
      <c r="N29" s="184"/>
      <c r="O29" s="83"/>
      <c r="P29" s="824">
        <f>P20-P28</f>
        <v>0</v>
      </c>
      <c r="Q29" s="824">
        <f>Q20-Q28</f>
        <v>0</v>
      </c>
      <c r="R29" s="824">
        <f>R20-R28</f>
        <v>0</v>
      </c>
      <c r="S29" s="824">
        <f>S20-S28</f>
        <v>0</v>
      </c>
      <c r="T29" s="824">
        <f t="shared" si="4"/>
        <v>0</v>
      </c>
      <c r="U29" s="184"/>
      <c r="V29" s="83"/>
      <c r="W29" s="824">
        <f>W20-W28</f>
        <v>0</v>
      </c>
      <c r="X29" s="824">
        <f>X20-X28</f>
        <v>0</v>
      </c>
      <c r="Y29" s="824">
        <f>Y20-Y28</f>
        <v>0</v>
      </c>
      <c r="Z29" s="824">
        <f>Z20-Z28</f>
        <v>0</v>
      </c>
      <c r="AA29" s="824">
        <f t="shared" si="5"/>
        <v>0</v>
      </c>
      <c r="AB29" s="184"/>
      <c r="AC29" s="83"/>
      <c r="AD29" s="824">
        <f>AD20-AD28</f>
        <v>0</v>
      </c>
      <c r="AE29" s="83"/>
      <c r="AF29" s="824">
        <f t="shared" si="6"/>
        <v>0</v>
      </c>
      <c r="AG29" s="83"/>
      <c r="AH29" s="912"/>
      <c r="AI29" s="83"/>
      <c r="AJ29" s="188"/>
    </row>
    <row r="30" spans="2:36" ht="14.4">
      <c r="B30" s="203">
        <f>IF(C30="","",COUNTIF($C$15:C30,"&lt;&gt;""")-COUNTBLANK($C$15:C30))</f>
        <v>13</v>
      </c>
      <c r="C30" s="60" t="s">
        <v>1657</v>
      </c>
      <c r="D30" s="60" t="s">
        <v>1658</v>
      </c>
      <c r="E30" s="173" t="s">
        <v>750</v>
      </c>
      <c r="F30" s="61" t="s">
        <v>164</v>
      </c>
      <c r="G30" s="83"/>
      <c r="H30" s="665">
        <f t="shared" si="2"/>
        <v>1</v>
      </c>
      <c r="I30" s="816">
        <f>I15-I24</f>
        <v>0</v>
      </c>
      <c r="J30" s="816">
        <f>J15-J24</f>
        <v>0</v>
      </c>
      <c r="K30" s="816">
        <f>K15-K24</f>
        <v>0</v>
      </c>
      <c r="L30" s="816">
        <f>L15-L24</f>
        <v>0</v>
      </c>
      <c r="M30" s="816">
        <f t="shared" si="3"/>
        <v>0</v>
      </c>
      <c r="N30" s="184"/>
      <c r="O30" s="83"/>
      <c r="P30" s="824">
        <f>P15-P24</f>
        <v>0</v>
      </c>
      <c r="Q30" s="824">
        <f>Q15-Q24</f>
        <v>0</v>
      </c>
      <c r="R30" s="824">
        <f>R15-R24</f>
        <v>0</v>
      </c>
      <c r="S30" s="824">
        <f>S15-S24</f>
        <v>0</v>
      </c>
      <c r="T30" s="824">
        <f t="shared" si="4"/>
        <v>0</v>
      </c>
      <c r="U30" s="184"/>
      <c r="V30" s="83"/>
      <c r="W30" s="824">
        <f>W15-W24</f>
        <v>0</v>
      </c>
      <c r="X30" s="824">
        <f>X15-X24</f>
        <v>0</v>
      </c>
      <c r="Y30" s="824">
        <f>Y15-Y24</f>
        <v>0</v>
      </c>
      <c r="Z30" s="824">
        <f>Z15-Z24</f>
        <v>0</v>
      </c>
      <c r="AA30" s="824">
        <f t="shared" si="5"/>
        <v>0</v>
      </c>
      <c r="AB30" s="184"/>
      <c r="AC30" s="83"/>
      <c r="AD30" s="824">
        <f>AD15-AD24</f>
        <v>0</v>
      </c>
      <c r="AE30" s="83"/>
      <c r="AF30" s="824">
        <f t="shared" si="6"/>
        <v>0</v>
      </c>
      <c r="AG30" s="83"/>
      <c r="AH30" s="912"/>
      <c r="AI30" s="83"/>
      <c r="AJ30" s="188"/>
    </row>
    <row r="31" spans="2:36" ht="17.850000000000001" customHeight="1">
      <c r="B31" s="52"/>
      <c r="C31" s="84"/>
      <c r="D31" s="84"/>
      <c r="E31" s="84"/>
      <c r="F31" s="84"/>
      <c r="G31" s="84"/>
      <c r="H31" s="84"/>
      <c r="I31" s="307"/>
      <c r="J31" s="307"/>
      <c r="K31" s="307"/>
      <c r="L31" s="307"/>
      <c r="M31" s="307"/>
      <c r="N31" s="307"/>
      <c r="O31" s="84"/>
      <c r="P31" s="84"/>
      <c r="Q31" s="84"/>
      <c r="R31" s="84"/>
      <c r="S31" s="84"/>
      <c r="T31" s="84"/>
      <c r="U31" s="84"/>
      <c r="V31" s="84"/>
      <c r="W31" s="84"/>
      <c r="X31" s="84"/>
      <c r="Y31" s="84"/>
      <c r="Z31" s="84"/>
      <c r="AA31" s="84"/>
      <c r="AB31" s="84"/>
      <c r="AC31" s="32"/>
      <c r="AD31" s="84"/>
      <c r="AE31" s="84"/>
      <c r="AF31" s="84"/>
      <c r="AG31" s="84"/>
      <c r="AH31" s="84"/>
      <c r="AI31" s="84"/>
      <c r="AJ31" s="190"/>
    </row>
    <row r="32" spans="2:36" ht="14.4">
      <c r="B32" s="52"/>
      <c r="C32" s="84" t="s">
        <v>129</v>
      </c>
      <c r="D32" s="84"/>
      <c r="E32" s="84"/>
      <c r="F32" s="84"/>
      <c r="G32" s="83"/>
      <c r="H32" s="84"/>
      <c r="I32" s="84"/>
      <c r="J32" s="84"/>
      <c r="K32" s="84"/>
      <c r="L32" s="84"/>
      <c r="M32" s="84"/>
      <c r="N32" s="84"/>
      <c r="O32" s="83"/>
      <c r="P32" s="84"/>
      <c r="Q32" s="84"/>
      <c r="R32" s="84"/>
      <c r="S32" s="84"/>
      <c r="T32" s="84"/>
      <c r="U32" s="84"/>
      <c r="V32" s="83"/>
      <c r="W32" s="84"/>
      <c r="X32" s="83"/>
      <c r="Y32" s="84"/>
      <c r="Z32" s="83"/>
      <c r="AA32" s="83"/>
      <c r="AB32" s="83"/>
      <c r="AC32" s="32"/>
      <c r="AD32" s="84"/>
      <c r="AE32" s="84"/>
      <c r="AF32" s="84"/>
      <c r="AG32" s="84"/>
      <c r="AH32" s="84"/>
      <c r="AI32" s="84"/>
      <c r="AJ32" s="190"/>
    </row>
    <row r="33" spans="1:36" ht="14.4">
      <c r="B33" s="52"/>
      <c r="C33" s="1586"/>
      <c r="D33" s="1586"/>
      <c r="E33" s="1586"/>
      <c r="F33" s="1586"/>
      <c r="G33" s="83"/>
      <c r="H33" s="84"/>
      <c r="I33" s="84"/>
      <c r="J33" s="84"/>
      <c r="K33" s="84"/>
      <c r="L33" s="84"/>
      <c r="M33" s="84"/>
      <c r="N33" s="84"/>
      <c r="O33" s="83"/>
      <c r="P33" s="84"/>
      <c r="Q33" s="84"/>
      <c r="R33" s="84"/>
      <c r="S33" s="84"/>
      <c r="T33" s="84"/>
      <c r="U33" s="84"/>
      <c r="V33" s="83"/>
      <c r="W33" s="84"/>
      <c r="X33" s="83"/>
      <c r="Y33" s="84"/>
      <c r="Z33" s="83"/>
      <c r="AA33" s="83"/>
      <c r="AB33" s="83"/>
      <c r="AC33" s="32"/>
      <c r="AD33" s="84"/>
      <c r="AE33" s="84"/>
      <c r="AF33" s="84"/>
      <c r="AG33" s="84"/>
      <c r="AH33" s="84"/>
      <c r="AI33" s="84"/>
      <c r="AJ33" s="190"/>
    </row>
    <row r="34" spans="1:36" ht="14.4">
      <c r="B34" s="52"/>
      <c r="C34" s="1586"/>
      <c r="D34" s="1586"/>
      <c r="E34" s="1586"/>
      <c r="F34" s="1586"/>
      <c r="G34" s="83"/>
      <c r="H34" s="84"/>
      <c r="I34" s="84"/>
      <c r="J34" s="84"/>
      <c r="K34" s="84"/>
      <c r="L34" s="84"/>
      <c r="M34" s="84"/>
      <c r="N34" s="84"/>
      <c r="O34" s="83"/>
      <c r="P34" s="84"/>
      <c r="Q34" s="84"/>
      <c r="R34" s="84"/>
      <c r="S34" s="84"/>
      <c r="T34" s="84"/>
      <c r="U34" s="84"/>
      <c r="V34" s="83"/>
      <c r="W34" s="84"/>
      <c r="X34" s="83"/>
      <c r="Y34" s="84"/>
      <c r="Z34" s="83"/>
      <c r="AA34" s="83"/>
      <c r="AB34" s="83"/>
      <c r="AC34" s="32"/>
      <c r="AD34" s="84"/>
      <c r="AE34" s="84"/>
      <c r="AF34" s="84"/>
      <c r="AG34" s="84"/>
      <c r="AH34" s="84"/>
      <c r="AI34" s="84"/>
      <c r="AJ34" s="190"/>
    </row>
    <row r="35" spans="1:36" ht="14.4">
      <c r="B35" s="52"/>
      <c r="C35" s="1586"/>
      <c r="D35" s="1586"/>
      <c r="E35" s="1586"/>
      <c r="F35" s="1586"/>
      <c r="G35" s="83"/>
      <c r="H35" s="84"/>
      <c r="I35" s="84"/>
      <c r="J35" s="84"/>
      <c r="K35" s="84"/>
      <c r="L35" s="84"/>
      <c r="M35" s="84"/>
      <c r="N35" s="84"/>
      <c r="O35" s="83"/>
      <c r="P35" s="84"/>
      <c r="Q35" s="84"/>
      <c r="R35" s="84"/>
      <c r="S35" s="84"/>
      <c r="T35" s="84"/>
      <c r="U35" s="84"/>
      <c r="V35" s="83"/>
      <c r="W35" s="84"/>
      <c r="X35" s="83"/>
      <c r="Y35" s="84"/>
      <c r="Z35" s="83"/>
      <c r="AA35" s="83"/>
      <c r="AB35" s="83"/>
      <c r="AC35" s="32"/>
      <c r="AD35" s="84"/>
      <c r="AE35" s="84"/>
      <c r="AF35" s="84"/>
      <c r="AG35" s="84"/>
      <c r="AH35" s="84"/>
      <c r="AI35" s="84"/>
      <c r="AJ35" s="190"/>
    </row>
    <row r="36" spans="1:36" ht="14.4">
      <c r="B36" s="52"/>
      <c r="C36" s="1586"/>
      <c r="D36" s="1586"/>
      <c r="E36" s="1586"/>
      <c r="F36" s="1586"/>
      <c r="G36" s="83"/>
      <c r="H36" s="84"/>
      <c r="I36" s="84"/>
      <c r="J36" s="84"/>
      <c r="K36" s="84"/>
      <c r="L36" s="84"/>
      <c r="M36" s="84"/>
      <c r="N36" s="84"/>
      <c r="O36" s="83"/>
      <c r="P36" s="84"/>
      <c r="Q36" s="84"/>
      <c r="R36" s="84"/>
      <c r="S36" s="84"/>
      <c r="T36" s="84"/>
      <c r="U36" s="84"/>
      <c r="V36" s="83"/>
      <c r="W36" s="84"/>
      <c r="X36" s="83"/>
      <c r="Y36" s="84"/>
      <c r="Z36" s="83"/>
      <c r="AA36" s="83"/>
      <c r="AB36" s="83"/>
      <c r="AC36" s="32"/>
      <c r="AD36" s="84"/>
      <c r="AE36" s="84"/>
      <c r="AF36" s="84"/>
      <c r="AG36" s="84"/>
      <c r="AH36" s="84"/>
      <c r="AI36" s="84"/>
      <c r="AJ36" s="190"/>
    </row>
    <row r="37" spans="1:36" ht="14.4">
      <c r="B37" s="52"/>
      <c r="C37" s="1586"/>
      <c r="D37" s="1586"/>
      <c r="E37" s="1586"/>
      <c r="F37" s="1586"/>
      <c r="G37" s="83"/>
      <c r="H37" s="84"/>
      <c r="I37" s="84"/>
      <c r="J37" s="84"/>
      <c r="K37" s="84"/>
      <c r="L37" s="84"/>
      <c r="M37" s="84"/>
      <c r="N37" s="84"/>
      <c r="O37" s="83"/>
      <c r="P37" s="84"/>
      <c r="Q37" s="84"/>
      <c r="R37" s="84"/>
      <c r="S37" s="84"/>
      <c r="T37" s="84"/>
      <c r="U37" s="84"/>
      <c r="V37" s="83"/>
      <c r="W37" s="84"/>
      <c r="X37" s="83"/>
      <c r="Y37" s="84"/>
      <c r="Z37" s="83"/>
      <c r="AA37" s="83"/>
      <c r="AB37" s="83"/>
      <c r="AC37" s="32"/>
      <c r="AD37" s="84"/>
      <c r="AE37" s="84"/>
      <c r="AF37" s="84"/>
      <c r="AG37" s="84"/>
      <c r="AH37" s="84"/>
      <c r="AI37" s="84"/>
      <c r="AJ37" s="190"/>
    </row>
    <row r="38" spans="1:36" ht="14.4">
      <c r="B38" s="52"/>
      <c r="C38" s="84"/>
      <c r="D38" s="84"/>
      <c r="E38" s="84"/>
      <c r="F38" s="84"/>
      <c r="G38" s="83"/>
      <c r="H38" s="84"/>
      <c r="I38" s="84"/>
      <c r="J38" s="84"/>
      <c r="K38" s="84"/>
      <c r="L38" s="84"/>
      <c r="M38" s="84"/>
      <c r="N38" s="84"/>
      <c r="O38" s="83"/>
      <c r="P38" s="84"/>
      <c r="Q38" s="84"/>
      <c r="R38" s="84"/>
      <c r="S38" s="84"/>
      <c r="T38" s="84"/>
      <c r="U38" s="84"/>
      <c r="V38" s="83"/>
      <c r="W38" s="84"/>
      <c r="X38" s="83"/>
      <c r="Y38" s="84"/>
      <c r="Z38" s="83"/>
      <c r="AA38" s="83"/>
      <c r="AB38" s="83"/>
      <c r="AC38" s="32"/>
      <c r="AD38" s="84"/>
      <c r="AE38" s="84"/>
      <c r="AF38" s="84"/>
      <c r="AG38" s="84"/>
      <c r="AH38" s="84"/>
      <c r="AI38" s="84"/>
      <c r="AJ38" s="190"/>
    </row>
    <row r="39" spans="1:36" ht="14.4">
      <c r="B39" s="45"/>
      <c r="C39" s="47"/>
      <c r="D39" s="47"/>
      <c r="E39" s="321"/>
      <c r="F39" s="321"/>
      <c r="G39" s="46"/>
      <c r="H39" s="47"/>
      <c r="I39" s="47"/>
      <c r="J39" s="47"/>
      <c r="K39" s="47"/>
      <c r="L39" s="47"/>
      <c r="M39" s="47"/>
      <c r="N39" s="47"/>
      <c r="O39" s="47"/>
      <c r="P39" s="47"/>
      <c r="Q39" s="47"/>
      <c r="R39" s="47"/>
      <c r="S39" s="47"/>
      <c r="T39" s="47"/>
      <c r="U39" s="47"/>
      <c r="V39" s="46"/>
      <c r="W39" s="47"/>
      <c r="X39" s="46"/>
      <c r="Y39" s="47"/>
      <c r="Z39" s="46"/>
      <c r="AA39" s="47"/>
      <c r="AB39" s="47"/>
      <c r="AC39" s="47"/>
      <c r="AD39" s="47"/>
      <c r="AE39" s="47"/>
      <c r="AF39" s="47"/>
      <c r="AG39" s="47"/>
      <c r="AH39" s="47"/>
      <c r="AI39" s="47"/>
      <c r="AJ39" s="322"/>
    </row>
    <row r="40" spans="1:36" ht="14.4">
      <c r="B40" s="335" t="s">
        <v>130</v>
      </c>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row>
    <row r="41" spans="1:36" ht="14.4" hidden="1">
      <c r="A41"/>
      <c r="B41"/>
      <c r="C41"/>
      <c r="D41"/>
      <c r="E41"/>
      <c r="F41"/>
      <c r="G41"/>
      <c r="H41"/>
      <c r="I41"/>
      <c r="J41"/>
      <c r="K41"/>
      <c r="L41"/>
      <c r="M41"/>
      <c r="N41"/>
      <c r="O41"/>
      <c r="P41"/>
      <c r="Q41"/>
      <c r="R41"/>
      <c r="S41"/>
      <c r="T41"/>
      <c r="U41"/>
      <c r="V41"/>
      <c r="W41"/>
      <c r="X41"/>
      <c r="Y41"/>
      <c r="Z41"/>
      <c r="AA41"/>
      <c r="AB41"/>
      <c r="AC41"/>
      <c r="AD41"/>
      <c r="AE41"/>
      <c r="AF41"/>
      <c r="AG41"/>
      <c r="AH41"/>
      <c r="AI41"/>
      <c r="AJ41"/>
    </row>
    <row r="42" spans="1:36" ht="0"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ht="14.8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ht="1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ht="1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ht="1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ht="1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row>
    <row r="48" spans="1:36" ht="1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row>
    <row r="49" spans="1:36" ht="1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row>
    <row r="50" spans="1:36" ht="1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row>
    <row r="51" spans="1:36" ht="1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row>
    <row r="52" spans="1:36" ht="1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row>
    <row r="53" spans="1:36" ht="1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row>
    <row r="54" spans="1:36" ht="1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row>
    <row r="55" spans="1:36" ht="1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row>
    <row r="56" spans="1:36" ht="1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row>
    <row r="57" spans="1:36" ht="1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row>
    <row r="58" spans="1:36" ht="1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row>
    <row r="59" spans="1:36" ht="1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row>
    <row r="60" spans="1:36" ht="1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row>
    <row r="61" spans="1:36" ht="1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row>
    <row r="62" spans="1:36" ht="1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row>
    <row r="63" spans="1:36" ht="1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row>
    <row r="64" spans="1:36" ht="1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row>
    <row r="65" spans="1:36" ht="1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ht="1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row>
    <row r="67" spans="1:36" ht="1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row>
    <row r="68" spans="1:36" ht="1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row>
    <row r="69" spans="1:36" ht="1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row>
    <row r="70" spans="1:36" ht="1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row>
  </sheetData>
  <mergeCells count="7">
    <mergeCell ref="AJ10:AJ11"/>
    <mergeCell ref="AH10:AH11"/>
    <mergeCell ref="I10:N10"/>
    <mergeCell ref="P10:U10"/>
    <mergeCell ref="C33:F37"/>
    <mergeCell ref="W10:AB10"/>
    <mergeCell ref="H10:H11"/>
  </mergeCells>
  <conditionalFormatting sqref="H15:H20">
    <cfRule type="cellIs" dxfId="149" priority="17" stopIfTrue="1" operator="greaterThan">
      <formula>0</formula>
    </cfRule>
    <cfRule type="cellIs" dxfId="148" priority="18" stopIfTrue="1" operator="lessThan">
      <formula>1</formula>
    </cfRule>
  </conditionalFormatting>
  <conditionalFormatting sqref="H3">
    <cfRule type="cellIs" dxfId="147" priority="9" stopIfTrue="1" operator="greaterThan">
      <formula>0</formula>
    </cfRule>
    <cfRule type="cellIs" dxfId="146" priority="10" stopIfTrue="1" operator="lessThan">
      <formula>1</formula>
    </cfRule>
  </conditionalFormatting>
  <conditionalFormatting sqref="H24:H30">
    <cfRule type="cellIs" dxfId="145" priority="1" stopIfTrue="1" operator="greaterThan">
      <formula>0</formula>
    </cfRule>
    <cfRule type="cellIs" dxfId="144" priority="2" stopIfTrue="1" operator="lessThan">
      <formula>1</formula>
    </cfRule>
  </conditionalFormatting>
  <dataValidations disablePrompts="1" count="1">
    <dataValidation type="list" allowBlank="1" showInputMessage="1" showErrorMessage="1" sqref="N24:N30 U15:U20 U24:U30 N15:N20 AB15:AB20 AB24:AB30" xr:uid="{92A219B0-89D3-4DB2-915C-7A495C5070F4}">
      <formula1>Confidence_grade</formula1>
    </dataValidation>
  </dataValidations>
  <pageMargins left="0.23622047244094491" right="0.23622047244094491" top="0.74803149606299213" bottom="0.74803149606299213" header="0.31496062992125984" footer="0.31496062992125984"/>
  <pageSetup paperSize="9" scale="59" fitToWidth="3" orientation="landscape" r:id="rId1"/>
  <headerFooter>
    <oddHeader>&amp;LDepartment of Internal Affairs - Three Waters Reform Programme - Request for Information Template Workbook I</oddHeader>
    <oddFooter>&amp;LPage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DF876-358E-4017-9CA2-5236ED95BCCD}">
  <sheetPr>
    <tabColor rgb="FF55EBF7"/>
    <pageSetUpPr fitToPage="1"/>
  </sheetPr>
  <dimension ref="A1:XEU88"/>
  <sheetViews>
    <sheetView showGridLines="0" zoomScale="80" zoomScaleNormal="80" workbookViewId="0">
      <pane xSplit="13" ySplit="12" topLeftCell="AA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6.44140625" style="32" customWidth="1"/>
    <col min="4" max="4" width="56.5546875" style="32" customWidth="1"/>
    <col min="5" max="5" width="9.44140625" style="32" customWidth="1"/>
    <col min="6" max="6" width="8.5546875" style="32" customWidth="1"/>
    <col min="7" max="7" width="8.5546875" style="34" customWidth="1"/>
    <col min="8" max="8" width="19"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6.5546875" style="32" customWidth="1"/>
    <col min="19" max="19" width="16.5546875" style="34" customWidth="1"/>
    <col min="20" max="26" width="16.5546875" style="32" customWidth="1"/>
    <col min="27" max="27" width="16.5546875" style="985" customWidth="1"/>
    <col min="28" max="30" width="5.5546875" style="32" customWidth="1"/>
    <col min="31" max="31" width="15.44140625" style="32" customWidth="1"/>
    <col min="32" max="32" width="5.5546875" style="32" customWidth="1"/>
    <col min="33" max="33" width="49.44140625" style="32" customWidth="1"/>
    <col min="34" max="35" width="5.5546875" hidden="1"/>
    <col min="36" max="16354" width="9.44140625" hidden="1"/>
    <col min="16376" max="16384" width="9.44140625" hidden="1"/>
  </cols>
  <sheetData>
    <row r="1" spans="1:33"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
      <c r="U1" s="37"/>
      <c r="V1" s="37"/>
      <c r="W1" s="37"/>
      <c r="X1" s="37"/>
      <c r="Y1" s="37"/>
      <c r="Z1" s="37"/>
      <c r="AA1" s="1233"/>
      <c r="AB1" s="37"/>
      <c r="AC1" s="37"/>
      <c r="AD1" s="37"/>
      <c r="AE1" s="37"/>
      <c r="AF1" s="37"/>
      <c r="AG1" s="297"/>
    </row>
    <row r="2" spans="1:33" ht="20.399999999999999">
      <c r="B2" s="39"/>
      <c r="C2" s="298"/>
      <c r="D2" s="189"/>
      <c r="E2" s="189"/>
      <c r="F2" s="189"/>
      <c r="G2" s="189"/>
      <c r="H2" s="189"/>
      <c r="I2" s="189"/>
      <c r="J2" s="189"/>
      <c r="K2" s="189"/>
      <c r="L2" s="189"/>
      <c r="M2" s="189"/>
      <c r="N2" s="189"/>
      <c r="O2" s="189"/>
      <c r="P2" s="189"/>
      <c r="Q2" s="189"/>
      <c r="R2" s="189"/>
      <c r="S2" s="189"/>
      <c r="T2" s="189"/>
      <c r="U2" s="189"/>
      <c r="V2" s="189"/>
      <c r="W2" s="189"/>
      <c r="X2" s="189"/>
      <c r="Y2" s="189"/>
      <c r="Z2" s="189"/>
      <c r="AA2" s="987"/>
      <c r="AB2" s="189"/>
      <c r="AC2" s="189"/>
      <c r="AD2" s="189"/>
      <c r="AE2" s="189"/>
      <c r="AF2" s="189"/>
      <c r="AG2" s="299"/>
    </row>
    <row r="3" spans="1:33" ht="14.4">
      <c r="A3" s="41"/>
      <c r="B3" s="662" t="s">
        <v>1971</v>
      </c>
      <c r="C3" s="302"/>
      <c r="D3" s="663">
        <f>'Key information'!$E$8</f>
        <v>0</v>
      </c>
      <c r="E3" s="302"/>
      <c r="F3" s="192"/>
      <c r="G3" s="807" t="s">
        <v>100</v>
      </c>
      <c r="H3" s="825">
        <f>SUM(H16:H77)</f>
        <v>46</v>
      </c>
      <c r="I3" s="192"/>
      <c r="J3" s="192"/>
      <c r="K3" s="192"/>
      <c r="L3" s="192"/>
      <c r="M3" s="192"/>
      <c r="N3" s="192"/>
      <c r="O3" s="84"/>
      <c r="P3" s="326"/>
      <c r="Q3" s="83"/>
      <c r="R3" s="326"/>
      <c r="S3" s="83"/>
      <c r="T3" s="826"/>
      <c r="U3" s="302"/>
      <c r="V3" s="302"/>
      <c r="W3" s="302"/>
      <c r="X3" s="302"/>
      <c r="Y3" s="302"/>
      <c r="Z3" s="302"/>
      <c r="AA3" s="924"/>
      <c r="AB3" s="302"/>
      <c r="AC3" s="302"/>
      <c r="AD3" s="302"/>
      <c r="AE3" s="302"/>
      <c r="AF3" s="302"/>
      <c r="AG3" s="303"/>
    </row>
    <row r="4" spans="1:33" ht="14.4">
      <c r="B4" s="1022" t="s">
        <v>2153</v>
      </c>
      <c r="C4" s="327"/>
      <c r="D4" s="328"/>
      <c r="E4" s="329"/>
      <c r="F4" s="329"/>
      <c r="G4" s="329"/>
      <c r="H4" s="329"/>
      <c r="I4" s="329"/>
      <c r="J4" s="329"/>
      <c r="K4" s="329"/>
      <c r="L4" s="329"/>
      <c r="M4" s="329"/>
      <c r="N4" s="329"/>
      <c r="O4" s="47"/>
      <c r="P4" s="47"/>
      <c r="Q4" s="46"/>
      <c r="R4" s="47"/>
      <c r="S4" s="47"/>
      <c r="T4" s="46"/>
      <c r="U4" s="46"/>
      <c r="V4" s="46"/>
      <c r="W4" s="46"/>
      <c r="X4" s="46"/>
      <c r="Y4" s="46"/>
      <c r="Z4" s="46"/>
      <c r="AA4" s="46"/>
      <c r="AB4" s="46"/>
      <c r="AC4" s="46"/>
      <c r="AD4" s="46"/>
      <c r="AE4" s="46"/>
      <c r="AF4" s="46"/>
      <c r="AG4" s="304"/>
    </row>
    <row r="5" spans="1:33" ht="14.4">
      <c r="C5" s="33"/>
      <c r="H5" s="34"/>
      <c r="T5" s="34"/>
      <c r="U5" s="34"/>
    </row>
    <row r="6" spans="1:33" ht="15" thickBot="1">
      <c r="B6" s="48"/>
      <c r="C6" s="49"/>
      <c r="D6" s="50"/>
      <c r="E6" s="50"/>
      <c r="F6" s="50"/>
      <c r="G6" s="50"/>
      <c r="H6" s="50"/>
      <c r="I6" s="50"/>
      <c r="J6" s="50"/>
      <c r="K6" s="50"/>
      <c r="L6" s="50"/>
      <c r="M6" s="50"/>
      <c r="N6" s="50"/>
      <c r="O6" s="50"/>
      <c r="P6" s="50"/>
      <c r="Q6" s="51"/>
      <c r="R6" s="50"/>
      <c r="S6" s="50"/>
      <c r="T6" s="51"/>
      <c r="U6" s="50"/>
      <c r="V6" s="50"/>
      <c r="W6" s="50"/>
      <c r="X6" s="50"/>
      <c r="Y6" s="50"/>
      <c r="Z6" s="50"/>
      <c r="AA6" s="991"/>
      <c r="AB6" s="50"/>
      <c r="AC6" s="50"/>
      <c r="AD6" s="50"/>
      <c r="AE6" s="50"/>
      <c r="AF6" s="50"/>
      <c r="AG6" s="231"/>
    </row>
    <row r="7" spans="1:33" ht="14.4">
      <c r="B7" s="52"/>
      <c r="C7" s="122" t="s">
        <v>2678</v>
      </c>
      <c r="D7" s="123"/>
      <c r="G7" s="83"/>
      <c r="H7" s="84"/>
      <c r="I7" s="84"/>
      <c r="J7" s="84"/>
      <c r="K7" s="84"/>
      <c r="L7" s="84"/>
      <c r="M7" s="84"/>
      <c r="N7" s="84"/>
      <c r="O7" s="84"/>
      <c r="P7" s="84"/>
      <c r="Q7" s="83"/>
      <c r="R7" s="84"/>
      <c r="S7" s="83"/>
      <c r="T7" s="83"/>
      <c r="U7" s="84"/>
      <c r="V7" s="84"/>
      <c r="W7" s="84"/>
      <c r="X7" s="84"/>
      <c r="Y7" s="84"/>
      <c r="Z7" s="84"/>
      <c r="AB7" s="84"/>
      <c r="AC7" s="84"/>
      <c r="AD7" s="84"/>
      <c r="AE7" s="84"/>
      <c r="AF7" s="84"/>
      <c r="AG7" s="190"/>
    </row>
    <row r="8" spans="1:33" ht="15" thickBot="1">
      <c r="B8" s="52"/>
      <c r="C8" s="1049" t="s">
        <v>2242</v>
      </c>
      <c r="D8" s="125"/>
      <c r="G8" s="83"/>
      <c r="H8" s="84"/>
      <c r="I8" s="84"/>
      <c r="J8" s="84"/>
      <c r="K8" s="84"/>
      <c r="L8" s="84"/>
      <c r="M8" s="84"/>
      <c r="N8" s="84"/>
      <c r="O8" s="84"/>
      <c r="P8" s="84"/>
      <c r="Q8" s="83"/>
      <c r="R8" s="84"/>
      <c r="S8" s="83"/>
      <c r="T8" s="302"/>
      <c r="U8" s="84"/>
      <c r="V8" s="84"/>
      <c r="W8" s="84"/>
      <c r="X8" s="84"/>
      <c r="Y8" s="84"/>
      <c r="Z8" s="84"/>
      <c r="AB8" s="84"/>
      <c r="AC8" s="84"/>
      <c r="AD8" s="84"/>
      <c r="AE8" s="84"/>
      <c r="AF8" s="84"/>
      <c r="AG8" s="190"/>
    </row>
    <row r="9" spans="1:33" ht="17.399999999999999" thickBot="1">
      <c r="B9" s="52"/>
      <c r="C9" s="84"/>
      <c r="D9" s="84"/>
      <c r="E9" s="84"/>
      <c r="F9" s="84"/>
      <c r="G9" s="83"/>
      <c r="H9" s="84"/>
      <c r="I9" s="84"/>
      <c r="J9" s="84"/>
      <c r="K9" s="84"/>
      <c r="L9" s="84"/>
      <c r="M9" s="84"/>
      <c r="N9" s="84"/>
      <c r="O9" s="84"/>
      <c r="P9" s="84"/>
      <c r="Q9" s="83"/>
      <c r="R9" s="84"/>
      <c r="S9" s="83"/>
      <c r="T9" s="192"/>
      <c r="U9" s="84"/>
      <c r="V9" s="84"/>
      <c r="W9" s="84"/>
      <c r="X9" s="84"/>
      <c r="Y9" s="84"/>
      <c r="Z9" s="84"/>
      <c r="AB9" s="84"/>
      <c r="AC9" s="708" t="s">
        <v>2894</v>
      </c>
      <c r="AD9" s="84"/>
      <c r="AE9" s="84"/>
      <c r="AF9" s="84"/>
      <c r="AG9" s="190"/>
    </row>
    <row r="10" spans="1:33" ht="21" customHeight="1">
      <c r="B10" s="52"/>
      <c r="C10" s="122" t="s">
        <v>103</v>
      </c>
      <c r="D10" s="137" t="s">
        <v>32</v>
      </c>
      <c r="E10" s="137" t="s">
        <v>104</v>
      </c>
      <c r="F10" s="133" t="s">
        <v>105</v>
      </c>
      <c r="H10" s="1353" t="s">
        <v>106</v>
      </c>
      <c r="I10" s="1608">
        <v>43646</v>
      </c>
      <c r="J10" s="1606"/>
      <c r="L10" s="1608">
        <v>44012</v>
      </c>
      <c r="M10" s="1606"/>
      <c r="O10" s="1610" t="s">
        <v>8</v>
      </c>
      <c r="P10" s="1611"/>
      <c r="Q10" s="32"/>
      <c r="R10" s="1599" t="s">
        <v>1387</v>
      </c>
      <c r="S10" s="1599" t="s">
        <v>726</v>
      </c>
      <c r="T10" s="1599" t="s">
        <v>727</v>
      </c>
      <c r="U10" s="1599" t="s">
        <v>728</v>
      </c>
      <c r="V10" s="1599" t="s">
        <v>729</v>
      </c>
      <c r="W10" s="1599" t="s">
        <v>730</v>
      </c>
      <c r="X10" s="1599" t="s">
        <v>731</v>
      </c>
      <c r="Y10" s="1599" t="s">
        <v>732</v>
      </c>
      <c r="Z10" s="1599" t="s">
        <v>733</v>
      </c>
      <c r="AA10" s="1599" t="s">
        <v>2878</v>
      </c>
      <c r="AC10" s="1602" t="s">
        <v>147</v>
      </c>
      <c r="AD10" s="34"/>
      <c r="AE10" s="1338" t="s">
        <v>108</v>
      </c>
      <c r="AF10" s="53"/>
      <c r="AG10" s="1332" t="s">
        <v>109</v>
      </c>
    </row>
    <row r="11" spans="1:33" ht="14.4">
      <c r="B11" s="52"/>
      <c r="C11" s="223" t="s">
        <v>110</v>
      </c>
      <c r="D11" s="136"/>
      <c r="E11" s="136"/>
      <c r="F11" s="134" t="s">
        <v>111</v>
      </c>
      <c r="H11" s="1354"/>
      <c r="I11" s="1609"/>
      <c r="J11" s="1461"/>
      <c r="L11" s="1609"/>
      <c r="M11" s="1461"/>
      <c r="O11" s="1612"/>
      <c r="P11" s="1613"/>
      <c r="Q11" s="32"/>
      <c r="R11" s="1600"/>
      <c r="S11" s="1600"/>
      <c r="T11" s="1600"/>
      <c r="U11" s="1600"/>
      <c r="V11" s="1600"/>
      <c r="W11" s="1600"/>
      <c r="X11" s="1600"/>
      <c r="Y11" s="1600"/>
      <c r="Z11" s="1600"/>
      <c r="AA11" s="1600"/>
      <c r="AC11" s="1603"/>
      <c r="AD11" s="34"/>
      <c r="AE11" s="1339"/>
      <c r="AF11" s="53"/>
      <c r="AG11" s="1333"/>
    </row>
    <row r="12" spans="1:33" ht="15" thickBot="1">
      <c r="B12" s="52"/>
      <c r="C12" s="124"/>
      <c r="D12" s="138"/>
      <c r="E12" s="138"/>
      <c r="F12" s="135"/>
      <c r="H12" s="1355"/>
      <c r="I12" s="153"/>
      <c r="J12" s="902" t="s">
        <v>147</v>
      </c>
      <c r="L12" s="153"/>
      <c r="M12" s="902" t="s">
        <v>147</v>
      </c>
      <c r="O12" s="153"/>
      <c r="P12" s="902" t="s">
        <v>147</v>
      </c>
      <c r="Q12" s="32"/>
      <c r="R12" s="1601"/>
      <c r="S12" s="1601"/>
      <c r="T12" s="1601"/>
      <c r="U12" s="1601"/>
      <c r="V12" s="1601"/>
      <c r="W12" s="1601"/>
      <c r="X12" s="1601"/>
      <c r="Y12" s="1601"/>
      <c r="Z12" s="1601"/>
      <c r="AA12" s="1601"/>
      <c r="AC12" s="1604"/>
      <c r="AD12" s="34"/>
      <c r="AE12" s="1340"/>
      <c r="AF12" s="54"/>
      <c r="AG12" s="1334"/>
    </row>
    <row r="13" spans="1:33" ht="14.4">
      <c r="B13" s="52"/>
      <c r="C13" s="84"/>
      <c r="D13" s="84"/>
      <c r="E13" s="84"/>
      <c r="F13" s="84"/>
      <c r="G13" s="83"/>
      <c r="H13" s="84"/>
      <c r="I13" s="84"/>
      <c r="J13" s="84"/>
      <c r="K13" s="84"/>
      <c r="L13" s="84"/>
      <c r="M13" s="84"/>
      <c r="N13" s="84"/>
      <c r="O13" s="84"/>
      <c r="P13" s="84"/>
      <c r="Q13" s="83"/>
      <c r="R13" s="84"/>
      <c r="S13" s="83"/>
      <c r="T13" s="84"/>
      <c r="U13" s="84"/>
      <c r="V13" s="84"/>
      <c r="W13" s="84"/>
      <c r="X13" s="84"/>
      <c r="Y13" s="84"/>
      <c r="Z13" s="84"/>
      <c r="AB13" s="84"/>
      <c r="AC13" s="84"/>
      <c r="AD13" s="84"/>
      <c r="AE13" s="84"/>
      <c r="AF13" s="84"/>
      <c r="AG13" s="190"/>
    </row>
    <row r="14" spans="1:33" ht="14.4">
      <c r="A14" s="34"/>
      <c r="B14" s="68"/>
      <c r="C14" s="83"/>
      <c r="D14" s="83"/>
      <c r="E14" s="83"/>
      <c r="F14" s="83"/>
      <c r="G14" s="83"/>
      <c r="H14" s="83"/>
      <c r="I14" s="83"/>
      <c r="J14" s="83"/>
      <c r="K14" s="83"/>
      <c r="L14" s="83"/>
      <c r="M14" s="83"/>
      <c r="N14" s="83"/>
      <c r="O14" s="83"/>
      <c r="P14" s="83"/>
      <c r="Q14" s="83"/>
      <c r="R14" s="84"/>
      <c r="S14" s="83"/>
      <c r="T14" s="84"/>
      <c r="U14" s="84"/>
      <c r="V14" s="84"/>
      <c r="W14" s="84"/>
      <c r="X14" s="84"/>
      <c r="Y14" s="84"/>
      <c r="Z14" s="84"/>
      <c r="AB14" s="84"/>
      <c r="AC14" s="84"/>
      <c r="AD14" s="84"/>
      <c r="AE14" s="83"/>
      <c r="AF14" s="83"/>
      <c r="AG14" s="306"/>
    </row>
    <row r="15" spans="1:33" ht="16.2">
      <c r="B15" s="52"/>
      <c r="C15" s="60"/>
      <c r="D15" s="971" t="s">
        <v>1659</v>
      </c>
      <c r="E15" s="61"/>
      <c r="F15" s="61"/>
      <c r="G15" s="83"/>
      <c r="H15" s="83"/>
      <c r="I15" s="83"/>
      <c r="J15" s="83"/>
      <c r="K15" s="83"/>
      <c r="L15" s="83"/>
      <c r="M15" s="307"/>
      <c r="N15" s="307"/>
      <c r="O15" s="307"/>
      <c r="P15" s="307"/>
      <c r="Q15" s="83"/>
      <c r="R15" s="84"/>
      <c r="S15" s="83"/>
      <c r="T15" s="84"/>
      <c r="U15" s="84"/>
      <c r="V15" s="84"/>
      <c r="W15" s="84"/>
      <c r="X15" s="84"/>
      <c r="Y15" s="84"/>
      <c r="Z15" s="128"/>
      <c r="AA15" s="128"/>
      <c r="AC15" s="84"/>
      <c r="AD15" s="84"/>
      <c r="AE15" s="83"/>
      <c r="AF15" s="83"/>
      <c r="AG15" s="306"/>
    </row>
    <row r="16" spans="1:33" ht="14.4">
      <c r="B16" s="203">
        <f>IF(C16="","",COUNTIF($C$16:C16,"&lt;&gt;""")-COUNTBLANK($C$16:C16))</f>
        <v>1</v>
      </c>
      <c r="C16" s="60" t="s">
        <v>1660</v>
      </c>
      <c r="D16" s="163" t="s">
        <v>2828</v>
      </c>
      <c r="E16" s="173" t="s">
        <v>750</v>
      </c>
      <c r="F16" s="61" t="s">
        <v>117</v>
      </c>
      <c r="G16" s="83"/>
      <c r="H16" s="671">
        <f>IF(AND(I16&lt;&gt;"",J16&lt;&gt;"",L16&lt;&gt;"",M16&lt;&gt;"",O16&lt;&gt;"",P16&lt;&gt;"",AG16&lt;&gt;"",R16&lt;&gt;"",S16&lt;&gt;"",T16&lt;&gt;"",U16&lt;&gt;"",V16&lt;&gt;"",W16&lt;&gt;"",X16&lt;&gt;"",Y16&lt;&gt;"",Z16&lt;&gt;"",AA16&lt;&gt;"",AC16&lt;&gt;""),0,1)</f>
        <v>1</v>
      </c>
      <c r="I16" s="185"/>
      <c r="J16" s="184"/>
      <c r="K16" s="308"/>
      <c r="L16" s="185"/>
      <c r="M16" s="184"/>
      <c r="N16" s="308"/>
      <c r="O16" s="185"/>
      <c r="P16" s="184"/>
      <c r="Q16" s="308"/>
      <c r="R16" s="185"/>
      <c r="S16" s="185"/>
      <c r="T16" s="185"/>
      <c r="U16" s="185"/>
      <c r="V16" s="185"/>
      <c r="W16" s="185"/>
      <c r="X16" s="185"/>
      <c r="Y16" s="185"/>
      <c r="Z16" s="185"/>
      <c r="AA16" s="1003"/>
      <c r="AC16" s="184"/>
      <c r="AD16" s="308"/>
      <c r="AE16" s="912"/>
      <c r="AF16" s="83"/>
      <c r="AG16" s="224"/>
    </row>
    <row r="17" spans="2:33" ht="14.4">
      <c r="B17" s="203">
        <f>IF(C17="","",COUNTIF($C$16:C17,"&lt;&gt;""")-COUNTBLANK($C$16:C17))</f>
        <v>2</v>
      </c>
      <c r="C17" s="60" t="s">
        <v>1661</v>
      </c>
      <c r="D17" s="163" t="s">
        <v>2829</v>
      </c>
      <c r="E17" s="173" t="s">
        <v>750</v>
      </c>
      <c r="F17" s="61" t="s">
        <v>117</v>
      </c>
      <c r="G17" s="83"/>
      <c r="H17" s="1012">
        <f t="shared" ref="H17:H19" si="0">IF(AND(I17&lt;&gt;"",J17&lt;&gt;"",L17&lt;&gt;"",M17&lt;&gt;"",O17&lt;&gt;"",P17&lt;&gt;"",AG17&lt;&gt;"",R17&lt;&gt;"",S17&lt;&gt;"",T17&lt;&gt;"",U17&lt;&gt;"",V17&lt;&gt;"",W17&lt;&gt;"",X17&lt;&gt;"",Y17&lt;&gt;"",Z17&lt;&gt;"",AA17&lt;&gt;"",AC17&lt;&gt;""),0,1)</f>
        <v>1</v>
      </c>
      <c r="I17" s="185"/>
      <c r="J17" s="184"/>
      <c r="K17" s="308"/>
      <c r="L17" s="185"/>
      <c r="M17" s="184"/>
      <c r="N17" s="308"/>
      <c r="O17" s="185"/>
      <c r="P17" s="184"/>
      <c r="Q17" s="308"/>
      <c r="R17" s="185"/>
      <c r="S17" s="185"/>
      <c r="T17" s="185"/>
      <c r="U17" s="185"/>
      <c r="V17" s="185"/>
      <c r="W17" s="185"/>
      <c r="X17" s="185"/>
      <c r="Y17" s="185"/>
      <c r="Z17" s="185"/>
      <c r="AA17" s="1003"/>
      <c r="AC17" s="184"/>
      <c r="AD17" s="308"/>
      <c r="AE17" s="912"/>
      <c r="AF17" s="83"/>
      <c r="AG17" s="224"/>
    </row>
    <row r="18" spans="2:33" ht="14.4">
      <c r="B18" s="203">
        <f>IF(C18="","",COUNTIF($C$16:C18,"&lt;&gt;""")-COUNTBLANK($C$16:C18))</f>
        <v>3</v>
      </c>
      <c r="C18" s="60" t="s">
        <v>1662</v>
      </c>
      <c r="D18" s="163" t="s">
        <v>1970</v>
      </c>
      <c r="E18" s="173" t="s">
        <v>750</v>
      </c>
      <c r="F18" s="61" t="s">
        <v>117</v>
      </c>
      <c r="G18" s="83"/>
      <c r="H18" s="1012">
        <f t="shared" si="0"/>
        <v>1</v>
      </c>
      <c r="I18" s="185"/>
      <c r="J18" s="184"/>
      <c r="K18" s="308"/>
      <c r="L18" s="185"/>
      <c r="M18" s="184"/>
      <c r="N18" s="308"/>
      <c r="O18" s="185"/>
      <c r="P18" s="184"/>
      <c r="Q18" s="308"/>
      <c r="R18" s="185"/>
      <c r="S18" s="185"/>
      <c r="T18" s="185"/>
      <c r="U18" s="185"/>
      <c r="V18" s="185"/>
      <c r="W18" s="185"/>
      <c r="X18" s="185"/>
      <c r="Y18" s="185"/>
      <c r="Z18" s="185"/>
      <c r="AA18" s="1003"/>
      <c r="AC18" s="184"/>
      <c r="AD18" s="308"/>
      <c r="AE18" s="912"/>
      <c r="AF18" s="83"/>
      <c r="AG18" s="224"/>
    </row>
    <row r="19" spans="2:33" ht="14.4">
      <c r="B19" s="203">
        <f>IF(C19="","",COUNTIF($C$16:C19,"&lt;&gt;""")-COUNTBLANK($C$16:C19))</f>
        <v>4</v>
      </c>
      <c r="C19" s="60" t="s">
        <v>1663</v>
      </c>
      <c r="D19" s="163" t="s">
        <v>2681</v>
      </c>
      <c r="E19" s="173" t="s">
        <v>750</v>
      </c>
      <c r="F19" s="61" t="s">
        <v>164</v>
      </c>
      <c r="G19" s="83"/>
      <c r="H19" s="1012">
        <f t="shared" si="0"/>
        <v>1</v>
      </c>
      <c r="I19" s="816">
        <f>I16+I17+I18</f>
        <v>0</v>
      </c>
      <c r="J19" s="184"/>
      <c r="K19" s="308"/>
      <c r="L19" s="816">
        <f>L16+L17+L18</f>
        <v>0</v>
      </c>
      <c r="M19" s="184"/>
      <c r="N19" s="308"/>
      <c r="O19" s="816">
        <f>O16+O17+O18</f>
        <v>0</v>
      </c>
      <c r="P19" s="184"/>
      <c r="Q19" s="308"/>
      <c r="R19" s="816">
        <f t="shared" ref="R19:Z19" si="1">R16+R17+R18</f>
        <v>0</v>
      </c>
      <c r="S19" s="816">
        <f t="shared" si="1"/>
        <v>0</v>
      </c>
      <c r="T19" s="816">
        <f t="shared" si="1"/>
        <v>0</v>
      </c>
      <c r="U19" s="816">
        <f t="shared" si="1"/>
        <v>0</v>
      </c>
      <c r="V19" s="816">
        <f t="shared" si="1"/>
        <v>0</v>
      </c>
      <c r="W19" s="816">
        <f t="shared" si="1"/>
        <v>0</v>
      </c>
      <c r="X19" s="816">
        <f t="shared" si="1"/>
        <v>0</v>
      </c>
      <c r="Y19" s="816">
        <f t="shared" si="1"/>
        <v>0</v>
      </c>
      <c r="Z19" s="816">
        <f t="shared" si="1"/>
        <v>0</v>
      </c>
      <c r="AA19" s="768">
        <f>AA16+AA17+AA18</f>
        <v>0</v>
      </c>
      <c r="AC19" s="184"/>
      <c r="AD19" s="308"/>
      <c r="AE19" s="912"/>
      <c r="AF19" s="83"/>
      <c r="AG19" s="224"/>
    </row>
    <row r="20" spans="2:33" ht="18" customHeight="1">
      <c r="B20" s="203" t="str">
        <f>IF(C20="","",COUNTIF($C$16:C20,"&lt;&gt;""")-COUNTBLANK($C$16:C20))</f>
        <v/>
      </c>
      <c r="C20" s="83"/>
      <c r="D20" s="114"/>
      <c r="E20" s="83"/>
      <c r="F20" s="83"/>
      <c r="G20" s="83"/>
      <c r="H20" s="84"/>
      <c r="I20" s="307"/>
      <c r="J20" s="307"/>
      <c r="K20" s="308"/>
      <c r="L20" s="308"/>
      <c r="M20" s="307"/>
      <c r="N20" s="308"/>
      <c r="O20" s="307"/>
      <c r="P20" s="307"/>
      <c r="Q20" s="308"/>
      <c r="R20" s="307"/>
      <c r="S20" s="307"/>
      <c r="T20" s="307"/>
      <c r="U20" s="307"/>
      <c r="V20" s="307"/>
      <c r="W20" s="307"/>
      <c r="X20" s="307"/>
      <c r="Y20" s="307"/>
      <c r="Z20" s="307"/>
      <c r="AC20" s="307"/>
      <c r="AD20" s="308"/>
      <c r="AE20" s="83"/>
      <c r="AF20" s="83"/>
      <c r="AG20" s="306"/>
    </row>
    <row r="21" spans="2:33" ht="14.4">
      <c r="B21" s="203" t="str">
        <f>IF(C21="","",COUNTIF($C$16:C21,"&lt;&gt;""")-COUNTBLANK($C$16:C21))</f>
        <v/>
      </c>
      <c r="C21" s="60"/>
      <c r="D21" s="971" t="s">
        <v>1664</v>
      </c>
      <c r="E21" s="61"/>
      <c r="F21" s="61"/>
      <c r="G21" s="83"/>
      <c r="H21" s="84"/>
      <c r="I21" s="307"/>
      <c r="J21" s="307"/>
      <c r="K21" s="308"/>
      <c r="L21" s="308"/>
      <c r="M21" s="307"/>
      <c r="N21" s="307"/>
      <c r="O21" s="307"/>
      <c r="P21" s="307"/>
      <c r="Q21" s="307"/>
      <c r="R21" s="307"/>
      <c r="S21" s="307"/>
      <c r="T21" s="307"/>
      <c r="U21" s="307"/>
      <c r="V21" s="307"/>
      <c r="W21" s="307"/>
      <c r="X21" s="307"/>
      <c r="Y21" s="307"/>
      <c r="Z21" s="307"/>
      <c r="AC21" s="307"/>
      <c r="AD21" s="307"/>
      <c r="AE21" s="83"/>
      <c r="AF21" s="83"/>
      <c r="AG21" s="306"/>
    </row>
    <row r="22" spans="2:33" ht="14.4">
      <c r="B22" s="203">
        <f>IF(C22="","",COUNTIF($C$16:C22,"&lt;&gt;""")-COUNTBLANK($C$16:C22))</f>
        <v>5</v>
      </c>
      <c r="C22" s="60" t="s">
        <v>1665</v>
      </c>
      <c r="D22" s="163" t="s">
        <v>2830</v>
      </c>
      <c r="E22" s="173" t="s">
        <v>750</v>
      </c>
      <c r="F22" s="61" t="s">
        <v>117</v>
      </c>
      <c r="G22" s="83"/>
      <c r="H22" s="1012">
        <f t="shared" ref="H22:H27" si="2">IF(AND(I22&lt;&gt;"",J22&lt;&gt;"",L22&lt;&gt;"",M22&lt;&gt;"",O22&lt;&gt;"",P22&lt;&gt;"",AG22&lt;&gt;"",R22&lt;&gt;"",S22&lt;&gt;"",T22&lt;&gt;"",U22&lt;&gt;"",V22&lt;&gt;"",W22&lt;&gt;"",X22&lt;&gt;"",Y22&lt;&gt;"",Z22&lt;&gt;"",AA22&lt;&gt;"",AC22&lt;&gt;""),0,1)</f>
        <v>1</v>
      </c>
      <c r="I22" s="185"/>
      <c r="J22" s="184"/>
      <c r="K22" s="308"/>
      <c r="L22" s="185"/>
      <c r="M22" s="184"/>
      <c r="N22" s="308"/>
      <c r="O22" s="185"/>
      <c r="P22" s="184"/>
      <c r="Q22" s="308"/>
      <c r="R22" s="185"/>
      <c r="S22" s="185"/>
      <c r="T22" s="185"/>
      <c r="U22" s="185"/>
      <c r="V22" s="185"/>
      <c r="W22" s="185"/>
      <c r="X22" s="185"/>
      <c r="Y22" s="185"/>
      <c r="Z22" s="185"/>
      <c r="AA22" s="1003"/>
      <c r="AC22" s="184"/>
      <c r="AD22" s="308"/>
      <c r="AE22" s="912"/>
      <c r="AF22" s="83"/>
      <c r="AG22" s="224"/>
    </row>
    <row r="23" spans="2:33" ht="14.4">
      <c r="B23" s="203">
        <f>IF(C23="","",COUNTIF($C$16:C23,"&lt;&gt;""")-COUNTBLANK($C$16:C23))</f>
        <v>6</v>
      </c>
      <c r="C23" s="60" t="s">
        <v>1666</v>
      </c>
      <c r="D23" s="163" t="s">
        <v>2831</v>
      </c>
      <c r="E23" s="173" t="s">
        <v>750</v>
      </c>
      <c r="F23" s="61" t="s">
        <v>117</v>
      </c>
      <c r="G23" s="83"/>
      <c r="H23" s="1012">
        <f t="shared" si="2"/>
        <v>1</v>
      </c>
      <c r="I23" s="185"/>
      <c r="J23" s="184"/>
      <c r="K23" s="308"/>
      <c r="L23" s="185"/>
      <c r="M23" s="184"/>
      <c r="N23" s="308"/>
      <c r="O23" s="185"/>
      <c r="P23" s="184"/>
      <c r="Q23" s="308"/>
      <c r="R23" s="185"/>
      <c r="S23" s="185"/>
      <c r="T23" s="185"/>
      <c r="U23" s="185"/>
      <c r="V23" s="185"/>
      <c r="W23" s="185"/>
      <c r="X23" s="185"/>
      <c r="Y23" s="185"/>
      <c r="Z23" s="185"/>
      <c r="AA23" s="1003"/>
      <c r="AC23" s="184"/>
      <c r="AD23" s="308"/>
      <c r="AE23" s="912"/>
      <c r="AF23" s="83"/>
      <c r="AG23" s="224"/>
    </row>
    <row r="24" spans="2:33" ht="14.4">
      <c r="B24" s="203">
        <f>IF(C24="","",COUNTIF($C$16:C24,"&lt;&gt;""")-COUNTBLANK($C$16:C24))</f>
        <v>7</v>
      </c>
      <c r="C24" s="60" t="s">
        <v>1667</v>
      </c>
      <c r="D24" s="163" t="s">
        <v>2832</v>
      </c>
      <c r="E24" s="309" t="s">
        <v>750</v>
      </c>
      <c r="F24" s="244" t="s">
        <v>117</v>
      </c>
      <c r="H24" s="1012">
        <f t="shared" si="2"/>
        <v>1</v>
      </c>
      <c r="I24" s="185"/>
      <c r="J24" s="310"/>
      <c r="K24" s="308"/>
      <c r="L24" s="185"/>
      <c r="M24" s="310"/>
      <c r="N24" s="308"/>
      <c r="O24" s="185"/>
      <c r="P24" s="310"/>
      <c r="Q24" s="308"/>
      <c r="R24" s="185"/>
      <c r="S24" s="185"/>
      <c r="T24" s="185"/>
      <c r="U24" s="185"/>
      <c r="V24" s="185"/>
      <c r="W24" s="185"/>
      <c r="X24" s="185"/>
      <c r="Y24" s="185"/>
      <c r="Z24" s="185"/>
      <c r="AA24" s="1003"/>
      <c r="AC24" s="310"/>
      <c r="AD24" s="308"/>
      <c r="AE24" s="912"/>
      <c r="AF24" s="308"/>
      <c r="AG24" s="224"/>
    </row>
    <row r="25" spans="2:33" ht="14.4">
      <c r="B25" s="203">
        <f>IF(C25="","",COUNTIF($C$16:C25,"&lt;&gt;""")-COUNTBLANK($C$16:C25))</f>
        <v>8</v>
      </c>
      <c r="C25" s="60" t="s">
        <v>1668</v>
      </c>
      <c r="D25" s="163" t="s">
        <v>2833</v>
      </c>
      <c r="E25" s="173" t="s">
        <v>750</v>
      </c>
      <c r="F25" s="61" t="s">
        <v>164</v>
      </c>
      <c r="H25" s="1012">
        <f t="shared" si="2"/>
        <v>1</v>
      </c>
      <c r="I25" s="827">
        <f>SUM(I24+I23)</f>
        <v>0</v>
      </c>
      <c r="J25" s="311"/>
      <c r="K25" s="308"/>
      <c r="L25" s="827">
        <f>SUM(L24+L23)</f>
        <v>0</v>
      </c>
      <c r="M25" s="311"/>
      <c r="N25" s="308"/>
      <c r="O25" s="827">
        <f>SUM(O24+O23)</f>
        <v>0</v>
      </c>
      <c r="P25" s="311"/>
      <c r="Q25" s="308"/>
      <c r="R25" s="827">
        <f t="shared" ref="R25:Z25" si="3">SUM(R24+R23)</f>
        <v>0</v>
      </c>
      <c r="S25" s="827">
        <f t="shared" si="3"/>
        <v>0</v>
      </c>
      <c r="T25" s="827">
        <f t="shared" si="3"/>
        <v>0</v>
      </c>
      <c r="U25" s="827">
        <f t="shared" si="3"/>
        <v>0</v>
      </c>
      <c r="V25" s="827">
        <f t="shared" si="3"/>
        <v>0</v>
      </c>
      <c r="W25" s="827">
        <f t="shared" si="3"/>
        <v>0</v>
      </c>
      <c r="X25" s="827">
        <f t="shared" si="3"/>
        <v>0</v>
      </c>
      <c r="Y25" s="827">
        <f t="shared" si="3"/>
        <v>0</v>
      </c>
      <c r="Z25" s="827">
        <f t="shared" si="3"/>
        <v>0</v>
      </c>
      <c r="AA25" s="1234">
        <f>SUM(AA24+AA23)</f>
        <v>0</v>
      </c>
      <c r="AC25" s="311"/>
      <c r="AD25" s="308"/>
      <c r="AE25" s="828"/>
      <c r="AF25" s="308"/>
      <c r="AG25" s="224"/>
    </row>
    <row r="26" spans="2:33" ht="14.4">
      <c r="B26" s="203">
        <f>IF(C26="","",COUNTIF($C$16:C26,"&lt;&gt;""")-COUNTBLANK($C$16:C26))</f>
        <v>9</v>
      </c>
      <c r="C26" s="60" t="s">
        <v>1669</v>
      </c>
      <c r="D26" s="163" t="s">
        <v>2007</v>
      </c>
      <c r="E26" s="173" t="s">
        <v>750</v>
      </c>
      <c r="F26" s="61" t="s">
        <v>117</v>
      </c>
      <c r="H26" s="1012">
        <f t="shared" si="2"/>
        <v>1</v>
      </c>
      <c r="I26" s="185"/>
      <c r="J26" s="184"/>
      <c r="K26" s="108"/>
      <c r="L26" s="185"/>
      <c r="M26" s="184"/>
      <c r="N26" s="108"/>
      <c r="O26" s="185"/>
      <c r="P26" s="184"/>
      <c r="Q26" s="108"/>
      <c r="R26" s="185"/>
      <c r="S26" s="185"/>
      <c r="T26" s="185"/>
      <c r="U26" s="185"/>
      <c r="V26" s="185"/>
      <c r="W26" s="185"/>
      <c r="X26" s="185"/>
      <c r="Y26" s="185"/>
      <c r="Z26" s="185"/>
      <c r="AA26" s="1003"/>
      <c r="AC26" s="184"/>
      <c r="AD26" s="108"/>
      <c r="AE26" s="912"/>
      <c r="AF26" s="34"/>
      <c r="AG26" s="224"/>
    </row>
    <row r="27" spans="2:33" ht="14.4">
      <c r="B27" s="203">
        <f>IF(C27="","",COUNTIF($C$16:C27,"&lt;&gt;""")-COUNTBLANK($C$16:C27))</f>
        <v>10</v>
      </c>
      <c r="C27" s="60" t="s">
        <v>1670</v>
      </c>
      <c r="D27" s="163" t="s">
        <v>2219</v>
      </c>
      <c r="E27" s="173" t="s">
        <v>750</v>
      </c>
      <c r="F27" s="61" t="s">
        <v>164</v>
      </c>
      <c r="H27" s="1012">
        <f t="shared" si="2"/>
        <v>1</v>
      </c>
      <c r="I27" s="816">
        <f>SUM(I25+I22+I26)</f>
        <v>0</v>
      </c>
      <c r="J27" s="184"/>
      <c r="K27" s="108"/>
      <c r="L27" s="816">
        <f>SUM(L25+L22+L26)</f>
        <v>0</v>
      </c>
      <c r="M27" s="184"/>
      <c r="N27" s="108"/>
      <c r="O27" s="816">
        <f>SUM(O25+O22+O26)</f>
        <v>0</v>
      </c>
      <c r="P27" s="184"/>
      <c r="Q27" s="108"/>
      <c r="R27" s="816">
        <f t="shared" ref="R27:Z27" si="4">SUM(R25+R22+R26)</f>
        <v>0</v>
      </c>
      <c r="S27" s="816">
        <f t="shared" si="4"/>
        <v>0</v>
      </c>
      <c r="T27" s="816">
        <f t="shared" si="4"/>
        <v>0</v>
      </c>
      <c r="U27" s="816">
        <f t="shared" si="4"/>
        <v>0</v>
      </c>
      <c r="V27" s="816">
        <f t="shared" si="4"/>
        <v>0</v>
      </c>
      <c r="W27" s="816">
        <f t="shared" si="4"/>
        <v>0</v>
      </c>
      <c r="X27" s="816">
        <f t="shared" si="4"/>
        <v>0</v>
      </c>
      <c r="Y27" s="816">
        <f t="shared" si="4"/>
        <v>0</v>
      </c>
      <c r="Z27" s="816">
        <f t="shared" si="4"/>
        <v>0</v>
      </c>
      <c r="AA27" s="768">
        <f>SUM(AA25+AA22+AA26)</f>
        <v>0</v>
      </c>
      <c r="AC27" s="184"/>
      <c r="AD27" s="108"/>
      <c r="AE27" s="912"/>
      <c r="AF27" s="34"/>
      <c r="AG27" s="224"/>
    </row>
    <row r="28" spans="2:33" ht="18" customHeight="1">
      <c r="B28" s="203" t="str">
        <f>IF(C28="","",COUNTIF($C$16:C28,"&lt;&gt;""")-COUNTBLANK($C$16:C28))</f>
        <v/>
      </c>
      <c r="C28" s="34"/>
      <c r="D28" s="420"/>
      <c r="E28" s="34"/>
      <c r="F28" s="34"/>
      <c r="H28" s="32"/>
      <c r="I28" s="107"/>
      <c r="J28" s="107"/>
      <c r="K28" s="108"/>
      <c r="L28" s="108"/>
      <c r="M28" s="107"/>
      <c r="N28" s="108"/>
      <c r="O28" s="107"/>
      <c r="P28" s="107"/>
      <c r="Q28" s="108"/>
      <c r="R28" s="107"/>
      <c r="S28" s="107"/>
      <c r="T28" s="107"/>
      <c r="U28" s="107"/>
      <c r="V28" s="107"/>
      <c r="W28" s="107"/>
      <c r="X28" s="107"/>
      <c r="Y28" s="107"/>
      <c r="Z28" s="107"/>
      <c r="AC28" s="107"/>
      <c r="AD28" s="108"/>
      <c r="AE28" s="34"/>
      <c r="AF28" s="34"/>
      <c r="AG28" s="88"/>
    </row>
    <row r="29" spans="2:33" ht="14.4">
      <c r="B29" s="203" t="str">
        <f>IF(C29="","",COUNTIF($C$16:C29,"&lt;&gt;""")-COUNTBLANK($C$16:C29))</f>
        <v/>
      </c>
      <c r="C29" s="60"/>
      <c r="D29" s="971" t="s">
        <v>2243</v>
      </c>
      <c r="E29" s="61"/>
      <c r="F29" s="61"/>
      <c r="H29" s="33"/>
      <c r="I29" s="370"/>
      <c r="J29" s="370"/>
      <c r="K29" s="1202"/>
      <c r="L29" s="1202"/>
      <c r="M29" s="370"/>
      <c r="N29" s="370"/>
      <c r="O29" s="370"/>
      <c r="P29" s="370"/>
      <c r="Q29" s="370"/>
      <c r="R29" s="370"/>
      <c r="S29" s="370"/>
      <c r="T29" s="370"/>
      <c r="U29" s="370"/>
      <c r="V29" s="370"/>
      <c r="W29" s="370"/>
      <c r="X29" s="370"/>
      <c r="Y29" s="370"/>
      <c r="Z29" s="370"/>
      <c r="AB29" s="33"/>
      <c r="AC29" s="370"/>
      <c r="AD29" s="370"/>
      <c r="AE29" s="420"/>
      <c r="AF29" s="420"/>
      <c r="AG29" s="1177"/>
    </row>
    <row r="30" spans="2:33" ht="14.4">
      <c r="B30" s="203">
        <f>IF(C30="","",COUNTIF($C$16:C30,"&lt;&gt;""")-COUNTBLANK($C$16:C30))</f>
        <v>11</v>
      </c>
      <c r="C30" s="60" t="s">
        <v>1671</v>
      </c>
      <c r="D30" s="163" t="s">
        <v>1672</v>
      </c>
      <c r="E30" s="173" t="s">
        <v>750</v>
      </c>
      <c r="F30" s="61" t="s">
        <v>117</v>
      </c>
      <c r="H30" s="1012">
        <f t="shared" ref="H30:H41" si="5">IF(AND(I30&lt;&gt;"",J30&lt;&gt;"",L30&lt;&gt;"",M30&lt;&gt;"",O30&lt;&gt;"",P30&lt;&gt;"",AG30&lt;&gt;"",R30&lt;&gt;"",S30&lt;&gt;"",T30&lt;&gt;"",U30&lt;&gt;"",V30&lt;&gt;"",W30&lt;&gt;"",X30&lt;&gt;"",Y30&lt;&gt;"",Z30&lt;&gt;"",AA30&lt;&gt;"",AC30&lt;&gt;""),0,1)</f>
        <v>1</v>
      </c>
      <c r="I30" s="1203"/>
      <c r="J30" s="419"/>
      <c r="K30" s="1202"/>
      <c r="L30" s="1203"/>
      <c r="M30" s="419"/>
      <c r="N30" s="1202"/>
      <c r="O30" s="1203"/>
      <c r="P30" s="419"/>
      <c r="Q30" s="1202"/>
      <c r="R30" s="1203"/>
      <c r="S30" s="1203"/>
      <c r="T30" s="1203"/>
      <c r="U30" s="1203"/>
      <c r="V30" s="1203"/>
      <c r="W30" s="1203"/>
      <c r="X30" s="1203"/>
      <c r="Y30" s="1203"/>
      <c r="Z30" s="1203"/>
      <c r="AA30" s="1003"/>
      <c r="AB30" s="33"/>
      <c r="AC30" s="419"/>
      <c r="AD30" s="1202"/>
      <c r="AE30" s="865"/>
      <c r="AF30" s="420"/>
      <c r="AG30" s="1204"/>
    </row>
    <row r="31" spans="2:33" ht="14.4">
      <c r="B31" s="203">
        <f>IF(C31="","",COUNTIF($C$16:C31,"&lt;&gt;""")-COUNTBLANK($C$16:C31))</f>
        <v>12</v>
      </c>
      <c r="C31" s="60" t="s">
        <v>1673</v>
      </c>
      <c r="D31" s="163" t="s">
        <v>1674</v>
      </c>
      <c r="E31" s="173" t="s">
        <v>750</v>
      </c>
      <c r="F31" s="61" t="s">
        <v>117</v>
      </c>
      <c r="H31" s="1012">
        <f t="shared" si="5"/>
        <v>1</v>
      </c>
      <c r="I31" s="1203"/>
      <c r="J31" s="419"/>
      <c r="K31" s="1202"/>
      <c r="L31" s="1203"/>
      <c r="M31" s="419"/>
      <c r="N31" s="1202"/>
      <c r="O31" s="1203"/>
      <c r="P31" s="419"/>
      <c r="Q31" s="1202"/>
      <c r="R31" s="1203"/>
      <c r="S31" s="1203"/>
      <c r="T31" s="1203"/>
      <c r="U31" s="1203"/>
      <c r="V31" s="1203"/>
      <c r="W31" s="1203"/>
      <c r="X31" s="1203"/>
      <c r="Y31" s="1203"/>
      <c r="Z31" s="1203"/>
      <c r="AA31" s="1003"/>
      <c r="AB31" s="33"/>
      <c r="AC31" s="419"/>
      <c r="AD31" s="1202"/>
      <c r="AE31" s="865"/>
      <c r="AF31" s="420"/>
      <c r="AG31" s="1204"/>
    </row>
    <row r="32" spans="2:33" ht="14.4">
      <c r="B32" s="203">
        <f>IF(C32="","",COUNTIF($C$16:C32,"&lt;&gt;""")-COUNTBLANK($C$16:C32))</f>
        <v>13</v>
      </c>
      <c r="C32" s="60" t="s">
        <v>1675</v>
      </c>
      <c r="D32" s="163" t="s">
        <v>1676</v>
      </c>
      <c r="E32" s="173" t="s">
        <v>750</v>
      </c>
      <c r="F32" s="61" t="s">
        <v>117</v>
      </c>
      <c r="H32" s="1012">
        <f t="shared" si="5"/>
        <v>1</v>
      </c>
      <c r="I32" s="1203"/>
      <c r="J32" s="419"/>
      <c r="K32" s="1202"/>
      <c r="L32" s="1203"/>
      <c r="M32" s="419"/>
      <c r="N32" s="1202"/>
      <c r="O32" s="1203"/>
      <c r="P32" s="419"/>
      <c r="Q32" s="1202"/>
      <c r="R32" s="1203"/>
      <c r="S32" s="1203"/>
      <c r="T32" s="1203"/>
      <c r="U32" s="1203"/>
      <c r="V32" s="1203"/>
      <c r="W32" s="1203"/>
      <c r="X32" s="1203"/>
      <c r="Y32" s="1203"/>
      <c r="Z32" s="1203"/>
      <c r="AA32" s="1003"/>
      <c r="AB32" s="33"/>
      <c r="AC32" s="419"/>
      <c r="AD32" s="1202"/>
      <c r="AE32" s="865"/>
      <c r="AF32" s="420"/>
      <c r="AG32" s="1204"/>
    </row>
    <row r="33" spans="2:33" ht="14.4">
      <c r="B33" s="203">
        <f>IF(C33="","",COUNTIF($C$16:C33,"&lt;&gt;""")-COUNTBLANK($C$16:C33))</f>
        <v>14</v>
      </c>
      <c r="C33" s="60" t="s">
        <v>1677</v>
      </c>
      <c r="D33" s="163" t="s">
        <v>1678</v>
      </c>
      <c r="E33" s="173" t="s">
        <v>750</v>
      </c>
      <c r="F33" s="61" t="s">
        <v>117</v>
      </c>
      <c r="H33" s="1012">
        <f t="shared" si="5"/>
        <v>1</v>
      </c>
      <c r="I33" s="1203"/>
      <c r="J33" s="419"/>
      <c r="K33" s="1202"/>
      <c r="L33" s="1203"/>
      <c r="M33" s="419"/>
      <c r="N33" s="1202"/>
      <c r="O33" s="1203"/>
      <c r="P33" s="419"/>
      <c r="Q33" s="1202"/>
      <c r="R33" s="1203"/>
      <c r="S33" s="1203"/>
      <c r="T33" s="1203"/>
      <c r="U33" s="1203"/>
      <c r="V33" s="1203"/>
      <c r="W33" s="1203"/>
      <c r="X33" s="1203"/>
      <c r="Y33" s="1203"/>
      <c r="Z33" s="1203"/>
      <c r="AA33" s="1003"/>
      <c r="AB33" s="33"/>
      <c r="AC33" s="419"/>
      <c r="AD33" s="1202"/>
      <c r="AE33" s="865"/>
      <c r="AF33" s="420"/>
      <c r="AG33" s="1204"/>
    </row>
    <row r="34" spans="2:33" ht="14.4">
      <c r="B34" s="203">
        <f>IF(C34="","",COUNTIF($C$16:C34,"&lt;&gt;""")-COUNTBLANK($C$16:C34))</f>
        <v>15</v>
      </c>
      <c r="C34" s="60" t="s">
        <v>1679</v>
      </c>
      <c r="D34" s="163" t="s">
        <v>1680</v>
      </c>
      <c r="E34" s="173" t="s">
        <v>750</v>
      </c>
      <c r="F34" s="61" t="s">
        <v>117</v>
      </c>
      <c r="H34" s="1012">
        <f t="shared" si="5"/>
        <v>1</v>
      </c>
      <c r="I34" s="1203"/>
      <c r="J34" s="419"/>
      <c r="K34" s="1202"/>
      <c r="L34" s="1203"/>
      <c r="M34" s="419"/>
      <c r="N34" s="1202"/>
      <c r="O34" s="1203"/>
      <c r="P34" s="419"/>
      <c r="Q34" s="1202"/>
      <c r="R34" s="1203"/>
      <c r="S34" s="1203"/>
      <c r="T34" s="1203"/>
      <c r="U34" s="1203"/>
      <c r="V34" s="1203"/>
      <c r="W34" s="1203"/>
      <c r="X34" s="1203"/>
      <c r="Y34" s="1203"/>
      <c r="Z34" s="1203"/>
      <c r="AA34" s="1003"/>
      <c r="AB34" s="33"/>
      <c r="AC34" s="419"/>
      <c r="AD34" s="1202"/>
      <c r="AE34" s="865"/>
      <c r="AF34" s="420"/>
      <c r="AG34" s="1204"/>
    </row>
    <row r="35" spans="2:33" ht="14.4">
      <c r="B35" s="203">
        <f>IF(C35="","",COUNTIF($C$16:C35,"&lt;&gt;""")-COUNTBLANK($C$16:C35))</f>
        <v>16</v>
      </c>
      <c r="C35" s="60" t="s">
        <v>1681</v>
      </c>
      <c r="D35" s="163" t="s">
        <v>1682</v>
      </c>
      <c r="E35" s="173" t="s">
        <v>750</v>
      </c>
      <c r="F35" s="61" t="s">
        <v>117</v>
      </c>
      <c r="H35" s="1012">
        <f t="shared" si="5"/>
        <v>1</v>
      </c>
      <c r="I35" s="1203"/>
      <c r="J35" s="419"/>
      <c r="K35" s="1202"/>
      <c r="L35" s="1203"/>
      <c r="M35" s="419"/>
      <c r="N35" s="1202"/>
      <c r="O35" s="1203"/>
      <c r="P35" s="419"/>
      <c r="Q35" s="1202"/>
      <c r="R35" s="1203"/>
      <c r="S35" s="1203"/>
      <c r="T35" s="1203"/>
      <c r="U35" s="1203"/>
      <c r="V35" s="1203"/>
      <c r="W35" s="1203"/>
      <c r="X35" s="1203"/>
      <c r="Y35" s="1203"/>
      <c r="Z35" s="1203"/>
      <c r="AA35" s="1003"/>
      <c r="AB35" s="33"/>
      <c r="AC35" s="419"/>
      <c r="AD35" s="1202"/>
      <c r="AE35" s="865"/>
      <c r="AF35" s="420"/>
      <c r="AG35" s="1204"/>
    </row>
    <row r="36" spans="2:33" ht="14.4">
      <c r="B36" s="203">
        <f>IF(C36="","",COUNTIF($C$16:C36,"&lt;&gt;""")-COUNTBLANK($C$16:C36))</f>
        <v>17</v>
      </c>
      <c r="C36" s="60" t="s">
        <v>1683</v>
      </c>
      <c r="D36" s="163" t="s">
        <v>1684</v>
      </c>
      <c r="E36" s="173" t="s">
        <v>750</v>
      </c>
      <c r="F36" s="61" t="s">
        <v>117</v>
      </c>
      <c r="H36" s="1012">
        <f t="shared" si="5"/>
        <v>1</v>
      </c>
      <c r="I36" s="1203"/>
      <c r="J36" s="419"/>
      <c r="K36" s="1202"/>
      <c r="L36" s="1203"/>
      <c r="M36" s="419"/>
      <c r="N36" s="1202"/>
      <c r="O36" s="1203"/>
      <c r="P36" s="419"/>
      <c r="Q36" s="1202"/>
      <c r="R36" s="1203"/>
      <c r="S36" s="1203"/>
      <c r="T36" s="1203"/>
      <c r="U36" s="1203"/>
      <c r="V36" s="1203"/>
      <c r="W36" s="1203"/>
      <c r="X36" s="1203"/>
      <c r="Y36" s="1203"/>
      <c r="Z36" s="1203"/>
      <c r="AA36" s="1003"/>
      <c r="AB36" s="33"/>
      <c r="AC36" s="419"/>
      <c r="AD36" s="1202"/>
      <c r="AE36" s="865"/>
      <c r="AF36" s="420"/>
      <c r="AG36" s="1204"/>
    </row>
    <row r="37" spans="2:33" ht="14.4">
      <c r="B37" s="203">
        <f>IF(C37="","",COUNTIF($C$16:C37,"&lt;&gt;""")-COUNTBLANK($C$16:C37))</f>
        <v>18</v>
      </c>
      <c r="C37" s="60" t="s">
        <v>1685</v>
      </c>
      <c r="D37" s="163" t="s">
        <v>1686</v>
      </c>
      <c r="E37" s="173" t="s">
        <v>750</v>
      </c>
      <c r="F37" s="61" t="s">
        <v>117</v>
      </c>
      <c r="H37" s="1012">
        <f t="shared" si="5"/>
        <v>1</v>
      </c>
      <c r="I37" s="1203"/>
      <c r="J37" s="419"/>
      <c r="K37" s="1202"/>
      <c r="L37" s="1203"/>
      <c r="M37" s="419"/>
      <c r="N37" s="1202"/>
      <c r="O37" s="1203"/>
      <c r="P37" s="419"/>
      <c r="Q37" s="1202"/>
      <c r="R37" s="1203"/>
      <c r="S37" s="1203"/>
      <c r="T37" s="1203"/>
      <c r="U37" s="1203"/>
      <c r="V37" s="1203"/>
      <c r="W37" s="1203"/>
      <c r="X37" s="1203"/>
      <c r="Y37" s="1203"/>
      <c r="Z37" s="1203"/>
      <c r="AA37" s="1003"/>
      <c r="AB37" s="33"/>
      <c r="AC37" s="419"/>
      <c r="AD37" s="1202"/>
      <c r="AE37" s="865"/>
      <c r="AF37" s="420"/>
      <c r="AG37" s="1204"/>
    </row>
    <row r="38" spans="2:33" ht="14.4">
      <c r="B38" s="203">
        <f>IF(C38="","",COUNTIF($C$16:C38,"&lt;&gt;""")-COUNTBLANK($C$16:C38))</f>
        <v>19</v>
      </c>
      <c r="C38" s="60" t="s">
        <v>1687</v>
      </c>
      <c r="D38" s="163" t="s">
        <v>1688</v>
      </c>
      <c r="E38" s="173" t="s">
        <v>750</v>
      </c>
      <c r="F38" s="61" t="s">
        <v>117</v>
      </c>
      <c r="H38" s="1012">
        <f t="shared" si="5"/>
        <v>1</v>
      </c>
      <c r="I38" s="1203"/>
      <c r="J38" s="419"/>
      <c r="K38" s="1202"/>
      <c r="L38" s="1203"/>
      <c r="M38" s="419"/>
      <c r="N38" s="1202"/>
      <c r="O38" s="1203"/>
      <c r="P38" s="419"/>
      <c r="Q38" s="1202"/>
      <c r="R38" s="1203"/>
      <c r="S38" s="1203"/>
      <c r="T38" s="1203"/>
      <c r="U38" s="1203"/>
      <c r="V38" s="1203"/>
      <c r="W38" s="1203"/>
      <c r="X38" s="1203"/>
      <c r="Y38" s="1203"/>
      <c r="Z38" s="1203"/>
      <c r="AA38" s="1003"/>
      <c r="AB38" s="33"/>
      <c r="AC38" s="419"/>
      <c r="AD38" s="1202"/>
      <c r="AE38" s="865"/>
      <c r="AF38" s="420"/>
      <c r="AG38" s="1204"/>
    </row>
    <row r="39" spans="2:33" ht="14.4">
      <c r="B39" s="203">
        <f>IF(C39="","",COUNTIF($C$16:C39,"&lt;&gt;""")-COUNTBLANK($C$16:C39))</f>
        <v>20</v>
      </c>
      <c r="C39" s="60" t="s">
        <v>1689</v>
      </c>
      <c r="D39" s="163" t="s">
        <v>2118</v>
      </c>
      <c r="E39" s="173" t="s">
        <v>750</v>
      </c>
      <c r="F39" s="61" t="s">
        <v>117</v>
      </c>
      <c r="H39" s="1012">
        <f t="shared" si="5"/>
        <v>1</v>
      </c>
      <c r="I39" s="1203"/>
      <c r="J39" s="419"/>
      <c r="K39" s="1202"/>
      <c r="L39" s="1203"/>
      <c r="M39" s="419"/>
      <c r="N39" s="1202"/>
      <c r="O39" s="1203"/>
      <c r="P39" s="419"/>
      <c r="Q39" s="1202"/>
      <c r="R39" s="1203"/>
      <c r="S39" s="1203"/>
      <c r="T39" s="1203"/>
      <c r="U39" s="1203"/>
      <c r="V39" s="1203"/>
      <c r="W39" s="1203"/>
      <c r="X39" s="1203"/>
      <c r="Y39" s="1203"/>
      <c r="Z39" s="1203"/>
      <c r="AA39" s="1003"/>
      <c r="AB39" s="33"/>
      <c r="AC39" s="419"/>
      <c r="AD39" s="1202"/>
      <c r="AE39" s="865"/>
      <c r="AF39" s="420"/>
      <c r="AG39" s="1204"/>
    </row>
    <row r="40" spans="2:33" ht="14.4">
      <c r="B40" s="203">
        <f>IF(C40="","",COUNTIF($C$16:C40,"&lt;&gt;""")-COUNTBLANK($C$16:C40))</f>
        <v>21</v>
      </c>
      <c r="C40" s="60" t="s">
        <v>1690</v>
      </c>
      <c r="D40" s="163" t="s">
        <v>2220</v>
      </c>
      <c r="E40" s="173" t="s">
        <v>750</v>
      </c>
      <c r="F40" s="61" t="s">
        <v>117</v>
      </c>
      <c r="H40" s="1012">
        <f t="shared" si="5"/>
        <v>1</v>
      </c>
      <c r="I40" s="1203"/>
      <c r="J40" s="419"/>
      <c r="K40" s="1202"/>
      <c r="L40" s="1203"/>
      <c r="M40" s="419"/>
      <c r="N40" s="1202"/>
      <c r="O40" s="1203"/>
      <c r="P40" s="419"/>
      <c r="Q40" s="1202"/>
      <c r="R40" s="1203"/>
      <c r="S40" s="1203"/>
      <c r="T40" s="1203"/>
      <c r="U40" s="1203"/>
      <c r="V40" s="1203"/>
      <c r="W40" s="1203"/>
      <c r="X40" s="1203"/>
      <c r="Y40" s="1203"/>
      <c r="Z40" s="1203"/>
      <c r="AA40" s="1003"/>
      <c r="AB40" s="33"/>
      <c r="AC40" s="419"/>
      <c r="AD40" s="1202"/>
      <c r="AE40" s="865"/>
      <c r="AF40" s="420"/>
      <c r="AG40" s="1204"/>
    </row>
    <row r="41" spans="2:33" ht="14.4">
      <c r="B41" s="203">
        <f>IF(C41="","",COUNTIF($C$16:C41,"&lt;&gt;""")-COUNTBLANK($C$16:C41))</f>
        <v>22</v>
      </c>
      <c r="C41" s="60" t="s">
        <v>1691</v>
      </c>
      <c r="D41" s="163" t="s">
        <v>2244</v>
      </c>
      <c r="E41" s="173" t="s">
        <v>750</v>
      </c>
      <c r="F41" s="61" t="s">
        <v>164</v>
      </c>
      <c r="H41" s="1012">
        <f t="shared" si="5"/>
        <v>1</v>
      </c>
      <c r="I41" s="816">
        <f>SUM(I30:I40)</f>
        <v>0</v>
      </c>
      <c r="J41" s="419"/>
      <c r="K41" s="1202"/>
      <c r="L41" s="816">
        <f>SUM(L30:L40)</f>
        <v>0</v>
      </c>
      <c r="M41" s="419"/>
      <c r="N41" s="1202"/>
      <c r="O41" s="816">
        <f>SUM(O30:O40)</f>
        <v>0</v>
      </c>
      <c r="P41" s="419"/>
      <c r="Q41" s="1202"/>
      <c r="R41" s="816">
        <f t="shared" ref="R41:Z41" si="6">SUM(R30:R40)</f>
        <v>0</v>
      </c>
      <c r="S41" s="816">
        <f t="shared" si="6"/>
        <v>0</v>
      </c>
      <c r="T41" s="816">
        <f t="shared" si="6"/>
        <v>0</v>
      </c>
      <c r="U41" s="816">
        <f t="shared" si="6"/>
        <v>0</v>
      </c>
      <c r="V41" s="816">
        <f t="shared" si="6"/>
        <v>0</v>
      </c>
      <c r="W41" s="816">
        <f t="shared" si="6"/>
        <v>0</v>
      </c>
      <c r="X41" s="816">
        <f t="shared" si="6"/>
        <v>0</v>
      </c>
      <c r="Y41" s="816">
        <f t="shared" si="6"/>
        <v>0</v>
      </c>
      <c r="Z41" s="816">
        <f t="shared" si="6"/>
        <v>0</v>
      </c>
      <c r="AA41" s="768">
        <f>SUM(AA30:AA40)</f>
        <v>0</v>
      </c>
      <c r="AB41" s="33"/>
      <c r="AC41" s="1202"/>
      <c r="AD41" s="1202"/>
      <c r="AE41" s="865"/>
      <c r="AF41" s="420"/>
      <c r="AG41" s="1204"/>
    </row>
    <row r="42" spans="2:33" ht="18" customHeight="1">
      <c r="B42" s="203" t="str">
        <f>IF(C42="","",COUNTIF($C$16:C42,"&lt;&gt;""")-COUNTBLANK($C$16:C42))</f>
        <v/>
      </c>
      <c r="C42" s="34"/>
      <c r="D42" s="420"/>
      <c r="E42" s="34"/>
      <c r="F42" s="34"/>
      <c r="H42" s="33"/>
      <c r="I42" s="370"/>
      <c r="J42" s="370"/>
      <c r="K42" s="1202"/>
      <c r="L42" s="1202"/>
      <c r="M42" s="370"/>
      <c r="N42" s="1202"/>
      <c r="O42" s="370"/>
      <c r="P42" s="370"/>
      <c r="Q42" s="1202"/>
      <c r="R42" s="370"/>
      <c r="S42" s="370"/>
      <c r="T42" s="370"/>
      <c r="U42" s="370"/>
      <c r="V42" s="370"/>
      <c r="W42" s="370"/>
      <c r="X42" s="370"/>
      <c r="Y42" s="370"/>
      <c r="Z42" s="370"/>
      <c r="AB42" s="33"/>
      <c r="AC42" s="370"/>
      <c r="AD42" s="1202"/>
      <c r="AE42" s="420"/>
      <c r="AF42" s="420"/>
      <c r="AG42" s="1177"/>
    </row>
    <row r="43" spans="2:33" ht="14.4">
      <c r="B43" s="203" t="str">
        <f>IF(C43="","",COUNTIF($C$16:C43,"&lt;&gt;""")-COUNTBLANK($C$16:C43))</f>
        <v/>
      </c>
      <c r="C43" s="60"/>
      <c r="D43" s="971" t="s">
        <v>2245</v>
      </c>
      <c r="E43" s="61"/>
      <c r="F43" s="61"/>
      <c r="H43" s="33"/>
      <c r="I43" s="370"/>
      <c r="J43" s="370"/>
      <c r="K43" s="1202"/>
      <c r="L43" s="1202"/>
      <c r="M43" s="370"/>
      <c r="N43" s="370"/>
      <c r="O43" s="370"/>
      <c r="P43" s="370"/>
      <c r="Q43" s="370"/>
      <c r="R43" s="370"/>
      <c r="S43" s="370"/>
      <c r="T43" s="370"/>
      <c r="U43" s="370"/>
      <c r="V43" s="370"/>
      <c r="W43" s="370"/>
      <c r="X43" s="370"/>
      <c r="Y43" s="370"/>
      <c r="Z43" s="370"/>
      <c r="AB43" s="33"/>
      <c r="AC43" s="370"/>
      <c r="AD43" s="370"/>
      <c r="AE43" s="420"/>
      <c r="AF43" s="420"/>
      <c r="AG43" s="1177"/>
    </row>
    <row r="44" spans="2:33" ht="14.4">
      <c r="B44" s="203">
        <f>IF(C44="","",COUNTIF($C$16:C44,"&lt;&gt;""")-COUNTBLANK($C$16:C44))</f>
        <v>23</v>
      </c>
      <c r="C44" s="60" t="s">
        <v>1692</v>
      </c>
      <c r="D44" s="163" t="s">
        <v>2834</v>
      </c>
      <c r="E44" s="173" t="s">
        <v>750</v>
      </c>
      <c r="F44" s="61" t="s">
        <v>117</v>
      </c>
      <c r="H44" s="1012">
        <f t="shared" ref="H44:H49" si="7">IF(AND(I44&lt;&gt;"",J44&lt;&gt;"",L44&lt;&gt;"",M44&lt;&gt;"",O44&lt;&gt;"",P44&lt;&gt;"",AG44&lt;&gt;"",R44&lt;&gt;"",S44&lt;&gt;"",T44&lt;&gt;"",U44&lt;&gt;"",V44&lt;&gt;"",W44&lt;&gt;"",X44&lt;&gt;"",Y44&lt;&gt;"",Z44&lt;&gt;"",AA44&lt;&gt;"",AC44&lt;&gt;""),0,1)</f>
        <v>1</v>
      </c>
      <c r="I44" s="1203"/>
      <c r="J44" s="419"/>
      <c r="K44" s="1202"/>
      <c r="L44" s="1203"/>
      <c r="M44" s="419"/>
      <c r="N44" s="1202"/>
      <c r="O44" s="1203"/>
      <c r="P44" s="419"/>
      <c r="Q44" s="1202"/>
      <c r="R44" s="1203"/>
      <c r="S44" s="1203"/>
      <c r="T44" s="1203"/>
      <c r="U44" s="1203"/>
      <c r="V44" s="1203"/>
      <c r="W44" s="1203"/>
      <c r="X44" s="1203"/>
      <c r="Y44" s="1203"/>
      <c r="Z44" s="1203"/>
      <c r="AA44" s="1003"/>
      <c r="AB44" s="33"/>
      <c r="AC44" s="419"/>
      <c r="AD44" s="1202"/>
      <c r="AE44" s="865"/>
      <c r="AF44" s="420"/>
      <c r="AG44" s="1204"/>
    </row>
    <row r="45" spans="2:33" ht="14.4">
      <c r="B45" s="203">
        <f>IF(C45="","",COUNTIF($C$16:C45,"&lt;&gt;""")-COUNTBLANK($C$16:C45))</f>
        <v>24</v>
      </c>
      <c r="C45" s="60" t="s">
        <v>1693</v>
      </c>
      <c r="D45" s="163" t="s">
        <v>2835</v>
      </c>
      <c r="E45" s="173" t="s">
        <v>750</v>
      </c>
      <c r="F45" s="61" t="s">
        <v>117</v>
      </c>
      <c r="H45" s="1012">
        <f t="shared" si="7"/>
        <v>1</v>
      </c>
      <c r="I45" s="1203"/>
      <c r="J45" s="419"/>
      <c r="K45" s="1202"/>
      <c r="L45" s="1203"/>
      <c r="M45" s="419"/>
      <c r="N45" s="1202"/>
      <c r="O45" s="1203"/>
      <c r="P45" s="419"/>
      <c r="Q45" s="1202"/>
      <c r="R45" s="1203"/>
      <c r="S45" s="1203"/>
      <c r="T45" s="1203"/>
      <c r="U45" s="1203"/>
      <c r="V45" s="1203"/>
      <c r="W45" s="1203"/>
      <c r="X45" s="1203"/>
      <c r="Y45" s="1203"/>
      <c r="Z45" s="1203"/>
      <c r="AA45" s="1003"/>
      <c r="AB45" s="33"/>
      <c r="AC45" s="419"/>
      <c r="AD45" s="1202"/>
      <c r="AE45" s="865"/>
      <c r="AF45" s="420"/>
      <c r="AG45" s="1204"/>
    </row>
    <row r="46" spans="2:33" ht="14.4">
      <c r="B46" s="203">
        <f>IF(C46="","",COUNTIF($C$16:C46,"&lt;&gt;""")-COUNTBLANK($C$16:C46))</f>
        <v>25</v>
      </c>
      <c r="C46" s="60" t="s">
        <v>1694</v>
      </c>
      <c r="D46" s="163" t="s">
        <v>2682</v>
      </c>
      <c r="E46" s="173" t="s">
        <v>750</v>
      </c>
      <c r="F46" s="61" t="s">
        <v>117</v>
      </c>
      <c r="H46" s="1012">
        <f t="shared" si="7"/>
        <v>1</v>
      </c>
      <c r="I46" s="1203"/>
      <c r="J46" s="419"/>
      <c r="K46" s="1202"/>
      <c r="L46" s="1203"/>
      <c r="M46" s="419"/>
      <c r="N46" s="1202"/>
      <c r="O46" s="1203"/>
      <c r="P46" s="419"/>
      <c r="Q46" s="1202"/>
      <c r="R46" s="1203"/>
      <c r="S46" s="1203"/>
      <c r="T46" s="1203"/>
      <c r="U46" s="1203"/>
      <c r="V46" s="1203"/>
      <c r="W46" s="1203"/>
      <c r="X46" s="1203"/>
      <c r="Y46" s="1203"/>
      <c r="Z46" s="1203"/>
      <c r="AA46" s="1003"/>
      <c r="AB46" s="33"/>
      <c r="AC46" s="419"/>
      <c r="AD46" s="1202"/>
      <c r="AE46" s="865"/>
      <c r="AF46" s="420"/>
      <c r="AG46" s="1204"/>
    </row>
    <row r="47" spans="2:33" ht="14.4">
      <c r="B47" s="203">
        <f>IF(C47="","",COUNTIF($C$16:C47,"&lt;&gt;""")-COUNTBLANK($C$16:C47))</f>
        <v>26</v>
      </c>
      <c r="C47" s="60" t="s">
        <v>1695</v>
      </c>
      <c r="D47" s="163" t="s">
        <v>1696</v>
      </c>
      <c r="E47" s="173" t="s">
        <v>750</v>
      </c>
      <c r="F47" s="61" t="s">
        <v>117</v>
      </c>
      <c r="H47" s="1012">
        <f t="shared" si="7"/>
        <v>1</v>
      </c>
      <c r="I47" s="1203"/>
      <c r="J47" s="419"/>
      <c r="K47" s="1202"/>
      <c r="L47" s="1203"/>
      <c r="M47" s="419"/>
      <c r="N47" s="1202"/>
      <c r="O47" s="1203"/>
      <c r="P47" s="419"/>
      <c r="Q47" s="1202"/>
      <c r="R47" s="1203"/>
      <c r="S47" s="1203"/>
      <c r="T47" s="1203"/>
      <c r="U47" s="1203"/>
      <c r="V47" s="1203"/>
      <c r="W47" s="1203"/>
      <c r="X47" s="1203"/>
      <c r="Y47" s="1203"/>
      <c r="Z47" s="1203"/>
      <c r="AA47" s="1003"/>
      <c r="AB47" s="33"/>
      <c r="AC47" s="419"/>
      <c r="AD47" s="1202"/>
      <c r="AE47" s="865"/>
      <c r="AF47" s="420"/>
      <c r="AG47" s="1204"/>
    </row>
    <row r="48" spans="2:33" ht="14.4">
      <c r="B48" s="203">
        <f>IF(C48="","",COUNTIF($C$16:C48,"&lt;&gt;""")-COUNTBLANK($C$16:C48))</f>
        <v>27</v>
      </c>
      <c r="C48" s="60" t="s">
        <v>1697</v>
      </c>
      <c r="D48" s="163" t="s">
        <v>2246</v>
      </c>
      <c r="E48" s="173" t="s">
        <v>750</v>
      </c>
      <c r="F48" s="61" t="s">
        <v>117</v>
      </c>
      <c r="H48" s="1012">
        <f t="shared" si="7"/>
        <v>1</v>
      </c>
      <c r="I48" s="1203"/>
      <c r="J48" s="419"/>
      <c r="K48" s="1202"/>
      <c r="L48" s="1203"/>
      <c r="M48" s="419"/>
      <c r="N48" s="1202"/>
      <c r="O48" s="1203"/>
      <c r="P48" s="419"/>
      <c r="Q48" s="1202"/>
      <c r="R48" s="1203"/>
      <c r="S48" s="1203"/>
      <c r="T48" s="1203"/>
      <c r="U48" s="1203"/>
      <c r="V48" s="1203"/>
      <c r="W48" s="1203"/>
      <c r="X48" s="1203"/>
      <c r="Y48" s="1203"/>
      <c r="Z48" s="1203"/>
      <c r="AA48" s="1003"/>
      <c r="AB48" s="33"/>
      <c r="AC48" s="419"/>
      <c r="AD48" s="1202"/>
      <c r="AE48" s="865"/>
      <c r="AF48" s="420"/>
      <c r="AG48" s="1204"/>
    </row>
    <row r="49" spans="2:33" ht="14.4">
      <c r="B49" s="203">
        <f>IF(C49="","",COUNTIF($C$16:C49,"&lt;&gt;""")-COUNTBLANK($C$16:C49))</f>
        <v>28</v>
      </c>
      <c r="C49" s="60" t="s">
        <v>1698</v>
      </c>
      <c r="D49" s="163" t="s">
        <v>2247</v>
      </c>
      <c r="E49" s="173" t="s">
        <v>750</v>
      </c>
      <c r="F49" s="61" t="s">
        <v>164</v>
      </c>
      <c r="H49" s="1012">
        <f t="shared" si="7"/>
        <v>1</v>
      </c>
      <c r="I49" s="816">
        <f>SUM(I44:I48)</f>
        <v>0</v>
      </c>
      <c r="J49" s="419"/>
      <c r="K49" s="1202"/>
      <c r="L49" s="816">
        <f>SUM(L44:L48)</f>
        <v>0</v>
      </c>
      <c r="M49" s="419"/>
      <c r="N49" s="1202"/>
      <c r="O49" s="816">
        <f>SUM(O44:O48)</f>
        <v>0</v>
      </c>
      <c r="P49" s="419"/>
      <c r="Q49" s="1202"/>
      <c r="R49" s="816">
        <f t="shared" ref="R49:Z49" si="8">SUM(R44:R48)</f>
        <v>0</v>
      </c>
      <c r="S49" s="816">
        <f t="shared" si="8"/>
        <v>0</v>
      </c>
      <c r="T49" s="816">
        <f t="shared" si="8"/>
        <v>0</v>
      </c>
      <c r="U49" s="816">
        <f t="shared" si="8"/>
        <v>0</v>
      </c>
      <c r="V49" s="816">
        <f t="shared" si="8"/>
        <v>0</v>
      </c>
      <c r="W49" s="816">
        <f t="shared" si="8"/>
        <v>0</v>
      </c>
      <c r="X49" s="816">
        <f t="shared" si="8"/>
        <v>0</v>
      </c>
      <c r="Y49" s="816">
        <f t="shared" si="8"/>
        <v>0</v>
      </c>
      <c r="Z49" s="816">
        <f t="shared" si="8"/>
        <v>0</v>
      </c>
      <c r="AA49" s="768">
        <f>SUM(AA44:AA48)</f>
        <v>0</v>
      </c>
      <c r="AB49" s="33"/>
      <c r="AC49" s="419"/>
      <c r="AD49" s="1202"/>
      <c r="AE49" s="865"/>
      <c r="AF49" s="420"/>
      <c r="AG49" s="1204"/>
    </row>
    <row r="50" spans="2:33" ht="13.35" customHeight="1">
      <c r="B50" s="203" t="str">
        <f>IF(C50="","",COUNTIF($C$16:C50,"&lt;&gt;""")-COUNTBLANK($C$16:C50))</f>
        <v/>
      </c>
      <c r="C50" s="34"/>
      <c r="D50" s="420"/>
      <c r="E50" s="34"/>
      <c r="F50" s="34"/>
      <c r="H50" s="1202"/>
      <c r="I50" s="370"/>
      <c r="J50" s="370"/>
      <c r="K50" s="1202"/>
      <c r="L50" s="1202"/>
      <c r="M50" s="370"/>
      <c r="N50" s="1202"/>
      <c r="O50" s="370"/>
      <c r="P50" s="370"/>
      <c r="Q50" s="1202"/>
      <c r="R50" s="370"/>
      <c r="S50" s="370"/>
      <c r="T50" s="370"/>
      <c r="U50" s="370"/>
      <c r="V50" s="370"/>
      <c r="W50" s="370"/>
      <c r="X50" s="370"/>
      <c r="Y50" s="370"/>
      <c r="Z50" s="370"/>
      <c r="AB50" s="33"/>
      <c r="AC50" s="370"/>
      <c r="AD50" s="1202"/>
      <c r="AE50" s="420"/>
      <c r="AF50" s="420"/>
      <c r="AG50" s="1177"/>
    </row>
    <row r="51" spans="2:33" ht="13.35" customHeight="1">
      <c r="B51" s="203"/>
      <c r="C51" s="60"/>
      <c r="D51" s="971" t="s">
        <v>1708</v>
      </c>
      <c r="E51" s="61"/>
      <c r="F51" s="61"/>
      <c r="G51" s="32"/>
      <c r="H51" s="33"/>
      <c r="I51" s="370"/>
      <c r="J51" s="370"/>
      <c r="K51" s="1202"/>
      <c r="L51" s="1202"/>
      <c r="M51" s="370"/>
      <c r="N51" s="1202"/>
      <c r="O51" s="370"/>
      <c r="P51" s="370"/>
      <c r="Q51" s="1202"/>
      <c r="R51" s="370"/>
      <c r="S51" s="370"/>
      <c r="T51" s="370"/>
      <c r="U51" s="370"/>
      <c r="V51" s="370"/>
      <c r="W51" s="370"/>
      <c r="X51" s="370"/>
      <c r="Y51" s="370"/>
      <c r="Z51" s="370"/>
      <c r="AB51" s="33"/>
      <c r="AC51" s="370"/>
      <c r="AD51" s="1202"/>
      <c r="AE51" s="420"/>
      <c r="AF51" s="420"/>
      <c r="AG51" s="1177"/>
    </row>
    <row r="52" spans="2:33" ht="13.35" customHeight="1">
      <c r="B52" s="203">
        <f>IF(C52="","",COUNTIF($C$16:C52,"&lt;&gt;""")-COUNTBLANK($C$16:C52))</f>
        <v>29</v>
      </c>
      <c r="C52" s="60" t="s">
        <v>1699</v>
      </c>
      <c r="D52" s="163" t="s">
        <v>2836</v>
      </c>
      <c r="E52" s="173" t="s">
        <v>750</v>
      </c>
      <c r="F52" s="61" t="s">
        <v>117</v>
      </c>
      <c r="H52" s="1012">
        <f t="shared" ref="H52:H56" si="9">IF(AND(I52&lt;&gt;"",J52&lt;&gt;"",L52&lt;&gt;"",M52&lt;&gt;"",O52&lt;&gt;"",P52&lt;&gt;"",AG52&lt;&gt;"",R52&lt;&gt;"",S52&lt;&gt;"",T52&lt;&gt;"",U52&lt;&gt;"",V52&lt;&gt;"",W52&lt;&gt;"",X52&lt;&gt;"",Y52&lt;&gt;"",Z52&lt;&gt;"",AA52&lt;&gt;"",AC52&lt;&gt;""),0,1)</f>
        <v>1</v>
      </c>
      <c r="I52" s="1203"/>
      <c r="J52" s="419"/>
      <c r="K52" s="1202"/>
      <c r="L52" s="1203"/>
      <c r="M52" s="419"/>
      <c r="N52" s="1202"/>
      <c r="O52" s="1203"/>
      <c r="P52" s="419"/>
      <c r="Q52" s="1202"/>
      <c r="R52" s="1203"/>
      <c r="S52" s="1203"/>
      <c r="T52" s="1203"/>
      <c r="U52" s="1203"/>
      <c r="V52" s="1203"/>
      <c r="W52" s="1203"/>
      <c r="X52" s="1203"/>
      <c r="Y52" s="1203"/>
      <c r="Z52" s="1203"/>
      <c r="AA52" s="1003"/>
      <c r="AB52" s="33"/>
      <c r="AC52" s="419"/>
      <c r="AD52" s="1202"/>
      <c r="AE52" s="865"/>
      <c r="AF52" s="420"/>
      <c r="AG52" s="1204"/>
    </row>
    <row r="53" spans="2:33" ht="13.35" customHeight="1">
      <c r="B53" s="203">
        <f>IF(C53="","",COUNTIF($C$16:C53,"&lt;&gt;""")-COUNTBLANK($C$16:C53))</f>
        <v>30</v>
      </c>
      <c r="C53" s="60" t="s">
        <v>1700</v>
      </c>
      <c r="D53" s="163" t="s">
        <v>2837</v>
      </c>
      <c r="E53" s="173" t="s">
        <v>750</v>
      </c>
      <c r="F53" s="61" t="s">
        <v>117</v>
      </c>
      <c r="H53" s="1012">
        <f t="shared" si="9"/>
        <v>1</v>
      </c>
      <c r="I53" s="1203"/>
      <c r="J53" s="419"/>
      <c r="K53" s="1202"/>
      <c r="L53" s="1203"/>
      <c r="M53" s="419"/>
      <c r="N53" s="1202"/>
      <c r="O53" s="1203"/>
      <c r="P53" s="419"/>
      <c r="Q53" s="1202"/>
      <c r="R53" s="1203"/>
      <c r="S53" s="1203"/>
      <c r="T53" s="1203"/>
      <c r="U53" s="1203"/>
      <c r="V53" s="1203"/>
      <c r="W53" s="1203"/>
      <c r="X53" s="1203"/>
      <c r="Y53" s="1203"/>
      <c r="Z53" s="1203"/>
      <c r="AA53" s="1003"/>
      <c r="AB53" s="33"/>
      <c r="AC53" s="419"/>
      <c r="AD53" s="1202"/>
      <c r="AE53" s="865"/>
      <c r="AF53" s="420"/>
      <c r="AG53" s="1204"/>
    </row>
    <row r="54" spans="2:33" ht="13.35" customHeight="1">
      <c r="B54" s="203">
        <f>IF(C54="","",COUNTIF($C$16:C54,"&lt;&gt;""")-COUNTBLANK($C$16:C54))</f>
        <v>31</v>
      </c>
      <c r="C54" s="60" t="s">
        <v>1701</v>
      </c>
      <c r="D54" s="163" t="s">
        <v>2838</v>
      </c>
      <c r="E54" s="173" t="s">
        <v>750</v>
      </c>
      <c r="F54" s="61" t="s">
        <v>117</v>
      </c>
      <c r="H54" s="1012">
        <f t="shared" si="9"/>
        <v>1</v>
      </c>
      <c r="I54" s="1203"/>
      <c r="J54" s="419"/>
      <c r="K54" s="1202"/>
      <c r="L54" s="1203"/>
      <c r="M54" s="419"/>
      <c r="N54" s="1202"/>
      <c r="O54" s="1203"/>
      <c r="P54" s="419"/>
      <c r="Q54" s="1202"/>
      <c r="R54" s="1203"/>
      <c r="S54" s="1203"/>
      <c r="T54" s="1203"/>
      <c r="U54" s="1203"/>
      <c r="V54" s="1203"/>
      <c r="W54" s="1203"/>
      <c r="X54" s="1203"/>
      <c r="Y54" s="1203"/>
      <c r="Z54" s="1203"/>
      <c r="AA54" s="1003"/>
      <c r="AB54" s="33"/>
      <c r="AC54" s="419"/>
      <c r="AD54" s="1202"/>
      <c r="AE54" s="865"/>
      <c r="AF54" s="420"/>
      <c r="AG54" s="1204"/>
    </row>
    <row r="55" spans="2:33" ht="13.35" customHeight="1">
      <c r="B55" s="203">
        <f>IF(C55="","",COUNTIF($C$16:C55,"&lt;&gt;""")-COUNTBLANK($C$16:C55))</f>
        <v>32</v>
      </c>
      <c r="C55" s="60" t="s">
        <v>1702</v>
      </c>
      <c r="D55" s="163" t="s">
        <v>2839</v>
      </c>
      <c r="E55" s="173" t="s">
        <v>750</v>
      </c>
      <c r="F55" s="61" t="s">
        <v>117</v>
      </c>
      <c r="H55" s="1012">
        <f t="shared" si="9"/>
        <v>1</v>
      </c>
      <c r="I55" s="1203"/>
      <c r="J55" s="419"/>
      <c r="K55" s="1202"/>
      <c r="L55" s="1203"/>
      <c r="M55" s="419"/>
      <c r="N55" s="1202"/>
      <c r="O55" s="1203"/>
      <c r="P55" s="419"/>
      <c r="Q55" s="1202"/>
      <c r="R55" s="1203"/>
      <c r="S55" s="1203"/>
      <c r="T55" s="1203"/>
      <c r="U55" s="1203"/>
      <c r="V55" s="1203"/>
      <c r="W55" s="1203"/>
      <c r="X55" s="1203"/>
      <c r="Y55" s="1203"/>
      <c r="Z55" s="1203"/>
      <c r="AA55" s="1003"/>
      <c r="AB55" s="33"/>
      <c r="AC55" s="419"/>
      <c r="AD55" s="1202"/>
      <c r="AE55" s="865"/>
      <c r="AF55" s="420"/>
      <c r="AG55" s="1204"/>
    </row>
    <row r="56" spans="2:33" ht="13.35" customHeight="1">
      <c r="B56" s="203">
        <f>IF(C56="","",COUNTIF($C$16:C56,"&lt;&gt;""")-COUNTBLANK($C$16:C56))</f>
        <v>33</v>
      </c>
      <c r="C56" s="60" t="s">
        <v>1703</v>
      </c>
      <c r="D56" s="163" t="s">
        <v>2221</v>
      </c>
      <c r="E56" s="173" t="s">
        <v>750</v>
      </c>
      <c r="F56" s="61" t="s">
        <v>117</v>
      </c>
      <c r="H56" s="1012">
        <f t="shared" si="9"/>
        <v>1</v>
      </c>
      <c r="I56" s="816">
        <f>SUM(I52:I55)</f>
        <v>0</v>
      </c>
      <c r="J56" s="419"/>
      <c r="K56" s="1202"/>
      <c r="L56" s="816">
        <f>SUM(L52:L55)</f>
        <v>0</v>
      </c>
      <c r="M56" s="419"/>
      <c r="N56" s="1202"/>
      <c r="O56" s="816">
        <f>SUM(O52:O55)</f>
        <v>0</v>
      </c>
      <c r="P56" s="419"/>
      <c r="Q56" s="1202"/>
      <c r="R56" s="816">
        <f t="shared" ref="R56:Z56" si="10">SUM(R52:R55)</f>
        <v>0</v>
      </c>
      <c r="S56" s="816">
        <f t="shared" si="10"/>
        <v>0</v>
      </c>
      <c r="T56" s="816">
        <f t="shared" si="10"/>
        <v>0</v>
      </c>
      <c r="U56" s="816">
        <f t="shared" si="10"/>
        <v>0</v>
      </c>
      <c r="V56" s="816">
        <f t="shared" si="10"/>
        <v>0</v>
      </c>
      <c r="W56" s="816">
        <f t="shared" si="10"/>
        <v>0</v>
      </c>
      <c r="X56" s="816">
        <f t="shared" si="10"/>
        <v>0</v>
      </c>
      <c r="Y56" s="816">
        <f t="shared" si="10"/>
        <v>0</v>
      </c>
      <c r="Z56" s="816">
        <f t="shared" si="10"/>
        <v>0</v>
      </c>
      <c r="AA56" s="768">
        <f>SUM(AA52:AA55)</f>
        <v>0</v>
      </c>
      <c r="AB56" s="33"/>
      <c r="AC56" s="419"/>
      <c r="AD56" s="1202"/>
      <c r="AE56" s="865"/>
      <c r="AF56" s="420"/>
      <c r="AG56" s="1204"/>
    </row>
    <row r="57" spans="2:33" ht="13.35" customHeight="1">
      <c r="B57" s="203" t="str">
        <f>IF(C57="","",COUNTIF($C$16:C57,"&lt;&gt;""")-COUNTBLANK($C$16:C57))</f>
        <v/>
      </c>
      <c r="C57" s="34"/>
      <c r="D57" s="420"/>
      <c r="E57" s="34"/>
      <c r="F57" s="34"/>
      <c r="H57" s="1202"/>
      <c r="I57" s="370"/>
      <c r="J57" s="370"/>
      <c r="K57" s="1202"/>
      <c r="L57" s="370"/>
      <c r="M57" s="370"/>
      <c r="N57" s="1202"/>
      <c r="O57" s="370"/>
      <c r="P57" s="370"/>
      <c r="Q57" s="1202"/>
      <c r="R57" s="370"/>
      <c r="S57" s="370"/>
      <c r="T57" s="370"/>
      <c r="U57" s="370"/>
      <c r="V57" s="370"/>
      <c r="W57" s="370"/>
      <c r="X57" s="370"/>
      <c r="Y57" s="370"/>
      <c r="Z57" s="370"/>
      <c r="AB57" s="33"/>
      <c r="AC57" s="370"/>
      <c r="AD57" s="1202"/>
      <c r="AE57" s="420"/>
      <c r="AF57" s="420"/>
      <c r="AG57" s="1177"/>
    </row>
    <row r="58" spans="2:33" ht="13.35" customHeight="1">
      <c r="B58" s="203" t="str">
        <f>IF(C58="","",COUNTIF($C$16:C58,"&lt;&gt;""")-COUNTBLANK($C$16:C58))</f>
        <v/>
      </c>
      <c r="C58" s="60"/>
      <c r="D58" s="971" t="s">
        <v>2248</v>
      </c>
      <c r="E58" s="61"/>
      <c r="F58" s="61"/>
      <c r="H58" s="1202"/>
      <c r="I58" s="370"/>
      <c r="J58" s="370"/>
      <c r="K58" s="1202"/>
      <c r="L58" s="370"/>
      <c r="M58" s="370"/>
      <c r="N58" s="1202"/>
      <c r="O58" s="370"/>
      <c r="P58" s="370"/>
      <c r="Q58" s="1202"/>
      <c r="R58" s="370"/>
      <c r="S58" s="370"/>
      <c r="T58" s="370"/>
      <c r="U58" s="370"/>
      <c r="V58" s="370"/>
      <c r="W58" s="370"/>
      <c r="X58" s="370"/>
      <c r="Y58" s="370"/>
      <c r="Z58" s="370"/>
      <c r="AB58" s="33"/>
      <c r="AC58" s="370"/>
      <c r="AD58" s="1202"/>
      <c r="AE58" s="420"/>
      <c r="AF58" s="420"/>
      <c r="AG58" s="1177"/>
    </row>
    <row r="59" spans="2:33" ht="13.35" customHeight="1">
      <c r="B59" s="203">
        <f>IF(C59="","",COUNTIF($C$16:C59,"&lt;&gt;""")-COUNTBLANK($C$16:C59))</f>
        <v>34</v>
      </c>
      <c r="C59" s="60" t="s">
        <v>1704</v>
      </c>
      <c r="D59" s="163" t="s">
        <v>2683</v>
      </c>
      <c r="E59" s="173" t="s">
        <v>750</v>
      </c>
      <c r="F59" s="61" t="s">
        <v>117</v>
      </c>
      <c r="H59" s="1012">
        <f t="shared" ref="H59:H62" si="11">IF(AND(I59&lt;&gt;"",J59&lt;&gt;"",L59&lt;&gt;"",M59&lt;&gt;"",O59&lt;&gt;"",P59&lt;&gt;"",AG59&lt;&gt;"",R59&lt;&gt;"",S59&lt;&gt;"",T59&lt;&gt;"",U59&lt;&gt;"",V59&lt;&gt;"",W59&lt;&gt;"",X59&lt;&gt;"",Y59&lt;&gt;"",Z59&lt;&gt;"",AA59&lt;&gt;"",AC59&lt;&gt;""),0,1)</f>
        <v>1</v>
      </c>
      <c r="I59" s="1203"/>
      <c r="J59" s="419"/>
      <c r="K59" s="1202"/>
      <c r="L59" s="1203"/>
      <c r="M59" s="419"/>
      <c r="N59" s="1202"/>
      <c r="O59" s="1203"/>
      <c r="P59" s="419"/>
      <c r="Q59" s="1202"/>
      <c r="R59" s="1203"/>
      <c r="S59" s="1203"/>
      <c r="T59" s="1203"/>
      <c r="U59" s="1203"/>
      <c r="V59" s="1203"/>
      <c r="W59" s="1203"/>
      <c r="X59" s="1203"/>
      <c r="Y59" s="1203"/>
      <c r="Z59" s="1203"/>
      <c r="AA59" s="1003"/>
      <c r="AB59" s="33"/>
      <c r="AC59" s="419"/>
      <c r="AD59" s="1202"/>
      <c r="AE59" s="865"/>
      <c r="AF59" s="420"/>
      <c r="AG59" s="1204"/>
    </row>
    <row r="60" spans="2:33" ht="13.35" customHeight="1">
      <c r="B60" s="203">
        <f>IF(C60="","",COUNTIF($C$16:C60,"&lt;&gt;""")-COUNTBLANK($C$16:C60))</f>
        <v>35</v>
      </c>
      <c r="C60" s="60" t="s">
        <v>1705</v>
      </c>
      <c r="D60" s="163" t="s">
        <v>2684</v>
      </c>
      <c r="E60" s="173" t="s">
        <v>750</v>
      </c>
      <c r="F60" s="61" t="s">
        <v>117</v>
      </c>
      <c r="H60" s="1012">
        <f t="shared" si="11"/>
        <v>1</v>
      </c>
      <c r="I60" s="1203"/>
      <c r="J60" s="419"/>
      <c r="K60" s="1202"/>
      <c r="L60" s="1203"/>
      <c r="M60" s="419"/>
      <c r="N60" s="1202"/>
      <c r="O60" s="1203"/>
      <c r="P60" s="419"/>
      <c r="Q60" s="1202"/>
      <c r="R60" s="1203"/>
      <c r="S60" s="1203"/>
      <c r="T60" s="1203"/>
      <c r="U60" s="1203"/>
      <c r="V60" s="1203"/>
      <c r="W60" s="1203"/>
      <c r="X60" s="1203"/>
      <c r="Y60" s="1203"/>
      <c r="Z60" s="1203"/>
      <c r="AA60" s="1003"/>
      <c r="AB60" s="33"/>
      <c r="AC60" s="419"/>
      <c r="AD60" s="1202"/>
      <c r="AE60" s="865"/>
      <c r="AF60" s="420"/>
      <c r="AG60" s="1204"/>
    </row>
    <row r="61" spans="2:33" ht="13.35" customHeight="1">
      <c r="B61" s="203">
        <f>IF(C61="","",COUNTIF($C$16:C61,"&lt;&gt;""")-COUNTBLANK($C$16:C61))</f>
        <v>36</v>
      </c>
      <c r="C61" s="60" t="s">
        <v>1707</v>
      </c>
      <c r="D61" s="163" t="s">
        <v>2685</v>
      </c>
      <c r="E61" s="173" t="s">
        <v>750</v>
      </c>
      <c r="F61" s="61" t="s">
        <v>117</v>
      </c>
      <c r="H61" s="1012">
        <f t="shared" si="11"/>
        <v>1</v>
      </c>
      <c r="I61" s="1203"/>
      <c r="J61" s="419"/>
      <c r="K61" s="1202"/>
      <c r="L61" s="1203"/>
      <c r="M61" s="419"/>
      <c r="N61" s="1202"/>
      <c r="O61" s="1203"/>
      <c r="P61" s="419"/>
      <c r="Q61" s="1202"/>
      <c r="R61" s="1203"/>
      <c r="S61" s="1203"/>
      <c r="T61" s="1203"/>
      <c r="U61" s="1203"/>
      <c r="V61" s="1203"/>
      <c r="W61" s="1203"/>
      <c r="X61" s="1203"/>
      <c r="Y61" s="1203"/>
      <c r="Z61" s="1203"/>
      <c r="AA61" s="1003"/>
      <c r="AB61" s="33"/>
      <c r="AC61" s="419"/>
      <c r="AD61" s="1202"/>
      <c r="AE61" s="865"/>
      <c r="AF61" s="420"/>
      <c r="AG61" s="1204"/>
    </row>
    <row r="62" spans="2:33" ht="13.35" customHeight="1">
      <c r="B62" s="203">
        <f>IF(C62="","",COUNTIF($C$16:C62,"&lt;&gt;""")-COUNTBLANK($C$16:C62))</f>
        <v>37</v>
      </c>
      <c r="C62" s="60" t="s">
        <v>1709</v>
      </c>
      <c r="D62" s="163" t="s">
        <v>2686</v>
      </c>
      <c r="E62" s="173" t="s">
        <v>750</v>
      </c>
      <c r="F62" s="61" t="s">
        <v>164</v>
      </c>
      <c r="H62" s="1012">
        <f t="shared" si="11"/>
        <v>1</v>
      </c>
      <c r="I62" s="816">
        <f>SUM(I59:I61)</f>
        <v>0</v>
      </c>
      <c r="J62" s="419"/>
      <c r="K62" s="1202"/>
      <c r="L62" s="816">
        <f>SUM(L59:L61)</f>
        <v>0</v>
      </c>
      <c r="M62" s="419"/>
      <c r="N62" s="1202"/>
      <c r="O62" s="816">
        <f>SUM(O59:O61)</f>
        <v>0</v>
      </c>
      <c r="P62" s="419"/>
      <c r="Q62" s="1202"/>
      <c r="R62" s="816">
        <f t="shared" ref="R62:Z62" si="12">SUM(R59:R61)</f>
        <v>0</v>
      </c>
      <c r="S62" s="816">
        <f t="shared" si="12"/>
        <v>0</v>
      </c>
      <c r="T62" s="816">
        <f t="shared" si="12"/>
        <v>0</v>
      </c>
      <c r="U62" s="816">
        <f t="shared" si="12"/>
        <v>0</v>
      </c>
      <c r="V62" s="816">
        <f t="shared" si="12"/>
        <v>0</v>
      </c>
      <c r="W62" s="816">
        <f t="shared" si="12"/>
        <v>0</v>
      </c>
      <c r="X62" s="816">
        <f t="shared" si="12"/>
        <v>0</v>
      </c>
      <c r="Y62" s="816">
        <f t="shared" si="12"/>
        <v>0</v>
      </c>
      <c r="Z62" s="816">
        <f t="shared" si="12"/>
        <v>0</v>
      </c>
      <c r="AA62" s="768">
        <f>SUM(AA59:AA61)</f>
        <v>0</v>
      </c>
      <c r="AB62" s="33"/>
      <c r="AC62" s="419"/>
      <c r="AD62" s="1202"/>
      <c r="AE62" s="865"/>
      <c r="AF62" s="420"/>
      <c r="AG62" s="1204"/>
    </row>
    <row r="63" spans="2:33" ht="13.35" customHeight="1">
      <c r="B63" s="203" t="str">
        <f>IF(C63="","",COUNTIF($C$16:C63,"&lt;&gt;""")-COUNTBLANK($C$16:C63))</f>
        <v/>
      </c>
      <c r="C63" s="34"/>
      <c r="D63" s="420"/>
      <c r="E63" s="34"/>
      <c r="F63" s="34"/>
      <c r="H63" s="1202"/>
      <c r="I63" s="370"/>
      <c r="J63" s="370"/>
      <c r="K63" s="1202"/>
      <c r="L63" s="1202"/>
      <c r="M63" s="370"/>
      <c r="N63" s="1202"/>
      <c r="O63" s="370"/>
      <c r="P63" s="370"/>
      <c r="Q63" s="1202"/>
      <c r="R63" s="370"/>
      <c r="S63" s="370"/>
      <c r="T63" s="370"/>
      <c r="U63" s="370"/>
      <c r="V63" s="370"/>
      <c r="W63" s="370"/>
      <c r="X63" s="370"/>
      <c r="Y63" s="370"/>
      <c r="Z63" s="370"/>
      <c r="AB63" s="33"/>
      <c r="AC63" s="370"/>
      <c r="AD63" s="1202"/>
      <c r="AE63" s="420"/>
      <c r="AF63" s="420"/>
      <c r="AG63" s="1177"/>
    </row>
    <row r="64" spans="2:33" ht="13.35" customHeight="1">
      <c r="B64" s="203" t="str">
        <f>IF(C64="","",COUNTIF($C$16:C64,"&lt;&gt;""")-COUNTBLANK($C$16:C64))</f>
        <v/>
      </c>
      <c r="C64" s="60"/>
      <c r="D64" s="971" t="s">
        <v>2222</v>
      </c>
      <c r="E64" s="61"/>
      <c r="F64" s="61"/>
      <c r="H64" s="33"/>
      <c r="I64" s="370"/>
      <c r="J64" s="370"/>
      <c r="K64" s="1202"/>
      <c r="L64" s="1202"/>
      <c r="M64" s="370"/>
      <c r="N64" s="370"/>
      <c r="O64" s="370"/>
      <c r="P64" s="370"/>
      <c r="Q64" s="370"/>
      <c r="R64" s="370"/>
      <c r="S64" s="370"/>
      <c r="T64" s="370"/>
      <c r="U64" s="370"/>
      <c r="V64" s="370"/>
      <c r="W64" s="370"/>
      <c r="X64" s="370"/>
      <c r="Y64" s="370"/>
      <c r="Z64" s="370"/>
      <c r="AB64" s="33"/>
      <c r="AC64" s="370"/>
      <c r="AD64" s="370"/>
      <c r="AE64" s="420"/>
      <c r="AF64" s="420"/>
      <c r="AG64" s="1177"/>
    </row>
    <row r="65" spans="2:33" ht="13.35" customHeight="1">
      <c r="B65" s="203">
        <f>IF(C65="","",COUNTIF($C$16:C65,"&lt;&gt;""")-COUNTBLANK($C$16:C65))</f>
        <v>38</v>
      </c>
      <c r="C65" s="60" t="s">
        <v>1710</v>
      </c>
      <c r="D65" s="163" t="s">
        <v>2222</v>
      </c>
      <c r="E65" s="173" t="s">
        <v>750</v>
      </c>
      <c r="F65" s="61" t="s">
        <v>164</v>
      </c>
      <c r="H65" s="1012">
        <f>IF(AND(I65&lt;&gt;"",J65&lt;&gt;"",L65&lt;&gt;"",M65&lt;&gt;"",O65&lt;&gt;"",P65&lt;&gt;"",AG65&lt;&gt;"",R65&lt;&gt;"",S65&lt;&gt;"",T65&lt;&gt;"",U65&lt;&gt;"",V65&lt;&gt;"",W65&lt;&gt;"",X65&lt;&gt;"",Y65&lt;&gt;"",Z65&lt;&gt;"",AA65&lt;&gt;"",AC65&lt;&gt;""),0,1)</f>
        <v>1</v>
      </c>
      <c r="I65" s="816">
        <f>SUM(I49+I41+I27+I19+I56+I62)</f>
        <v>0</v>
      </c>
      <c r="J65" s="419"/>
      <c r="K65" s="1202"/>
      <c r="L65" s="816">
        <f>SUM(L49+L41+L27+L19+L56+L62)</f>
        <v>0</v>
      </c>
      <c r="M65" s="419"/>
      <c r="N65" s="1202"/>
      <c r="O65" s="816">
        <f>SUM(O49+O41+O27+O19+O56+O62)</f>
        <v>0</v>
      </c>
      <c r="P65" s="419"/>
      <c r="Q65" s="1202"/>
      <c r="R65" s="816">
        <f t="shared" ref="R65:Z65" si="13">SUM(R49+R41+R27+R19+R56+R62)</f>
        <v>0</v>
      </c>
      <c r="S65" s="816">
        <f t="shared" si="13"/>
        <v>0</v>
      </c>
      <c r="T65" s="816">
        <f t="shared" si="13"/>
        <v>0</v>
      </c>
      <c r="U65" s="816">
        <f t="shared" si="13"/>
        <v>0</v>
      </c>
      <c r="V65" s="816">
        <f t="shared" si="13"/>
        <v>0</v>
      </c>
      <c r="W65" s="816">
        <f t="shared" si="13"/>
        <v>0</v>
      </c>
      <c r="X65" s="816">
        <f t="shared" si="13"/>
        <v>0</v>
      </c>
      <c r="Y65" s="816">
        <f t="shared" si="13"/>
        <v>0</v>
      </c>
      <c r="Z65" s="816">
        <f t="shared" si="13"/>
        <v>0</v>
      </c>
      <c r="AA65" s="768">
        <f>SUM(AA49+AA41+AA27+AA19+AA56+AA62)</f>
        <v>0</v>
      </c>
      <c r="AB65" s="33"/>
      <c r="AC65" s="419"/>
      <c r="AD65" s="1202"/>
      <c r="AE65" s="865"/>
      <c r="AF65" s="420"/>
      <c r="AG65" s="1204"/>
    </row>
    <row r="66" spans="2:33" ht="13.35" customHeight="1">
      <c r="B66" s="203" t="str">
        <f>IF(C66="","",COUNTIF($C$16:C66,"&lt;&gt;""")-COUNTBLANK($C$16:C66))</f>
        <v/>
      </c>
      <c r="C66" s="34"/>
      <c r="D66" s="420"/>
      <c r="E66" s="34"/>
      <c r="F66" s="34"/>
      <c r="H66" s="33"/>
      <c r="I66" s="370"/>
      <c r="J66" s="370"/>
      <c r="K66" s="1202"/>
      <c r="L66" s="1202"/>
      <c r="M66" s="370"/>
      <c r="N66" s="1202"/>
      <c r="O66" s="370"/>
      <c r="P66" s="370"/>
      <c r="Q66" s="1202"/>
      <c r="R66" s="370"/>
      <c r="S66" s="370"/>
      <c r="T66" s="370"/>
      <c r="U66" s="370"/>
      <c r="V66" s="370"/>
      <c r="W66" s="370"/>
      <c r="X66" s="370"/>
      <c r="Y66" s="370"/>
      <c r="Z66" s="370"/>
      <c r="AB66" s="33"/>
      <c r="AC66" s="370"/>
      <c r="AD66" s="1202"/>
      <c r="AE66" s="420"/>
      <c r="AF66" s="420"/>
      <c r="AG66" s="1177"/>
    </row>
    <row r="67" spans="2:33" ht="13.35" customHeight="1">
      <c r="B67" s="203" t="str">
        <f>IF(C67="","",COUNTIF($C$16:C67,"&lt;&gt;""")-COUNTBLANK($C$16:C67))</f>
        <v/>
      </c>
      <c r="C67" s="60"/>
      <c r="D67" s="971" t="s">
        <v>1711</v>
      </c>
      <c r="E67" s="61"/>
      <c r="F67" s="61"/>
      <c r="H67" s="33"/>
      <c r="I67" s="370"/>
      <c r="J67" s="370"/>
      <c r="K67" s="1202"/>
      <c r="L67" s="1202"/>
      <c r="M67" s="370"/>
      <c r="N67" s="370"/>
      <c r="O67" s="370"/>
      <c r="P67" s="370"/>
      <c r="Q67" s="370"/>
      <c r="R67" s="370"/>
      <c r="S67" s="370"/>
      <c r="T67" s="370"/>
      <c r="U67" s="370"/>
      <c r="V67" s="370"/>
      <c r="W67" s="370"/>
      <c r="X67" s="370"/>
      <c r="Y67" s="370"/>
      <c r="Z67" s="370"/>
      <c r="AB67" s="33"/>
      <c r="AC67" s="370"/>
      <c r="AD67" s="370"/>
      <c r="AE67" s="420"/>
      <c r="AF67" s="420"/>
      <c r="AG67" s="1177"/>
    </row>
    <row r="68" spans="2:33" ht="13.35" customHeight="1">
      <c r="B68" s="203">
        <f>IF(C68="","",COUNTIF($C$16:C68,"&lt;&gt;""")-COUNTBLANK($C$16:C68))</f>
        <v>39</v>
      </c>
      <c r="C68" s="60" t="s">
        <v>1712</v>
      </c>
      <c r="D68" s="163" t="s">
        <v>2824</v>
      </c>
      <c r="E68" s="173" t="s">
        <v>750</v>
      </c>
      <c r="F68" s="61" t="s">
        <v>117</v>
      </c>
      <c r="H68" s="1012">
        <f t="shared" ref="H68:H74" si="14">IF(AND(I68&lt;&gt;"",J68&lt;&gt;"",L68&lt;&gt;"",M68&lt;&gt;"",O68&lt;&gt;"",P68&lt;&gt;"",AG68&lt;&gt;"",R68&lt;&gt;"",S68&lt;&gt;"",T68&lt;&gt;"",U68&lt;&gt;"",V68&lt;&gt;"",W68&lt;&gt;"",X68&lt;&gt;"",Y68&lt;&gt;"",Z68&lt;&gt;"",AA68&lt;&gt;"",AC68&lt;&gt;""),0,1)</f>
        <v>1</v>
      </c>
      <c r="I68" s="1203"/>
      <c r="J68" s="419"/>
      <c r="K68" s="1202"/>
      <c r="L68" s="1203"/>
      <c r="M68" s="419"/>
      <c r="N68" s="1202"/>
      <c r="O68" s="1203"/>
      <c r="P68" s="419"/>
      <c r="Q68" s="1202"/>
      <c r="R68" s="1203"/>
      <c r="S68" s="1203"/>
      <c r="T68" s="1203"/>
      <c r="U68" s="1203"/>
      <c r="V68" s="1203"/>
      <c r="W68" s="1203"/>
      <c r="X68" s="1203"/>
      <c r="Y68" s="1203"/>
      <c r="Z68" s="1203"/>
      <c r="AA68" s="1003"/>
      <c r="AB68" s="33"/>
      <c r="AC68" s="419"/>
      <c r="AD68" s="1202"/>
      <c r="AE68" s="865"/>
      <c r="AF68" s="420"/>
      <c r="AG68" s="1204"/>
    </row>
    <row r="69" spans="2:33" ht="13.35" customHeight="1">
      <c r="B69" s="203">
        <f>IF(C69="","",COUNTIF($C$16:C69,"&lt;&gt;""")-COUNTBLANK($C$16:C69))</f>
        <v>40</v>
      </c>
      <c r="C69" s="60" t="s">
        <v>1713</v>
      </c>
      <c r="D69" s="163" t="s">
        <v>2825</v>
      </c>
      <c r="E69" s="173" t="s">
        <v>750</v>
      </c>
      <c r="F69" s="61" t="s">
        <v>117</v>
      </c>
      <c r="H69" s="1012">
        <f t="shared" si="14"/>
        <v>1</v>
      </c>
      <c r="I69" s="1203"/>
      <c r="J69" s="419"/>
      <c r="K69" s="1202"/>
      <c r="L69" s="1203"/>
      <c r="M69" s="419"/>
      <c r="N69" s="1202"/>
      <c r="O69" s="1203"/>
      <c r="P69" s="419"/>
      <c r="Q69" s="1202"/>
      <c r="R69" s="1203"/>
      <c r="S69" s="1203"/>
      <c r="T69" s="1203"/>
      <c r="U69" s="1203"/>
      <c r="V69" s="1203"/>
      <c r="W69" s="1203"/>
      <c r="X69" s="1203"/>
      <c r="Y69" s="1203"/>
      <c r="Z69" s="1203"/>
      <c r="AA69" s="1003"/>
      <c r="AB69" s="33"/>
      <c r="AC69" s="419"/>
      <c r="AD69" s="1202"/>
      <c r="AE69" s="865"/>
      <c r="AF69" s="420"/>
      <c r="AG69" s="1204"/>
    </row>
    <row r="70" spans="2:33" ht="13.35" customHeight="1">
      <c r="B70" s="203">
        <f>IF(C70="","",COUNTIF($C$16:C70,"&lt;&gt;""")-COUNTBLANK($C$16:C70))</f>
        <v>41</v>
      </c>
      <c r="C70" s="60" t="s">
        <v>1714</v>
      </c>
      <c r="D70" s="163" t="s">
        <v>2826</v>
      </c>
      <c r="E70" s="173" t="s">
        <v>750</v>
      </c>
      <c r="F70" s="61" t="s">
        <v>117</v>
      </c>
      <c r="H70" s="1012">
        <f t="shared" si="14"/>
        <v>1</v>
      </c>
      <c r="I70" s="1203"/>
      <c r="J70" s="419"/>
      <c r="K70" s="1202"/>
      <c r="L70" s="1203"/>
      <c r="M70" s="419"/>
      <c r="N70" s="1202"/>
      <c r="O70" s="1203"/>
      <c r="P70" s="419"/>
      <c r="Q70" s="1202"/>
      <c r="R70" s="1203"/>
      <c r="S70" s="1203"/>
      <c r="T70" s="1203"/>
      <c r="U70" s="1203"/>
      <c r="V70" s="1203"/>
      <c r="W70" s="1203"/>
      <c r="X70" s="1203"/>
      <c r="Y70" s="1203"/>
      <c r="Z70" s="1203"/>
      <c r="AA70" s="1003"/>
      <c r="AB70" s="33"/>
      <c r="AC70" s="419"/>
      <c r="AD70" s="1202"/>
      <c r="AE70" s="865"/>
      <c r="AF70" s="420"/>
      <c r="AG70" s="1204"/>
    </row>
    <row r="71" spans="2:33" ht="13.35" customHeight="1">
      <c r="B71" s="203">
        <f>IF(C71="","",COUNTIF($C$16:C71,"&lt;&gt;""")-COUNTBLANK($C$16:C71))</f>
        <v>42</v>
      </c>
      <c r="C71" s="60" t="s">
        <v>1715</v>
      </c>
      <c r="D71" s="163" t="s">
        <v>2827</v>
      </c>
      <c r="E71" s="173" t="s">
        <v>750</v>
      </c>
      <c r="F71" s="61" t="s">
        <v>117</v>
      </c>
      <c r="H71" s="1012">
        <f t="shared" si="14"/>
        <v>1</v>
      </c>
      <c r="I71" s="1203"/>
      <c r="J71" s="419"/>
      <c r="K71" s="1202"/>
      <c r="L71" s="1203"/>
      <c r="M71" s="419"/>
      <c r="N71" s="1202"/>
      <c r="O71" s="1203"/>
      <c r="P71" s="419"/>
      <c r="Q71" s="1202"/>
      <c r="R71" s="1203"/>
      <c r="S71" s="1203"/>
      <c r="T71" s="1203"/>
      <c r="U71" s="1203"/>
      <c r="V71" s="1203"/>
      <c r="W71" s="1203"/>
      <c r="X71" s="1203"/>
      <c r="Y71" s="1203"/>
      <c r="Z71" s="1203"/>
      <c r="AA71" s="1003"/>
      <c r="AB71" s="33"/>
      <c r="AC71" s="419"/>
      <c r="AD71" s="1202"/>
      <c r="AE71" s="865"/>
      <c r="AF71" s="420"/>
      <c r="AG71" s="1204"/>
    </row>
    <row r="72" spans="2:33" ht="13.35" customHeight="1">
      <c r="B72" s="203">
        <f>IF(C72="","",COUNTIF($C$16:C72,"&lt;&gt;""")-COUNTBLANK($C$16:C72))</f>
        <v>43</v>
      </c>
      <c r="C72" s="60" t="s">
        <v>1716</v>
      </c>
      <c r="D72" s="163" t="s">
        <v>2006</v>
      </c>
      <c r="E72" s="173" t="s">
        <v>750</v>
      </c>
      <c r="F72" s="61" t="s">
        <v>117</v>
      </c>
      <c r="H72" s="1012">
        <f t="shared" si="14"/>
        <v>1</v>
      </c>
      <c r="I72" s="1203"/>
      <c r="J72" s="419"/>
      <c r="K72" s="1202"/>
      <c r="L72" s="1203"/>
      <c r="M72" s="419"/>
      <c r="N72" s="1202"/>
      <c r="O72" s="1203"/>
      <c r="P72" s="419"/>
      <c r="Q72" s="1202"/>
      <c r="R72" s="1203"/>
      <c r="S72" s="1203"/>
      <c r="T72" s="1203"/>
      <c r="U72" s="1203"/>
      <c r="V72" s="1203"/>
      <c r="W72" s="1203"/>
      <c r="X72" s="1203"/>
      <c r="Y72" s="1203"/>
      <c r="Z72" s="1203"/>
      <c r="AA72" s="1003"/>
      <c r="AB72" s="33"/>
      <c r="AC72" s="419"/>
      <c r="AD72" s="1202"/>
      <c r="AE72" s="865"/>
      <c r="AF72" s="420"/>
      <c r="AG72" s="1204"/>
    </row>
    <row r="73" spans="2:33" ht="13.35" customHeight="1">
      <c r="B73" s="203">
        <f>IF(C73="","",COUNTIF($C$16:C73,"&lt;&gt;""")-COUNTBLANK($C$16:C73))</f>
        <v>44</v>
      </c>
      <c r="C73" s="60" t="s">
        <v>1717</v>
      </c>
      <c r="D73" s="163" t="s">
        <v>2249</v>
      </c>
      <c r="E73" s="173" t="s">
        <v>750</v>
      </c>
      <c r="F73" s="61" t="s">
        <v>117</v>
      </c>
      <c r="H73" s="1012">
        <f t="shared" si="14"/>
        <v>1</v>
      </c>
      <c r="I73" s="1203"/>
      <c r="J73" s="419"/>
      <c r="K73" s="1202"/>
      <c r="L73" s="1203"/>
      <c r="M73" s="419"/>
      <c r="N73" s="1202"/>
      <c r="O73" s="1203"/>
      <c r="P73" s="419"/>
      <c r="Q73" s="1202"/>
      <c r="R73" s="1203"/>
      <c r="S73" s="1203"/>
      <c r="T73" s="1203"/>
      <c r="U73" s="1203"/>
      <c r="V73" s="1203"/>
      <c r="W73" s="1203"/>
      <c r="X73" s="1203"/>
      <c r="Y73" s="1203"/>
      <c r="Z73" s="1203"/>
      <c r="AA73" s="1003"/>
      <c r="AB73" s="33"/>
      <c r="AC73" s="419"/>
      <c r="AD73" s="1202"/>
      <c r="AE73" s="865"/>
      <c r="AF73" s="420"/>
      <c r="AG73" s="1204"/>
    </row>
    <row r="74" spans="2:33" ht="13.35" customHeight="1">
      <c r="B74" s="203">
        <f>IF(C74="","",COUNTIF($C$16:C74,"&lt;&gt;""")-COUNTBLANK($C$16:C74))</f>
        <v>45</v>
      </c>
      <c r="C74" s="60" t="s">
        <v>1718</v>
      </c>
      <c r="D74" s="163" t="s">
        <v>1572</v>
      </c>
      <c r="E74" s="173" t="s">
        <v>750</v>
      </c>
      <c r="F74" s="61" t="s">
        <v>164</v>
      </c>
      <c r="H74" s="1012">
        <f t="shared" si="14"/>
        <v>1</v>
      </c>
      <c r="I74" s="816">
        <f>SUM(I68:I73)</f>
        <v>0</v>
      </c>
      <c r="J74" s="419"/>
      <c r="K74" s="1202"/>
      <c r="L74" s="816">
        <f>SUM(L68:L73)</f>
        <v>0</v>
      </c>
      <c r="M74" s="419"/>
      <c r="N74" s="1202"/>
      <c r="O74" s="816">
        <f>SUM(O68:O73)</f>
        <v>0</v>
      </c>
      <c r="P74" s="419"/>
      <c r="Q74" s="1202"/>
      <c r="R74" s="816">
        <f t="shared" ref="R74:Z74" si="15">SUM(R68:R73)</f>
        <v>0</v>
      </c>
      <c r="S74" s="816">
        <f t="shared" si="15"/>
        <v>0</v>
      </c>
      <c r="T74" s="816">
        <f t="shared" si="15"/>
        <v>0</v>
      </c>
      <c r="U74" s="816">
        <f t="shared" si="15"/>
        <v>0</v>
      </c>
      <c r="V74" s="816">
        <f t="shared" si="15"/>
        <v>0</v>
      </c>
      <c r="W74" s="816">
        <f t="shared" si="15"/>
        <v>0</v>
      </c>
      <c r="X74" s="816">
        <f t="shared" si="15"/>
        <v>0</v>
      </c>
      <c r="Y74" s="816">
        <f t="shared" si="15"/>
        <v>0</v>
      </c>
      <c r="Z74" s="816">
        <f t="shared" si="15"/>
        <v>0</v>
      </c>
      <c r="AA74" s="768">
        <f>SUM(AA68:AA73)</f>
        <v>0</v>
      </c>
      <c r="AB74" s="33"/>
      <c r="AC74" s="419"/>
      <c r="AD74" s="1202"/>
      <c r="AE74" s="865"/>
      <c r="AF74" s="420"/>
      <c r="AG74" s="1204"/>
    </row>
    <row r="75" spans="2:33" ht="13.35" customHeight="1">
      <c r="B75" s="203" t="str">
        <f>IF(C75="","",COUNTIF($C$16:C75,"&lt;&gt;""")-COUNTBLANK($C$16:C75))</f>
        <v/>
      </c>
      <c r="C75" s="34"/>
      <c r="D75" s="420"/>
      <c r="E75" s="34"/>
      <c r="F75" s="34"/>
      <c r="H75" s="33"/>
      <c r="I75" s="370"/>
      <c r="J75" s="370"/>
      <c r="K75" s="1202"/>
      <c r="L75" s="1202"/>
      <c r="M75" s="370"/>
      <c r="N75" s="1202"/>
      <c r="O75" s="370"/>
      <c r="P75" s="370"/>
      <c r="Q75" s="420"/>
      <c r="R75" s="420"/>
      <c r="S75" s="33"/>
      <c r="T75" s="33"/>
      <c r="U75" s="33"/>
      <c r="V75" s="33"/>
      <c r="W75" s="33"/>
      <c r="X75" s="33"/>
      <c r="Y75" s="33"/>
      <c r="Z75" s="33"/>
      <c r="AB75" s="33"/>
      <c r="AC75" s="33"/>
      <c r="AD75" s="33"/>
      <c r="AE75" s="33"/>
      <c r="AF75" s="33"/>
      <c r="AG75" s="1205"/>
    </row>
    <row r="76" spans="2:33" ht="13.35" customHeight="1">
      <c r="B76" s="203" t="str">
        <f>IF(C76="","",COUNTIF($C$16:C76,"&lt;&gt;""")-COUNTBLANK($C$16:C76))</f>
        <v/>
      </c>
      <c r="C76" s="517"/>
      <c r="D76" s="1050" t="s">
        <v>1719</v>
      </c>
      <c r="E76" s="519"/>
      <c r="F76" s="519"/>
      <c r="G76" s="32"/>
      <c r="H76" s="33"/>
      <c r="I76" s="33"/>
      <c r="J76" s="33"/>
      <c r="K76" s="33"/>
      <c r="L76" s="1202"/>
      <c r="M76" s="370"/>
      <c r="N76" s="1202"/>
      <c r="O76" s="370"/>
      <c r="P76" s="370"/>
      <c r="Q76" s="420"/>
      <c r="R76" s="420"/>
      <c r="S76" s="33"/>
      <c r="T76" s="33"/>
      <c r="U76" s="33"/>
      <c r="V76" s="33"/>
      <c r="W76" s="33"/>
      <c r="X76" s="33"/>
      <c r="Y76" s="33"/>
      <c r="Z76" s="33"/>
      <c r="AB76" s="33"/>
      <c r="AC76" s="33"/>
      <c r="AD76" s="33"/>
      <c r="AE76" s="33"/>
      <c r="AF76" s="33"/>
      <c r="AG76" s="1206"/>
    </row>
    <row r="77" spans="2:33" ht="27.6">
      <c r="B77" s="203">
        <f>IF(C77="","",COUNTIF($C$16:C77,"&lt;&gt;""")-COUNTBLANK($C$16:C77))</f>
        <v>46</v>
      </c>
      <c r="C77" s="517" t="s">
        <v>1720</v>
      </c>
      <c r="D77" s="1051" t="s">
        <v>1721</v>
      </c>
      <c r="E77" s="945" t="s">
        <v>750</v>
      </c>
      <c r="F77" s="519" t="s">
        <v>117</v>
      </c>
      <c r="G77" s="32"/>
      <c r="H77" s="1012">
        <f>IF(AND(I77&lt;&gt;"",J77&lt;&gt;"",L77&lt;&gt;"",M77&lt;&gt;"",O77&lt;&gt;"",P77&lt;&gt;"",AG77&lt;&gt;"",R77&lt;&gt;"",S77&lt;&gt;"",T77&lt;&gt;"",U77&lt;&gt;"",V77&lt;&gt;"",W77&lt;&gt;"",X77&lt;&gt;"",Y77&lt;&gt;"",Z77&lt;&gt;"",AA77&lt;&gt;"",AC77&lt;&gt;""),0,1)</f>
        <v>1</v>
      </c>
      <c r="I77" s="1203"/>
      <c r="J77" s="419"/>
      <c r="K77" s="1202"/>
      <c r="L77" s="1203"/>
      <c r="M77" s="419"/>
      <c r="N77" s="1202"/>
      <c r="O77" s="1203"/>
      <c r="P77" s="419"/>
      <c r="Q77" s="1202"/>
      <c r="R77" s="1203"/>
      <c r="S77" s="1203"/>
      <c r="T77" s="1203"/>
      <c r="U77" s="1203"/>
      <c r="V77" s="1203"/>
      <c r="W77" s="1203"/>
      <c r="X77" s="1203"/>
      <c r="Y77" s="1203"/>
      <c r="Z77" s="1203"/>
      <c r="AA77" s="1003"/>
      <c r="AB77" s="33"/>
      <c r="AC77" s="419"/>
      <c r="AD77" s="1202"/>
      <c r="AE77" s="865"/>
      <c r="AF77" s="420"/>
      <c r="AG77" s="1204"/>
    </row>
    <row r="78" spans="2:33" ht="18" customHeight="1">
      <c r="B78" s="52"/>
      <c r="C78" s="34"/>
      <c r="D78" s="34"/>
      <c r="E78" s="34"/>
      <c r="F78" s="34"/>
      <c r="H78" s="32"/>
      <c r="I78" s="107"/>
      <c r="J78" s="107"/>
      <c r="K78" s="108"/>
      <c r="L78" s="108"/>
      <c r="M78" s="107"/>
      <c r="N78" s="108"/>
      <c r="O78" s="107"/>
      <c r="P78" s="107"/>
      <c r="R78" s="34"/>
      <c r="S78" s="32"/>
      <c r="AG78" s="190"/>
    </row>
    <row r="79" spans="2:33" ht="17.100000000000001" customHeight="1">
      <c r="B79" s="52"/>
      <c r="C79" s="32" t="s">
        <v>129</v>
      </c>
      <c r="H79" s="32"/>
      <c r="I79" s="107"/>
      <c r="J79" s="107"/>
      <c r="K79" s="107"/>
      <c r="L79" s="107"/>
      <c r="M79" s="107"/>
      <c r="N79" s="108"/>
      <c r="O79" s="107"/>
      <c r="P79" s="107"/>
      <c r="R79" s="34"/>
      <c r="S79" s="32"/>
      <c r="AG79" s="190"/>
    </row>
    <row r="80" spans="2:33" ht="17.100000000000001" customHeight="1">
      <c r="B80" s="52"/>
      <c r="C80" s="1341"/>
      <c r="D80" s="1342"/>
      <c r="E80" s="1342"/>
      <c r="F80" s="1343"/>
      <c r="H80" s="32"/>
      <c r="I80" s="107"/>
      <c r="J80" s="107"/>
      <c r="K80" s="107"/>
      <c r="L80" s="107"/>
      <c r="M80" s="107"/>
      <c r="N80" s="108"/>
      <c r="O80" s="107"/>
      <c r="P80" s="107"/>
      <c r="R80" s="34"/>
      <c r="S80" s="32"/>
      <c r="AG80" s="190"/>
    </row>
    <row r="81" spans="1:33" ht="14.4">
      <c r="B81" s="52"/>
      <c r="C81" s="1344"/>
      <c r="D81" s="1405"/>
      <c r="E81" s="1405"/>
      <c r="F81" s="1346"/>
      <c r="H81" s="32"/>
      <c r="I81" s="107"/>
      <c r="J81" s="107"/>
      <c r="K81" s="107"/>
      <c r="L81" s="107"/>
      <c r="M81" s="107"/>
      <c r="N81" s="108"/>
      <c r="O81" s="107"/>
      <c r="P81" s="107"/>
      <c r="R81" s="34"/>
      <c r="S81" s="32"/>
      <c r="AG81" s="190"/>
    </row>
    <row r="82" spans="1:33" ht="14.4">
      <c r="B82" s="52"/>
      <c r="C82" s="1344"/>
      <c r="D82" s="1405"/>
      <c r="E82" s="1405"/>
      <c r="F82" s="1346"/>
      <c r="H82" s="32"/>
      <c r="I82" s="107"/>
      <c r="J82" s="107"/>
      <c r="K82" s="107"/>
      <c r="L82" s="107"/>
      <c r="M82" s="107"/>
      <c r="N82" s="108"/>
      <c r="O82" s="107"/>
      <c r="P82" s="107"/>
      <c r="R82" s="34"/>
      <c r="S82" s="32"/>
      <c r="AG82" s="190"/>
    </row>
    <row r="83" spans="1:33" ht="14.4">
      <c r="B83" s="52"/>
      <c r="C83" s="1344"/>
      <c r="D83" s="1405"/>
      <c r="E83" s="1405"/>
      <c r="F83" s="1346"/>
      <c r="H83" s="32"/>
      <c r="I83" s="107"/>
      <c r="J83" s="107"/>
      <c r="K83" s="107"/>
      <c r="L83" s="107"/>
      <c r="M83" s="107"/>
      <c r="N83" s="108"/>
      <c r="O83" s="107"/>
      <c r="P83" s="107"/>
      <c r="R83" s="34"/>
      <c r="T83" s="34"/>
      <c r="U83" s="34"/>
      <c r="V83" s="34"/>
      <c r="W83" s="34"/>
      <c r="AG83" s="190"/>
    </row>
    <row r="84" spans="1:33" ht="14.4">
      <c r="B84" s="52"/>
      <c r="C84" s="1347"/>
      <c r="D84" s="1348"/>
      <c r="E84" s="1348"/>
      <c r="F84" s="1349"/>
      <c r="H84" s="32"/>
      <c r="I84" s="107"/>
      <c r="J84" s="107"/>
      <c r="K84" s="107"/>
      <c r="L84" s="107"/>
      <c r="M84" s="107"/>
      <c r="N84" s="108"/>
      <c r="O84" s="107"/>
      <c r="P84" s="107"/>
      <c r="R84" s="34"/>
      <c r="T84" s="34"/>
      <c r="U84" s="34"/>
      <c r="V84" s="34"/>
      <c r="W84" s="34"/>
      <c r="AG84" s="190"/>
    </row>
    <row r="85" spans="1:33" ht="14.4">
      <c r="B85" s="52"/>
      <c r="N85" s="34"/>
      <c r="R85" s="34"/>
      <c r="S85" s="32"/>
      <c r="AG85" s="190"/>
    </row>
    <row r="86" spans="1:33" ht="14.4">
      <c r="B86" s="52"/>
      <c r="D86" s="33"/>
      <c r="E86" s="33"/>
      <c r="F86" s="33"/>
      <c r="S86" s="32"/>
      <c r="AG86" s="190"/>
    </row>
    <row r="87" spans="1:33" ht="21">
      <c r="B87" s="55" t="s">
        <v>130</v>
      </c>
      <c r="C87" s="56"/>
      <c r="D87" s="56"/>
      <c r="E87" s="56"/>
      <c r="F87" s="56"/>
      <c r="G87" s="56"/>
      <c r="H87" s="228"/>
      <c r="I87" s="56"/>
      <c r="J87" s="56"/>
      <c r="K87" s="56"/>
      <c r="L87" s="56"/>
      <c r="M87" s="56"/>
      <c r="N87" s="56"/>
      <c r="O87" s="56"/>
      <c r="P87" s="56"/>
      <c r="Q87" s="56"/>
      <c r="R87" s="56"/>
      <c r="S87" s="312"/>
      <c r="T87" s="312"/>
      <c r="U87" s="312"/>
      <c r="V87" s="312"/>
      <c r="W87" s="312"/>
      <c r="X87" s="312"/>
      <c r="Y87" s="312"/>
      <c r="Z87" s="312"/>
      <c r="AA87" s="994"/>
      <c r="AB87" s="312"/>
      <c r="AC87" s="312"/>
      <c r="AD87" s="312"/>
      <c r="AE87" s="312"/>
      <c r="AF87" s="312"/>
      <c r="AG87" s="312"/>
    </row>
    <row r="88" spans="1:33" ht="14.4">
      <c r="A88" s="34"/>
      <c r="B88" s="34"/>
      <c r="C88" s="34"/>
      <c r="D88" s="34"/>
      <c r="E88" s="34"/>
      <c r="F88" s="34"/>
      <c r="H88" s="96"/>
      <c r="I88" s="34"/>
      <c r="J88" s="34"/>
      <c r="K88" s="34"/>
      <c r="L88" s="34"/>
      <c r="M88" s="34"/>
      <c r="N88" s="34"/>
      <c r="O88" s="34"/>
      <c r="P88" s="34"/>
      <c r="R88" s="34"/>
      <c r="T88" s="34"/>
      <c r="U88" s="34"/>
      <c r="V88" s="34"/>
      <c r="W88" s="34"/>
      <c r="X88" s="34"/>
      <c r="Y88" s="34"/>
      <c r="Z88" s="34"/>
      <c r="AA88" s="986"/>
      <c r="AB88" s="34"/>
      <c r="AC88" s="34"/>
      <c r="AD88" s="34"/>
      <c r="AE88" s="34"/>
      <c r="AF88" s="34"/>
      <c r="AG88" s="34"/>
    </row>
  </sheetData>
  <mergeCells count="18">
    <mergeCell ref="C80:F84"/>
    <mergeCell ref="H10:H12"/>
    <mergeCell ref="AE10:AE12"/>
    <mergeCell ref="AA10:AA12"/>
    <mergeCell ref="AG10:AG12"/>
    <mergeCell ref="I10:J11"/>
    <mergeCell ref="L10:M11"/>
    <mergeCell ref="O10:P11"/>
    <mergeCell ref="R10:R12"/>
    <mergeCell ref="S10:S12"/>
    <mergeCell ref="T10:T12"/>
    <mergeCell ref="U10:U12"/>
    <mergeCell ref="V10:V12"/>
    <mergeCell ref="W10:W12"/>
    <mergeCell ref="X10:X12"/>
    <mergeCell ref="Y10:Y12"/>
    <mergeCell ref="Z10:Z12"/>
    <mergeCell ref="AC10:AC12"/>
  </mergeCells>
  <conditionalFormatting sqref="H16:H19 H22:H27 H30:H41">
    <cfRule type="cellIs" dxfId="143" priority="95" stopIfTrue="1" operator="greaterThan">
      <formula>0</formula>
    </cfRule>
    <cfRule type="cellIs" dxfId="142" priority="96" stopIfTrue="1" operator="lessThan">
      <formula>1</formula>
    </cfRule>
  </conditionalFormatting>
  <conditionalFormatting sqref="H3">
    <cfRule type="cellIs" dxfId="141" priority="79" stopIfTrue="1" operator="greaterThan">
      <formula>0</formula>
    </cfRule>
    <cfRule type="cellIs" dxfId="140" priority="80" stopIfTrue="1" operator="lessThan">
      <formula>1</formula>
    </cfRule>
  </conditionalFormatting>
  <conditionalFormatting sqref="H16:H19">
    <cfRule type="cellIs" dxfId="139" priority="75" stopIfTrue="1" operator="greaterThan">
      <formula>0</formula>
    </cfRule>
    <cfRule type="cellIs" dxfId="138" priority="76" stopIfTrue="1" operator="lessThan">
      <formula>1</formula>
    </cfRule>
  </conditionalFormatting>
  <conditionalFormatting sqref="H17">
    <cfRule type="cellIs" dxfId="137" priority="73" stopIfTrue="1" operator="greaterThan">
      <formula>0</formula>
    </cfRule>
    <cfRule type="cellIs" dxfId="136" priority="74" stopIfTrue="1" operator="lessThan">
      <formula>1</formula>
    </cfRule>
  </conditionalFormatting>
  <conditionalFormatting sqref="H19">
    <cfRule type="cellIs" dxfId="135" priority="71" stopIfTrue="1" operator="greaterThan">
      <formula>0</formula>
    </cfRule>
    <cfRule type="cellIs" dxfId="134" priority="72" stopIfTrue="1" operator="lessThan">
      <formula>1</formula>
    </cfRule>
  </conditionalFormatting>
  <conditionalFormatting sqref="H22:H27">
    <cfRule type="cellIs" dxfId="133" priority="27" stopIfTrue="1" operator="greaterThan">
      <formula>0</formula>
    </cfRule>
    <cfRule type="cellIs" dxfId="132" priority="28" stopIfTrue="1" operator="lessThan">
      <formula>1</formula>
    </cfRule>
  </conditionalFormatting>
  <conditionalFormatting sqref="H30:H41">
    <cfRule type="cellIs" dxfId="131" priority="25" stopIfTrue="1" operator="greaterThan">
      <formula>0</formula>
    </cfRule>
    <cfRule type="cellIs" dxfId="130" priority="26" stopIfTrue="1" operator="lessThan">
      <formula>1</formula>
    </cfRule>
  </conditionalFormatting>
  <conditionalFormatting sqref="H44:H49">
    <cfRule type="cellIs" dxfId="129" priority="23" stopIfTrue="1" operator="greaterThan">
      <formula>0</formula>
    </cfRule>
    <cfRule type="cellIs" dxfId="128" priority="24" stopIfTrue="1" operator="lessThan">
      <formula>1</formula>
    </cfRule>
  </conditionalFormatting>
  <conditionalFormatting sqref="H44:H49">
    <cfRule type="cellIs" dxfId="127" priority="21" stopIfTrue="1" operator="greaterThan">
      <formula>0</formula>
    </cfRule>
    <cfRule type="cellIs" dxfId="126" priority="22" stopIfTrue="1" operator="lessThan">
      <formula>1</formula>
    </cfRule>
  </conditionalFormatting>
  <conditionalFormatting sqref="H52:H56">
    <cfRule type="cellIs" dxfId="125" priority="19" stopIfTrue="1" operator="greaterThan">
      <formula>0</formula>
    </cfRule>
    <cfRule type="cellIs" dxfId="124" priority="20" stopIfTrue="1" operator="lessThan">
      <formula>1</formula>
    </cfRule>
  </conditionalFormatting>
  <conditionalFormatting sqref="H52:H56">
    <cfRule type="cellIs" dxfId="123" priority="17" stopIfTrue="1" operator="greaterThan">
      <formula>0</formula>
    </cfRule>
    <cfRule type="cellIs" dxfId="122" priority="18" stopIfTrue="1" operator="lessThan">
      <formula>1</formula>
    </cfRule>
  </conditionalFormatting>
  <conditionalFormatting sqref="H59:H62">
    <cfRule type="cellIs" dxfId="121" priority="15" stopIfTrue="1" operator="greaterThan">
      <formula>0</formula>
    </cfRule>
    <cfRule type="cellIs" dxfId="120" priority="16" stopIfTrue="1" operator="lessThan">
      <formula>1</formula>
    </cfRule>
  </conditionalFormatting>
  <conditionalFormatting sqref="H59:H62">
    <cfRule type="cellIs" dxfId="119" priority="13" stopIfTrue="1" operator="greaterThan">
      <formula>0</formula>
    </cfRule>
    <cfRule type="cellIs" dxfId="118" priority="14" stopIfTrue="1" operator="lessThan">
      <formula>1</formula>
    </cfRule>
  </conditionalFormatting>
  <conditionalFormatting sqref="H65">
    <cfRule type="cellIs" dxfId="117" priority="11" stopIfTrue="1" operator="greaterThan">
      <formula>0</formula>
    </cfRule>
    <cfRule type="cellIs" dxfId="116" priority="12" stopIfTrue="1" operator="lessThan">
      <formula>1</formula>
    </cfRule>
  </conditionalFormatting>
  <conditionalFormatting sqref="H65">
    <cfRule type="cellIs" dxfId="115" priority="9" stopIfTrue="1" operator="greaterThan">
      <formula>0</formula>
    </cfRule>
    <cfRule type="cellIs" dxfId="114" priority="10" stopIfTrue="1" operator="lessThan">
      <formula>1</formula>
    </cfRule>
  </conditionalFormatting>
  <conditionalFormatting sqref="H68:H74">
    <cfRule type="cellIs" dxfId="113" priority="7" stopIfTrue="1" operator="greaterThan">
      <formula>0</formula>
    </cfRule>
    <cfRule type="cellIs" dxfId="112" priority="8" stopIfTrue="1" operator="lessThan">
      <formula>1</formula>
    </cfRule>
  </conditionalFormatting>
  <conditionalFormatting sqref="H68:H74">
    <cfRule type="cellIs" dxfId="111" priority="5" stopIfTrue="1" operator="greaterThan">
      <formula>0</formula>
    </cfRule>
    <cfRule type="cellIs" dxfId="110" priority="6" stopIfTrue="1" operator="lessThan">
      <formula>1</formula>
    </cfRule>
  </conditionalFormatting>
  <conditionalFormatting sqref="H77">
    <cfRule type="cellIs" dxfId="109" priority="3" stopIfTrue="1" operator="greaterThan">
      <formula>0</formula>
    </cfRule>
    <cfRule type="cellIs" dxfId="108" priority="4" stopIfTrue="1" operator="lessThan">
      <formula>1</formula>
    </cfRule>
  </conditionalFormatting>
  <conditionalFormatting sqref="H77">
    <cfRule type="cellIs" dxfId="107" priority="1" stopIfTrue="1" operator="greaterThan">
      <formula>0</formula>
    </cfRule>
    <cfRule type="cellIs" dxfId="106" priority="2" stopIfTrue="1" operator="lessThan">
      <formula>1</formula>
    </cfRule>
  </conditionalFormatting>
  <dataValidations count="1">
    <dataValidation type="list" allowBlank="1" showInputMessage="1" showErrorMessage="1" sqref="M68:M74 J65 P68:P74 J68:J74 P65 M65 AC68:AC74 AC65 J52:J56 M52:M56 P52:P56 AC52:AC56 AC44:AC49 P44:P49 M44:M49 J44:J49 AC59:AC62 P59:P62 M59:M62 J59:J62 J16:J19 M16:M19 P16:P19 AC16:AC19 P22:P27 AC22:AC27 M22:M27 J22:J27 AC30:AC40 P30:P41 M30:M41 J30:J41 M77 P77 J77 AC77" xr:uid="{B17262C9-2CE1-4B6F-AFD5-5ADB1F9FE13A}">
      <formula1>Confidence_grade</formula1>
    </dataValidation>
  </dataValidations>
  <pageMargins left="0.23622047244094491" right="0.23622047244094491" top="0.74803149606299213" bottom="0.74803149606299213" header="0.31496062992125984" footer="0.31496062992125984"/>
  <pageSetup paperSize="9" scale="35" fitToWidth="0" orientation="landscape" r:id="rId1"/>
  <headerFooter>
    <oddHeader>&amp;LDepartment of Internal Affairs - Three Waters Reform Programme - Request for Information Template Workbook I</oddHeader>
    <oddFooter>&amp;LPage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1D20A-3E8E-49CE-80FF-B54CA5540500}">
  <sheetPr>
    <tabColor rgb="FF55EBF7"/>
    <pageSetUpPr fitToPage="1"/>
  </sheetPr>
  <dimension ref="A1:Y251"/>
  <sheetViews>
    <sheetView showGridLines="0" zoomScale="80" zoomScaleNormal="80" workbookViewId="0">
      <pane xSplit="13" ySplit="12" topLeftCell="N24" activePane="bottomRight" state="frozen"/>
      <selection pane="topRight"/>
      <selection pane="bottomLeft"/>
      <selection pane="bottomRight"/>
    </sheetView>
  </sheetViews>
  <sheetFormatPr defaultColWidth="0" defaultRowHeight="14.4" zeroHeight="1"/>
  <cols>
    <col min="1" max="1" width="2.44140625" customWidth="1"/>
    <col min="2" max="2" width="6.44140625" customWidth="1"/>
    <col min="3" max="3" width="14.5546875" customWidth="1"/>
    <col min="4" max="4" width="76.109375" bestFit="1" customWidth="1"/>
    <col min="5" max="5" width="13.5546875" customWidth="1"/>
    <col min="6" max="6" width="8.5546875" customWidth="1"/>
    <col min="7" max="7" width="5.5546875" customWidth="1"/>
    <col min="8" max="8" width="18.44140625" bestFit="1" customWidth="1"/>
    <col min="9" max="9" width="12.5546875" customWidth="1"/>
    <col min="10" max="11" width="5.5546875" customWidth="1"/>
    <col min="12" max="12" width="13.5546875" customWidth="1"/>
    <col min="13" max="14" width="5.5546875" customWidth="1"/>
    <col min="15" max="15" width="13.5546875" customWidth="1"/>
    <col min="16" max="17" width="5.5546875" customWidth="1"/>
    <col min="18" max="18" width="15.44140625" customWidth="1"/>
    <col min="19" max="19" width="5.5546875" customWidth="1"/>
    <col min="20" max="20" width="49.44140625" customWidth="1"/>
    <col min="21" max="21" width="5.5546875" customWidth="1"/>
    <col min="22" max="22" width="25.44140625" customWidth="1"/>
    <col min="23" max="23" width="9.44140625" hidden="1" customWidth="1"/>
    <col min="24" max="24" width="6.88671875" hidden="1" customWidth="1"/>
    <col min="25" max="25" width="5.5546875" hidden="1" customWidth="1"/>
    <col min="26" max="16384" width="8.88671875" hidden="1"/>
  </cols>
  <sheetData>
    <row r="1" spans="1:22" ht="28.35" customHeight="1">
      <c r="A1" s="189"/>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
      <c r="U1" s="313"/>
      <c r="V1" s="875"/>
    </row>
    <row r="2" spans="1:22" ht="20.399999999999999">
      <c r="A2" s="32"/>
      <c r="B2" s="39"/>
      <c r="C2" s="298"/>
      <c r="D2" s="189"/>
      <c r="E2" s="189"/>
      <c r="F2" s="189"/>
      <c r="G2" s="189"/>
      <c r="H2" s="189"/>
      <c r="I2" s="189"/>
      <c r="J2" s="189"/>
      <c r="K2" s="189"/>
      <c r="L2" s="189"/>
      <c r="M2" s="189"/>
      <c r="N2" s="189"/>
      <c r="O2" s="189"/>
      <c r="P2" s="189"/>
      <c r="Q2" s="189"/>
      <c r="R2" s="189"/>
      <c r="S2" s="189"/>
      <c r="T2" s="189"/>
      <c r="U2" s="281"/>
      <c r="V2" s="306"/>
    </row>
    <row r="3" spans="1:22">
      <c r="A3" s="41"/>
      <c r="B3" s="662" t="s">
        <v>1971</v>
      </c>
      <c r="C3" s="694"/>
      <c r="D3" s="663">
        <f>'Key information'!$E$8</f>
        <v>0</v>
      </c>
      <c r="E3" s="694"/>
      <c r="F3" s="192"/>
      <c r="G3" s="664" t="s">
        <v>100</v>
      </c>
      <c r="H3" s="665">
        <f>SUM(H16:H59)</f>
        <v>30</v>
      </c>
      <c r="I3" s="192"/>
      <c r="J3" s="192"/>
      <c r="K3" s="192"/>
      <c r="L3" s="192"/>
      <c r="M3" s="192"/>
      <c r="N3" s="192"/>
      <c r="O3" s="84"/>
      <c r="P3" s="326"/>
      <c r="Q3" s="83"/>
      <c r="R3" s="326"/>
      <c r="S3" s="84"/>
      <c r="T3" s="694"/>
      <c r="U3" s="694"/>
      <c r="V3" s="306"/>
    </row>
    <row r="4" spans="1:22">
      <c r="A4" s="32"/>
      <c r="B4" s="45"/>
      <c r="C4" s="327"/>
      <c r="D4" s="328"/>
      <c r="E4" s="329"/>
      <c r="F4" s="329"/>
      <c r="G4" s="329"/>
      <c r="H4" s="329"/>
      <c r="I4" s="693"/>
      <c r="J4" s="329"/>
      <c r="K4" s="329"/>
      <c r="L4" s="329"/>
      <c r="M4" s="329"/>
      <c r="N4" s="329"/>
      <c r="O4" s="47"/>
      <c r="P4" s="47"/>
      <c r="Q4" s="46"/>
      <c r="R4" s="47"/>
      <c r="S4" s="47"/>
      <c r="T4" s="450"/>
      <c r="U4" s="450"/>
      <c r="V4" s="304"/>
    </row>
    <row r="5" spans="1:22">
      <c r="A5" s="32"/>
      <c r="B5" s="32"/>
      <c r="C5" s="33"/>
      <c r="D5" s="32"/>
      <c r="E5" s="32"/>
      <c r="F5" s="32"/>
      <c r="G5" s="34"/>
      <c r="H5" s="34"/>
      <c r="I5" s="32"/>
      <c r="J5" s="32"/>
      <c r="K5" s="32"/>
      <c r="L5" s="32"/>
      <c r="M5" s="32"/>
      <c r="N5" s="32"/>
      <c r="O5" s="32"/>
      <c r="P5" s="32"/>
      <c r="Q5" s="34"/>
      <c r="R5" s="32"/>
      <c r="S5" s="32"/>
      <c r="T5" s="84"/>
      <c r="U5" s="336"/>
      <c r="V5" s="336"/>
    </row>
    <row r="6" spans="1:22" ht="15" thickBot="1">
      <c r="A6" s="32"/>
      <c r="B6" s="48"/>
      <c r="C6" s="49"/>
      <c r="D6" s="50"/>
      <c r="E6" s="50"/>
      <c r="F6" s="50"/>
      <c r="G6" s="50"/>
      <c r="H6" s="50"/>
      <c r="I6" s="50"/>
      <c r="J6" s="50"/>
      <c r="K6" s="50"/>
      <c r="L6" s="50"/>
      <c r="M6" s="50"/>
      <c r="N6" s="50"/>
      <c r="O6" s="50"/>
      <c r="P6" s="50"/>
      <c r="Q6" s="51"/>
      <c r="R6" s="50"/>
      <c r="S6" s="50"/>
      <c r="T6" s="50"/>
      <c r="U6" s="34"/>
      <c r="V6" s="306"/>
    </row>
    <row r="7" spans="1:22">
      <c r="A7" s="32"/>
      <c r="B7" s="52"/>
      <c r="C7" s="132" t="s">
        <v>144</v>
      </c>
      <c r="D7" s="130"/>
      <c r="E7" s="84"/>
      <c r="F7" s="84"/>
      <c r="G7" s="83"/>
      <c r="H7" s="84"/>
      <c r="I7" s="84"/>
      <c r="J7" s="84"/>
      <c r="K7" s="84"/>
      <c r="L7" s="84"/>
      <c r="M7" s="84"/>
      <c r="N7" s="84"/>
      <c r="O7" s="84"/>
      <c r="P7" s="84"/>
      <c r="Q7" s="83"/>
      <c r="R7" s="84"/>
      <c r="S7" s="84"/>
      <c r="T7" s="84"/>
      <c r="U7" s="34"/>
      <c r="V7" s="306"/>
    </row>
    <row r="8" spans="1:22" ht="15" thickBot="1">
      <c r="A8" s="32"/>
      <c r="B8" s="52"/>
      <c r="C8" s="131" t="s">
        <v>188</v>
      </c>
      <c r="D8" s="129"/>
      <c r="E8" s="84"/>
      <c r="F8" s="84"/>
      <c r="G8" s="83"/>
      <c r="H8" s="84"/>
      <c r="I8" s="84"/>
      <c r="J8" s="84"/>
      <c r="K8" s="84"/>
      <c r="L8" s="84"/>
      <c r="M8" s="84"/>
      <c r="N8" s="84"/>
      <c r="O8" s="84"/>
      <c r="P8" s="84"/>
      <c r="Q8" s="83"/>
      <c r="R8" s="84"/>
      <c r="S8" s="84"/>
      <c r="T8" s="84"/>
      <c r="U8" s="34"/>
      <c r="V8" s="306"/>
    </row>
    <row r="9" spans="1:22" ht="15" thickBot="1">
      <c r="A9" s="32"/>
      <c r="B9" s="52"/>
      <c r="C9" s="84"/>
      <c r="D9" s="84"/>
      <c r="E9" s="84"/>
      <c r="F9" s="84"/>
      <c r="G9" s="83"/>
      <c r="H9" s="84"/>
      <c r="I9" s="84"/>
      <c r="J9" s="84"/>
      <c r="K9" s="84"/>
      <c r="L9" s="84"/>
      <c r="M9" s="84"/>
      <c r="N9" s="84"/>
      <c r="O9" s="84"/>
      <c r="P9" s="84"/>
      <c r="Q9" s="83"/>
      <c r="R9" s="84"/>
      <c r="S9" s="84"/>
      <c r="T9" s="882"/>
      <c r="U9" s="34"/>
      <c r="V9" s="876"/>
    </row>
    <row r="10" spans="1:22">
      <c r="A10" s="32"/>
      <c r="B10" s="52"/>
      <c r="C10" s="132" t="s">
        <v>103</v>
      </c>
      <c r="D10" s="443" t="s">
        <v>32</v>
      </c>
      <c r="E10" s="443" t="s">
        <v>104</v>
      </c>
      <c r="F10" s="444" t="s">
        <v>105</v>
      </c>
      <c r="G10" s="281"/>
      <c r="H10" s="1402" t="s">
        <v>106</v>
      </c>
      <c r="I10" s="1413">
        <f>'Key information'!$E$22</f>
        <v>43646</v>
      </c>
      <c r="J10" s="1414"/>
      <c r="K10" s="32"/>
      <c r="L10" s="1413">
        <f>'Key information'!$E$23</f>
        <v>44012</v>
      </c>
      <c r="M10" s="1414"/>
      <c r="N10" s="32"/>
      <c r="O10" s="1409" t="str">
        <f>'Key information'!$E$24</f>
        <v>30/06/2021 (Forecast)</v>
      </c>
      <c r="P10" s="1410"/>
      <c r="Q10" s="83"/>
      <c r="R10" s="1406" t="s">
        <v>108</v>
      </c>
      <c r="S10" s="445"/>
      <c r="T10" s="1399" t="s">
        <v>109</v>
      </c>
      <c r="U10" s="34"/>
      <c r="V10" s="1369" t="s">
        <v>146</v>
      </c>
    </row>
    <row r="11" spans="1:22">
      <c r="A11" s="32"/>
      <c r="B11" s="52"/>
      <c r="C11" s="394" t="s">
        <v>110</v>
      </c>
      <c r="D11" s="446"/>
      <c r="E11" s="446"/>
      <c r="F11" s="447" t="s">
        <v>111</v>
      </c>
      <c r="G11" s="281"/>
      <c r="H11" s="1403"/>
      <c r="I11" s="1415"/>
      <c r="J11" s="1416"/>
      <c r="K11" s="32"/>
      <c r="L11" s="1415"/>
      <c r="M11" s="1416"/>
      <c r="N11" s="32"/>
      <c r="O11" s="1411"/>
      <c r="P11" s="1412"/>
      <c r="Q11" s="83"/>
      <c r="R11" s="1407"/>
      <c r="S11" s="445"/>
      <c r="T11" s="1400"/>
      <c r="U11" s="34"/>
      <c r="V11" s="1370"/>
    </row>
    <row r="12" spans="1:22" ht="15" thickBot="1">
      <c r="A12" s="32"/>
      <c r="B12" s="45"/>
      <c r="C12" s="131"/>
      <c r="D12" s="448"/>
      <c r="E12" s="448"/>
      <c r="F12" s="449"/>
      <c r="G12" s="450"/>
      <c r="H12" s="1404"/>
      <c r="I12" s="451"/>
      <c r="J12" s="452" t="s">
        <v>147</v>
      </c>
      <c r="K12" s="32"/>
      <c r="L12" s="451"/>
      <c r="M12" s="452" t="s">
        <v>147</v>
      </c>
      <c r="N12" s="32"/>
      <c r="O12" s="451"/>
      <c r="P12" s="452" t="s">
        <v>147</v>
      </c>
      <c r="Q12" s="46"/>
      <c r="R12" s="1408"/>
      <c r="S12" s="453"/>
      <c r="T12" s="1401"/>
      <c r="U12" s="34"/>
      <c r="V12" s="1371"/>
    </row>
    <row r="13" spans="1:22">
      <c r="A13" s="32"/>
      <c r="B13" s="52"/>
      <c r="C13" s="84"/>
      <c r="D13" s="84"/>
      <c r="E13" s="84"/>
      <c r="F13" s="84"/>
      <c r="G13" s="83"/>
      <c r="H13" s="84"/>
      <c r="I13" s="84"/>
      <c r="J13" s="84"/>
      <c r="K13" s="84"/>
      <c r="L13" s="84"/>
      <c r="M13" s="84"/>
      <c r="N13" s="84"/>
      <c r="O13" s="84"/>
      <c r="P13" s="84"/>
      <c r="Q13" s="83"/>
      <c r="R13" s="84"/>
      <c r="S13" s="84"/>
      <c r="T13" s="879"/>
      <c r="U13" s="34"/>
      <c r="V13" s="31"/>
    </row>
    <row r="14" spans="1:22" ht="15" customHeight="1">
      <c r="A14" s="32"/>
      <c r="B14" s="52"/>
      <c r="C14" s="84"/>
      <c r="D14" s="84"/>
      <c r="E14" s="84"/>
      <c r="F14" s="84"/>
      <c r="G14" s="84"/>
      <c r="H14" s="84"/>
      <c r="I14" s="454"/>
      <c r="J14" s="454"/>
      <c r="K14" s="83"/>
      <c r="L14" s="454"/>
      <c r="M14" s="454"/>
      <c r="N14" s="83"/>
      <c r="O14" s="454"/>
      <c r="P14" s="454"/>
      <c r="Q14" s="84"/>
      <c r="R14" s="84"/>
      <c r="S14" s="84"/>
      <c r="T14" s="84"/>
      <c r="U14" s="34"/>
      <c r="V14" s="31"/>
    </row>
    <row r="15" spans="1:22">
      <c r="A15" s="32"/>
      <c r="B15" s="52"/>
      <c r="C15" s="455"/>
      <c r="D15" s="456" t="s">
        <v>2543</v>
      </c>
      <c r="E15" s="457"/>
      <c r="F15" s="457"/>
      <c r="G15" s="283"/>
      <c r="H15" s="84"/>
      <c r="I15" s="84"/>
      <c r="J15" s="84"/>
      <c r="K15" s="83"/>
      <c r="L15" s="281"/>
      <c r="M15" s="84"/>
      <c r="N15" s="84"/>
      <c r="O15" s="84"/>
      <c r="P15" s="84"/>
      <c r="Q15" s="83"/>
      <c r="R15" s="281"/>
      <c r="S15" s="281"/>
      <c r="T15" s="461"/>
      <c r="U15" s="34"/>
      <c r="V15" s="31"/>
    </row>
    <row r="16" spans="1:22">
      <c r="A16" s="32"/>
      <c r="B16" s="203">
        <f>IF(C16="","",COUNTIF($C$14:C16,"&lt;&gt;""")-COUNTBLANK($C$14:C16))</f>
        <v>1</v>
      </c>
      <c r="C16" s="455" t="s">
        <v>189</v>
      </c>
      <c r="D16" s="974" t="s">
        <v>190</v>
      </c>
      <c r="E16" s="67" t="s">
        <v>191</v>
      </c>
      <c r="F16" s="67" t="s">
        <v>117</v>
      </c>
      <c r="G16" s="283"/>
      <c r="H16" s="665">
        <f>IF(AND(I16&lt;&gt;"",J16&lt;&gt;"",L16&lt;&gt;"",M16&lt;&gt;"",O16&lt;&gt;"",P16&lt;&gt;"",T16&lt;&gt;""),0,1)</f>
        <v>1</v>
      </c>
      <c r="I16" s="64"/>
      <c r="J16" s="184"/>
      <c r="K16" s="83"/>
      <c r="L16" s="438"/>
      <c r="M16" s="184"/>
      <c r="N16" s="83"/>
      <c r="O16" s="64"/>
      <c r="P16" s="184"/>
      <c r="Q16" s="83"/>
      <c r="R16" s="666"/>
      <c r="S16" s="281"/>
      <c r="T16" s="188"/>
      <c r="U16" s="34"/>
      <c r="V16" s="1248"/>
    </row>
    <row r="17" spans="1:22">
      <c r="A17" s="32"/>
      <c r="B17" s="203">
        <f>IF(C17="","",COUNTIF($C$14:C17,"&lt;&gt;""")-COUNTBLANK($C$14:C17))</f>
        <v>2</v>
      </c>
      <c r="C17" s="159" t="s">
        <v>192</v>
      </c>
      <c r="D17" s="970" t="s">
        <v>193</v>
      </c>
      <c r="E17" s="206" t="s">
        <v>194</v>
      </c>
      <c r="F17" s="206" t="s">
        <v>117</v>
      </c>
      <c r="G17" s="283"/>
      <c r="H17" s="665">
        <f>IF(AND(I17&lt;&gt;"",J17&lt;&gt;"",L17&lt;&gt;"",M17&lt;&gt;"",O17&lt;&gt;"",P17&lt;&gt;"",T17&lt;&gt;""),0,1)</f>
        <v>1</v>
      </c>
      <c r="I17" s="64"/>
      <c r="J17" s="184"/>
      <c r="K17" s="83"/>
      <c r="L17" s="64"/>
      <c r="M17" s="184"/>
      <c r="N17" s="83"/>
      <c r="O17" s="64"/>
      <c r="P17" s="184"/>
      <c r="Q17" s="83"/>
      <c r="R17" s="666"/>
      <c r="S17" s="281"/>
      <c r="T17" s="188"/>
      <c r="U17" s="34"/>
      <c r="V17" s="31"/>
    </row>
    <row r="18" spans="1:22">
      <c r="A18" s="32"/>
      <c r="B18" s="203">
        <f>IF(C18="","",COUNTIF($C$14:C18,"&lt;&gt;""")-COUNTBLANK($C$14:C18))</f>
        <v>3</v>
      </c>
      <c r="C18" s="159" t="s">
        <v>195</v>
      </c>
      <c r="D18" s="970" t="s">
        <v>2075</v>
      </c>
      <c r="E18" s="206" t="s">
        <v>194</v>
      </c>
      <c r="F18" s="458" t="s">
        <v>117</v>
      </c>
      <c r="G18" s="283"/>
      <c r="H18" s="665">
        <f>IF(AND(I18&lt;&gt;"",J18&lt;&gt;"",L18&lt;&gt;"",M18&lt;&gt;"",O18&lt;&gt;"",P18&lt;&gt;"",T18&lt;&gt;""),0,1)</f>
        <v>1</v>
      </c>
      <c r="I18" s="188"/>
      <c r="J18" s="184"/>
      <c r="K18" s="83"/>
      <c r="L18" s="188"/>
      <c r="M18" s="184"/>
      <c r="N18" s="83"/>
      <c r="O18" s="188"/>
      <c r="P18" s="184"/>
      <c r="Q18" s="83"/>
      <c r="R18" s="666"/>
      <c r="S18" s="281"/>
      <c r="T18" s="188"/>
      <c r="U18" s="34"/>
      <c r="V18" s="31"/>
    </row>
    <row r="19" spans="1:22">
      <c r="A19" s="32"/>
      <c r="B19" s="203">
        <f>IF(C19="","",COUNTIF($C$14:C19,"&lt;&gt;""")-COUNTBLANK($C$14:C19))</f>
        <v>4</v>
      </c>
      <c r="C19" s="455" t="s">
        <v>196</v>
      </c>
      <c r="D19" s="974" t="s">
        <v>2544</v>
      </c>
      <c r="E19" s="459" t="s">
        <v>197</v>
      </c>
      <c r="F19" s="67" t="s">
        <v>164</v>
      </c>
      <c r="G19" s="283"/>
      <c r="H19" s="665">
        <f>IF(AND(I19&lt;&gt;"",J19&lt;&gt;"",L19&lt;&gt;"",M19&lt;&gt;"",O19&lt;&gt;"",P19&lt;&gt;"",T19&lt;&gt;""),0,1)</f>
        <v>1</v>
      </c>
      <c r="I19" s="246">
        <f>IFERROR((I16*1000000-(I17*'A1'!I16+('A2'!I18*'A1'!I17)))/('A1'!I49*1000),0)</f>
        <v>0</v>
      </c>
      <c r="J19" s="184"/>
      <c r="K19" s="84"/>
      <c r="L19" s="246">
        <f>IFERROR((L16*1000000-(L17*'A1'!L16+('A2'!L18*'A1'!L17)))/('A1'!L49*1000),0)</f>
        <v>0</v>
      </c>
      <c r="M19" s="184"/>
      <c r="N19" s="84"/>
      <c r="O19" s="246">
        <f>IFERROR((O16*1000000-(O17*'A1'!O16+('A2'!O18*'A1'!O17)))/('A1'!O49*1000),0)</f>
        <v>0</v>
      </c>
      <c r="P19" s="184"/>
      <c r="Q19" s="83"/>
      <c r="R19" s="666"/>
      <c r="S19" s="281"/>
      <c r="T19" s="188"/>
      <c r="U19" s="34"/>
      <c r="V19" s="31"/>
    </row>
    <row r="20" spans="1:22">
      <c r="A20" s="32"/>
      <c r="B20" s="203" t="str">
        <f>IF(C20="","",COUNTIF($C$14:C20,"&lt;&gt;""")-COUNTBLANK($C$14:C20))</f>
        <v/>
      </c>
      <c r="C20" s="84"/>
      <c r="D20" s="84"/>
      <c r="E20" s="84"/>
      <c r="F20" s="84"/>
      <c r="G20" s="283"/>
      <c r="H20" s="84"/>
      <c r="I20" s="84"/>
      <c r="J20" s="84"/>
      <c r="K20" s="84"/>
      <c r="L20" s="84"/>
      <c r="M20" s="84"/>
      <c r="N20" s="84"/>
      <c r="O20" s="84"/>
      <c r="P20" s="84"/>
      <c r="Q20" s="84"/>
      <c r="R20" s="84"/>
      <c r="S20" s="84"/>
      <c r="T20" s="460"/>
      <c r="U20" s="34"/>
      <c r="V20" s="31"/>
    </row>
    <row r="21" spans="1:22">
      <c r="A21" s="32"/>
      <c r="B21" s="203" t="str">
        <f>IF(C21="","",COUNTIF($C$14:C21,"&lt;&gt;""")-COUNTBLANK($C$14:C21))</f>
        <v/>
      </c>
      <c r="C21" s="159"/>
      <c r="D21" s="456" t="s">
        <v>2545</v>
      </c>
      <c r="E21" s="159"/>
      <c r="F21" s="159"/>
      <c r="G21" s="283"/>
      <c r="H21" s="84"/>
      <c r="I21" s="84"/>
      <c r="J21" s="84"/>
      <c r="K21" s="83"/>
      <c r="L21" s="84"/>
      <c r="M21" s="84"/>
      <c r="N21" s="83"/>
      <c r="O21" s="84"/>
      <c r="P21" s="84"/>
      <c r="Q21" s="83"/>
      <c r="R21" s="281"/>
      <c r="S21" s="281"/>
      <c r="T21" s="461"/>
      <c r="U21" s="34"/>
      <c r="V21" s="31"/>
    </row>
    <row r="22" spans="1:22">
      <c r="A22" s="32"/>
      <c r="B22" s="203">
        <f>IF(C22="","",COUNTIF($C$14:C22,"&lt;&gt;""")-COUNTBLANK($C$14:C22))</f>
        <v>5</v>
      </c>
      <c r="C22" s="159" t="s">
        <v>198</v>
      </c>
      <c r="D22" s="970" t="s">
        <v>190</v>
      </c>
      <c r="E22" s="206" t="s">
        <v>191</v>
      </c>
      <c r="F22" s="206" t="s">
        <v>117</v>
      </c>
      <c r="G22" s="283"/>
      <c r="H22" s="665">
        <f>IF(AND(I22&lt;&gt;"",J22&lt;&gt;"",L22&lt;&gt;"",M22&lt;&gt;"",O22&lt;&gt;"",P22&lt;&gt;"",T22&lt;&gt;""),0,1)</f>
        <v>1</v>
      </c>
      <c r="I22" s="64"/>
      <c r="J22" s="184"/>
      <c r="K22" s="83"/>
      <c r="L22" s="438"/>
      <c r="M22" s="184"/>
      <c r="N22" s="83"/>
      <c r="O22" s="64"/>
      <c r="P22" s="184"/>
      <c r="Q22" s="83"/>
      <c r="R22" s="666"/>
      <c r="S22" s="281"/>
      <c r="T22" s="188"/>
      <c r="U22" s="34"/>
      <c r="V22" s="1248"/>
    </row>
    <row r="23" spans="1:22">
      <c r="A23" s="32"/>
      <c r="B23" s="203">
        <f>IF(C23="","",COUNTIF($C$14:C23,"&lt;&gt;""")-COUNTBLANK($C$14:C23))</f>
        <v>6</v>
      </c>
      <c r="C23" s="159" t="s">
        <v>199</v>
      </c>
      <c r="D23" s="970" t="s">
        <v>2075</v>
      </c>
      <c r="E23" s="206" t="s">
        <v>194</v>
      </c>
      <c r="F23" s="206" t="s">
        <v>117</v>
      </c>
      <c r="G23" s="283"/>
      <c r="H23" s="665">
        <f>IF(AND(I23&lt;&gt;"",J23&lt;&gt;"",L23&lt;&gt;"",M23&lt;&gt;"",O23&lt;&gt;"",P23&lt;&gt;"",T23&lt;&gt;""),0,1)</f>
        <v>1</v>
      </c>
      <c r="I23" s="188"/>
      <c r="J23" s="184"/>
      <c r="K23" s="83"/>
      <c r="L23" s="188"/>
      <c r="M23" s="184"/>
      <c r="N23" s="83"/>
      <c r="O23" s="188"/>
      <c r="P23" s="184"/>
      <c r="Q23" s="83"/>
      <c r="R23" s="666"/>
      <c r="S23" s="281"/>
      <c r="T23" s="188"/>
      <c r="U23" s="34"/>
      <c r="V23" s="31"/>
    </row>
    <row r="24" spans="1:22">
      <c r="A24" s="32"/>
      <c r="B24" s="203">
        <f>IF(C24="","",COUNTIF($C$14:C24,"&lt;&gt;""")-COUNTBLANK($C$14:C24))</f>
        <v>7</v>
      </c>
      <c r="C24" s="159" t="s">
        <v>200</v>
      </c>
      <c r="D24" s="970" t="s">
        <v>201</v>
      </c>
      <c r="E24" s="206" t="s">
        <v>191</v>
      </c>
      <c r="F24" s="206" t="s">
        <v>117</v>
      </c>
      <c r="G24" s="283"/>
      <c r="H24" s="665">
        <f>IF(AND(I24&lt;&gt;"",J24&lt;&gt;"",L24&lt;&gt;"",M24&lt;&gt;"",O24&lt;&gt;"",P24&lt;&gt;"",T24&lt;&gt;""),0,1)</f>
        <v>1</v>
      </c>
      <c r="I24" s="188"/>
      <c r="J24" s="184"/>
      <c r="K24" s="83"/>
      <c r="L24" s="188"/>
      <c r="M24" s="184"/>
      <c r="N24" s="83"/>
      <c r="O24" s="188"/>
      <c r="P24" s="184"/>
      <c r="Q24" s="83"/>
      <c r="R24" s="666"/>
      <c r="S24" s="281"/>
      <c r="T24" s="188"/>
      <c r="U24" s="34"/>
      <c r="V24" s="31"/>
    </row>
    <row r="25" spans="1:22">
      <c r="A25" s="32"/>
      <c r="B25" s="203">
        <f>IF(C25="","",COUNTIF($C$14:C25,"&lt;&gt;""")-COUNTBLANK($C$14:C25))</f>
        <v>8</v>
      </c>
      <c r="C25" s="159" t="s">
        <v>202</v>
      </c>
      <c r="D25" s="970" t="s">
        <v>2546</v>
      </c>
      <c r="E25" s="432" t="s">
        <v>197</v>
      </c>
      <c r="F25" s="206" t="s">
        <v>164</v>
      </c>
      <c r="G25" s="283"/>
      <c r="H25" s="665">
        <f>IF(AND(I25&lt;&gt;"",J25&lt;&gt;"",L25&lt;&gt;"",M25&lt;&gt;"",O25&lt;&gt;"",P25&lt;&gt;"",T25&lt;&gt;""),0,1)</f>
        <v>1</v>
      </c>
      <c r="I25" s="823">
        <f>IFERROR((I22*1000000-(I23*'A1'!I21+'A2'!I24*'A1'!I20))/('A1'!I50*1000),0)</f>
        <v>0</v>
      </c>
      <c r="J25" s="1002"/>
      <c r="K25" s="998"/>
      <c r="L25" s="823">
        <f>IFERROR((L22*1000000-(L23*'A1'!L21+'A2'!L24*'A1'!L20))/('A1'!L50*1000),0)</f>
        <v>0</v>
      </c>
      <c r="M25" s="1002"/>
      <c r="N25" s="998"/>
      <c r="O25" s="823">
        <f>IFERROR((O22*1000000-(O23*'A1'!O21+'A2'!O24*'A1'!O20))/('A1'!O50*1000),0)</f>
        <v>0</v>
      </c>
      <c r="P25" s="184"/>
      <c r="Q25" s="83"/>
      <c r="R25" s="666"/>
      <c r="S25" s="463"/>
      <c r="T25" s="188"/>
      <c r="U25" s="34"/>
      <c r="V25" s="31"/>
    </row>
    <row r="26" spans="1:22">
      <c r="A26" s="32"/>
      <c r="B26" s="203" t="str">
        <f>IF(C26="","",COUNTIF($C$14:C26,"&lt;&gt;""")-COUNTBLANK($C$14:C26))</f>
        <v/>
      </c>
      <c r="C26" s="84"/>
      <c r="D26" s="998"/>
      <c r="E26" s="84"/>
      <c r="F26" s="84"/>
      <c r="G26" s="283"/>
      <c r="H26" s="84"/>
      <c r="I26" s="460"/>
      <c r="J26" s="84"/>
      <c r="K26" s="84"/>
      <c r="L26" s="84"/>
      <c r="M26" s="84"/>
      <c r="N26" s="84"/>
      <c r="O26" s="84"/>
      <c r="P26" s="84"/>
      <c r="Q26" s="84"/>
      <c r="R26" s="84"/>
      <c r="S26" s="84"/>
      <c r="T26" s="460"/>
      <c r="U26" s="34"/>
      <c r="V26" s="31"/>
    </row>
    <row r="27" spans="1:22">
      <c r="A27" s="32"/>
      <c r="B27" s="203" t="str">
        <f>IF(C27="","",COUNTIF($C$14:C27,"&lt;&gt;""")-COUNTBLANK($C$14:C27))</f>
        <v/>
      </c>
      <c r="C27" s="159"/>
      <c r="D27" s="1006" t="s">
        <v>2547</v>
      </c>
      <c r="E27" s="159"/>
      <c r="F27" s="159"/>
      <c r="G27" s="283"/>
      <c r="H27" s="84"/>
      <c r="I27" s="461"/>
      <c r="J27" s="84"/>
      <c r="K27" s="83"/>
      <c r="L27" s="281"/>
      <c r="M27" s="84"/>
      <c r="N27" s="83"/>
      <c r="O27" s="281"/>
      <c r="P27" s="84"/>
      <c r="Q27" s="83"/>
      <c r="R27" s="281"/>
      <c r="S27" s="281"/>
      <c r="T27" s="461"/>
      <c r="U27" s="34"/>
      <c r="V27" s="31"/>
    </row>
    <row r="28" spans="1:22">
      <c r="A28" s="32"/>
      <c r="B28" s="203">
        <f>IF(C28="","",COUNTIF($C$14:C28,"&lt;&gt;""")-COUNTBLANK($C$14:C28))</f>
        <v>9</v>
      </c>
      <c r="C28" s="159" t="s">
        <v>203</v>
      </c>
      <c r="D28" s="970" t="s">
        <v>204</v>
      </c>
      <c r="E28" s="206" t="s">
        <v>191</v>
      </c>
      <c r="F28" s="206" t="s">
        <v>117</v>
      </c>
      <c r="G28" s="283"/>
      <c r="H28" s="665">
        <f>IF(AND(I28&lt;&gt;"",J28&lt;&gt;"",L28&lt;&gt;"",M28&lt;&gt;"",O28&lt;&gt;"",P28&lt;&gt;"",T28&lt;&gt;""),0,1)</f>
        <v>1</v>
      </c>
      <c r="I28" s="64"/>
      <c r="J28" s="184"/>
      <c r="K28" s="83"/>
      <c r="L28" s="64"/>
      <c r="M28" s="184"/>
      <c r="N28" s="83"/>
      <c r="O28" s="64"/>
      <c r="P28" s="184"/>
      <c r="Q28" s="83"/>
      <c r="R28" s="666"/>
      <c r="S28" s="281"/>
      <c r="T28" s="188"/>
      <c r="U28" s="34"/>
      <c r="V28" s="31"/>
    </row>
    <row r="29" spans="1:22" hidden="1">
      <c r="A29" s="32"/>
      <c r="B29" s="203" t="str">
        <f>IF(C29="","",COUNTIF($C$14:C29,"&lt;&gt;""")-COUNTBLANK($C$14:C29))</f>
        <v/>
      </c>
      <c r="C29" s="204"/>
      <c r="D29" s="970"/>
      <c r="E29" s="204"/>
      <c r="F29" s="204"/>
      <c r="G29" s="283"/>
      <c r="H29" s="84"/>
      <c r="I29" s="84"/>
      <c r="J29" s="84"/>
      <c r="K29" s="84"/>
      <c r="L29" s="84"/>
      <c r="M29" s="84"/>
      <c r="N29" s="84"/>
      <c r="O29" s="84"/>
      <c r="P29" s="84"/>
      <c r="Q29" s="83"/>
      <c r="R29" s="84"/>
      <c r="S29" s="84"/>
      <c r="T29" s="190"/>
      <c r="U29" s="34"/>
      <c r="V29" s="31"/>
    </row>
    <row r="30" spans="1:22">
      <c r="A30" s="32"/>
      <c r="B30" s="203">
        <f>IF(C30="","",COUNTIF($C$14:C30,"&lt;&gt;""")-COUNTBLANK($C$14:C30))</f>
        <v>10</v>
      </c>
      <c r="C30" s="159" t="s">
        <v>205</v>
      </c>
      <c r="D30" s="970" t="s">
        <v>206</v>
      </c>
      <c r="E30" s="206" t="s">
        <v>191</v>
      </c>
      <c r="F30" s="206" t="s">
        <v>117</v>
      </c>
      <c r="G30" s="283"/>
      <c r="H30" s="665">
        <f>IF(AND(I30&lt;&gt;"",J30&lt;&gt;"",L30&lt;&gt;"",M30&lt;&gt;"",O30&lt;&gt;"",P30&lt;&gt;"",T30&lt;&gt;""),0,1)</f>
        <v>1</v>
      </c>
      <c r="I30" s="64"/>
      <c r="J30" s="184"/>
      <c r="K30" s="83"/>
      <c r="L30" s="64"/>
      <c r="M30" s="184"/>
      <c r="N30" s="83"/>
      <c r="O30" s="64"/>
      <c r="P30" s="184"/>
      <c r="Q30" s="83"/>
      <c r="R30" s="666"/>
      <c r="S30" s="281"/>
      <c r="T30" s="188"/>
      <c r="U30" s="34"/>
      <c r="V30" s="31"/>
    </row>
    <row r="31" spans="1:22">
      <c r="A31" s="32"/>
      <c r="B31" s="203">
        <f>IF(C31="","",COUNTIF($C$14:C31,"&lt;&gt;""")-COUNTBLANK($C$14:C31))</f>
        <v>11</v>
      </c>
      <c r="C31" s="159" t="s">
        <v>207</v>
      </c>
      <c r="D31" s="970" t="s">
        <v>208</v>
      </c>
      <c r="E31" s="206" t="s">
        <v>191</v>
      </c>
      <c r="F31" s="206" t="s">
        <v>117</v>
      </c>
      <c r="G31" s="283"/>
      <c r="H31" s="665">
        <f>IF(AND(I31&lt;&gt;"",J31&lt;&gt;"",L31&lt;&gt;"",M31&lt;&gt;"",O31&lt;&gt;"",P31&lt;&gt;"",T31&lt;&gt;""),0,1)</f>
        <v>1</v>
      </c>
      <c r="I31" s="64"/>
      <c r="J31" s="184"/>
      <c r="K31" s="83"/>
      <c r="L31" s="64"/>
      <c r="M31" s="184"/>
      <c r="N31" s="83"/>
      <c r="O31" s="64"/>
      <c r="P31" s="184"/>
      <c r="Q31" s="83"/>
      <c r="R31" s="666"/>
      <c r="S31" s="281"/>
      <c r="T31" s="188"/>
      <c r="U31" s="34"/>
      <c r="V31" s="31"/>
    </row>
    <row r="32" spans="1:22" ht="17.850000000000001" customHeight="1">
      <c r="A32" s="32"/>
      <c r="B32" s="203" t="str">
        <f>IF(C32="","",COUNTIF($C$14:C32,"&lt;&gt;""")-COUNTBLANK($C$14:C32))</f>
        <v/>
      </c>
      <c r="C32" s="84"/>
      <c r="D32" s="998"/>
      <c r="E32" s="84"/>
      <c r="F32" s="84"/>
      <c r="G32" s="283"/>
      <c r="H32" s="281"/>
      <c r="I32" s="84"/>
      <c r="J32" s="84"/>
      <c r="K32" s="84"/>
      <c r="L32" s="84"/>
      <c r="M32" s="84"/>
      <c r="N32" s="84"/>
      <c r="O32" s="84"/>
      <c r="P32" s="84"/>
      <c r="Q32" s="84"/>
      <c r="R32" s="84"/>
      <c r="S32" s="84"/>
      <c r="T32" s="84"/>
      <c r="U32" s="34"/>
      <c r="V32" s="31"/>
    </row>
    <row r="33" spans="1:22">
      <c r="A33" s="32"/>
      <c r="B33" s="203" t="str">
        <f>IF(C33="","",COUNTIF($C$14:C33,"&lt;&gt;""")-COUNTBLANK($C$14:C33))</f>
        <v/>
      </c>
      <c r="C33" s="159"/>
      <c r="D33" s="1006" t="s">
        <v>2548</v>
      </c>
      <c r="E33" s="159"/>
      <c r="F33" s="159"/>
      <c r="G33" s="283"/>
      <c r="H33" s="281"/>
      <c r="I33" s="281"/>
      <c r="J33" s="84"/>
      <c r="K33" s="83"/>
      <c r="L33" s="281"/>
      <c r="M33" s="84"/>
      <c r="N33" s="83"/>
      <c r="O33" s="281"/>
      <c r="P33" s="84"/>
      <c r="Q33" s="83"/>
      <c r="R33" s="281"/>
      <c r="S33" s="281"/>
      <c r="T33" s="461"/>
      <c r="U33" s="34"/>
      <c r="V33" s="31"/>
    </row>
    <row r="34" spans="1:22">
      <c r="A34" s="32"/>
      <c r="B34" s="203">
        <f>IF(C34="","",COUNTIF($C$14:C34,"&lt;&gt;""")-COUNTBLANK($C$14:C34))</f>
        <v>12</v>
      </c>
      <c r="C34" s="159" t="s">
        <v>209</v>
      </c>
      <c r="D34" s="970" t="s">
        <v>204</v>
      </c>
      <c r="E34" s="206" t="s">
        <v>191</v>
      </c>
      <c r="F34" s="206" t="s">
        <v>117</v>
      </c>
      <c r="G34" s="283"/>
      <c r="H34" s="665">
        <f>IF(AND(I34&lt;&gt;"",J34&lt;&gt;"",L34&lt;&gt;"",M34&lt;&gt;"",O34&lt;&gt;"",P34&lt;&gt;"",T34&lt;&gt;""),0,1)</f>
        <v>1</v>
      </c>
      <c r="I34" s="64"/>
      <c r="J34" s="184"/>
      <c r="K34" s="83"/>
      <c r="L34" s="438"/>
      <c r="M34" s="184"/>
      <c r="N34" s="84"/>
      <c r="O34" s="64"/>
      <c r="P34" s="184"/>
      <c r="Q34" s="83"/>
      <c r="R34" s="666"/>
      <c r="S34" s="281"/>
      <c r="T34" s="188"/>
      <c r="U34" s="34"/>
      <c r="V34" s="1248"/>
    </row>
    <row r="35" spans="1:22">
      <c r="A35" s="33"/>
      <c r="B35" s="436">
        <f>IF(C35="","",COUNTIF($C$14:C35,"&lt;&gt;""")-COUNTBLANK($C$14:C35))</f>
        <v>13</v>
      </c>
      <c r="C35" s="462" t="s">
        <v>210</v>
      </c>
      <c r="D35" s="970" t="s">
        <v>208</v>
      </c>
      <c r="E35" s="432" t="s">
        <v>191</v>
      </c>
      <c r="F35" s="432" t="s">
        <v>117</v>
      </c>
      <c r="G35" s="283"/>
      <c r="H35" s="665">
        <f>IF(AND(I35&lt;&gt;"",J35&lt;&gt;"",L35&lt;&gt;"",M35&lt;&gt;"",O35&lt;&gt;"",P35&lt;&gt;"",T35&lt;&gt;""),0,1)</f>
        <v>1</v>
      </c>
      <c r="I35" s="438"/>
      <c r="J35" s="419"/>
      <c r="K35" s="114"/>
      <c r="L35" s="438"/>
      <c r="M35" s="419"/>
      <c r="N35" s="114"/>
      <c r="O35" s="438"/>
      <c r="P35" s="419"/>
      <c r="Q35" s="114"/>
      <c r="R35" s="695"/>
      <c r="S35" s="463"/>
      <c r="T35" s="696"/>
      <c r="U35" s="420"/>
      <c r="V35" s="31"/>
    </row>
    <row r="36" spans="1:22">
      <c r="A36" s="32"/>
      <c r="B36" s="203">
        <f>IF(C36="","",COUNTIF($C$14:C36,"&lt;&gt;""")-COUNTBLANK($C$14:C36))</f>
        <v>14</v>
      </c>
      <c r="C36" s="159" t="s">
        <v>211</v>
      </c>
      <c r="D36" s="970" t="s">
        <v>212</v>
      </c>
      <c r="E36" s="206" t="s">
        <v>194</v>
      </c>
      <c r="F36" s="206" t="s">
        <v>117</v>
      </c>
      <c r="G36" s="283"/>
      <c r="H36" s="665">
        <f>IF(AND(I36&lt;&gt;"",J36&lt;&gt;"",L36&lt;&gt;"",M36&lt;&gt;"",O36&lt;&gt;"",P36&lt;&gt;"",T36&lt;&gt;""),0,1)</f>
        <v>1</v>
      </c>
      <c r="I36" s="64"/>
      <c r="J36" s="184"/>
      <c r="K36" s="83"/>
      <c r="L36" s="64"/>
      <c r="M36" s="184"/>
      <c r="N36" s="83"/>
      <c r="O36" s="64"/>
      <c r="P36" s="184"/>
      <c r="Q36" s="83"/>
      <c r="R36" s="666"/>
      <c r="S36" s="281"/>
      <c r="T36" s="188"/>
      <c r="U36" s="34"/>
      <c r="V36" s="31"/>
    </row>
    <row r="37" spans="1:22">
      <c r="A37" s="32"/>
      <c r="B37" s="203">
        <f>IF(C37="","",COUNTIF($C$14:C37,"&lt;&gt;""")-COUNTBLANK($C$14:C37))</f>
        <v>15</v>
      </c>
      <c r="C37" s="159" t="s">
        <v>213</v>
      </c>
      <c r="D37" s="970" t="s">
        <v>2076</v>
      </c>
      <c r="E37" s="206" t="s">
        <v>194</v>
      </c>
      <c r="F37" s="206" t="s">
        <v>117</v>
      </c>
      <c r="G37" s="283"/>
      <c r="H37" s="665">
        <f>IF(AND(I37&lt;&gt;"",J37&lt;&gt;"",L37&lt;&gt;"",M37&lt;&gt;"",O37&lt;&gt;"",P37&lt;&gt;"",T37&lt;&gt;""),0,1)</f>
        <v>1</v>
      </c>
      <c r="I37" s="188"/>
      <c r="J37" s="184"/>
      <c r="K37" s="83"/>
      <c r="L37" s="188"/>
      <c r="M37" s="184"/>
      <c r="N37" s="83"/>
      <c r="O37" s="188"/>
      <c r="P37" s="184"/>
      <c r="Q37" s="83"/>
      <c r="R37" s="666"/>
      <c r="S37" s="281"/>
      <c r="T37" s="188"/>
      <c r="U37" s="34"/>
      <c r="V37" s="31"/>
    </row>
    <row r="38" spans="1:22">
      <c r="A38" s="32"/>
      <c r="B38" s="203">
        <f>IF(C38="","",COUNTIF($C$14:C38,"&lt;&gt;""")-COUNTBLANK($C$14:C38))</f>
        <v>16</v>
      </c>
      <c r="C38" s="159" t="s">
        <v>214</v>
      </c>
      <c r="D38" s="970" t="s">
        <v>2549</v>
      </c>
      <c r="E38" s="206" t="s">
        <v>194</v>
      </c>
      <c r="F38" s="206" t="s">
        <v>164</v>
      </c>
      <c r="G38" s="283"/>
      <c r="H38" s="665">
        <f>IF(AND(I38&lt;&gt;"",J38&lt;&gt;"",L38&lt;&gt;"",M38&lt;&gt;"",O38&lt;&gt;"",P38&lt;&gt;"",T38&lt;&gt;""),0,1)</f>
        <v>1</v>
      </c>
      <c r="I38" s="823">
        <f>IFERROR(1000000*(I34/'A1'!I34),0)</f>
        <v>0</v>
      </c>
      <c r="J38" s="1002"/>
      <c r="K38" s="998"/>
      <c r="L38" s="823">
        <f>IFERROR(1000000*(L34/'A1'!L34),0)</f>
        <v>0</v>
      </c>
      <c r="M38" s="1002"/>
      <c r="N38" s="998"/>
      <c r="O38" s="823">
        <f>IFERROR(1000000*(O34/'A1'!O34),0)</f>
        <v>0</v>
      </c>
      <c r="P38" s="184"/>
      <c r="Q38" s="83"/>
      <c r="R38" s="666"/>
      <c r="S38" s="281"/>
      <c r="T38" s="188"/>
      <c r="U38" s="34"/>
      <c r="V38" s="31"/>
    </row>
    <row r="39" spans="1:22">
      <c r="A39" s="32"/>
      <c r="B39" s="203" t="str">
        <f>IF(C39="","",COUNTIF($C$14:C39,"&lt;&gt;""")-COUNTBLANK($C$14:C39))</f>
        <v/>
      </c>
      <c r="C39" s="281"/>
      <c r="D39" s="281"/>
      <c r="E39" s="281"/>
      <c r="F39" s="281"/>
      <c r="G39" s="283"/>
      <c r="H39" s="84"/>
      <c r="I39" s="460"/>
      <c r="J39" s="84"/>
      <c r="K39" s="83"/>
      <c r="L39" s="84"/>
      <c r="M39" s="84"/>
      <c r="N39" s="83"/>
      <c r="O39" s="281"/>
      <c r="P39" s="84"/>
      <c r="Q39" s="83"/>
      <c r="R39" s="281"/>
      <c r="S39" s="281"/>
      <c r="T39" s="883"/>
      <c r="U39" s="34"/>
      <c r="V39" s="31"/>
    </row>
    <row r="40" spans="1:22">
      <c r="A40" s="32"/>
      <c r="B40" s="203" t="str">
        <f>IF(C40="","",COUNTIF($C$14:C40,"&lt;&gt;""")-COUNTBLANK($C$14:C40))</f>
        <v/>
      </c>
      <c r="C40" s="159"/>
      <c r="D40" s="1006" t="s">
        <v>215</v>
      </c>
      <c r="E40" s="159"/>
      <c r="F40" s="159"/>
      <c r="G40" s="283"/>
      <c r="H40" s="84"/>
      <c r="I40" s="464"/>
      <c r="J40" s="84"/>
      <c r="K40" s="83"/>
      <c r="L40" s="84"/>
      <c r="M40" s="84"/>
      <c r="N40" s="83"/>
      <c r="O40" s="281"/>
      <c r="P40" s="84"/>
      <c r="Q40" s="83"/>
      <c r="R40" s="281"/>
      <c r="S40" s="281"/>
      <c r="T40" s="461"/>
      <c r="U40" s="34"/>
      <c r="V40" s="31"/>
    </row>
    <row r="41" spans="1:22">
      <c r="A41" s="32"/>
      <c r="B41" s="203">
        <f>IF(C41="","",COUNTIF($C$14:C41,"&lt;&gt;""")-COUNTBLANK($C$14:C41))</f>
        <v>17</v>
      </c>
      <c r="C41" s="159" t="s">
        <v>216</v>
      </c>
      <c r="D41" s="970" t="s">
        <v>2550</v>
      </c>
      <c r="E41" s="206" t="s">
        <v>191</v>
      </c>
      <c r="F41" s="206" t="s">
        <v>117</v>
      </c>
      <c r="G41" s="283"/>
      <c r="H41" s="665">
        <f t="shared" ref="H41:H49" si="0">IF(AND(I41&lt;&gt;"",J41&lt;&gt;"",L41&lt;&gt;"",M41&lt;&gt;"",O41&lt;&gt;"",P41&lt;&gt;"",T41&lt;&gt;""),0,1)</f>
        <v>1</v>
      </c>
      <c r="I41" s="64"/>
      <c r="J41" s="184"/>
      <c r="K41" s="83"/>
      <c r="L41" s="64"/>
      <c r="M41" s="184"/>
      <c r="N41" s="84"/>
      <c r="O41" s="64"/>
      <c r="P41" s="184"/>
      <c r="Q41" s="83"/>
      <c r="R41" s="666"/>
      <c r="S41" s="281"/>
      <c r="T41" s="188"/>
      <c r="U41" s="34"/>
      <c r="V41" s="31"/>
    </row>
    <row r="42" spans="1:22">
      <c r="A42" s="32"/>
      <c r="B42" s="203">
        <f>IF(C42="","",COUNTIF($C$14:C42,"&lt;&gt;""")-COUNTBLANK($C$14:C42))</f>
        <v>18</v>
      </c>
      <c r="C42" s="159" t="s">
        <v>217</v>
      </c>
      <c r="D42" s="970" t="s">
        <v>218</v>
      </c>
      <c r="E42" s="206" t="s">
        <v>191</v>
      </c>
      <c r="F42" s="206" t="s">
        <v>117</v>
      </c>
      <c r="G42" s="283"/>
      <c r="H42" s="665">
        <f t="shared" si="0"/>
        <v>1</v>
      </c>
      <c r="I42" s="64"/>
      <c r="J42" s="184"/>
      <c r="K42" s="83"/>
      <c r="L42" s="64"/>
      <c r="M42" s="184"/>
      <c r="N42" s="83"/>
      <c r="O42" s="64"/>
      <c r="P42" s="184"/>
      <c r="Q42" s="83"/>
      <c r="R42" s="666"/>
      <c r="S42" s="281"/>
      <c r="T42" s="188"/>
      <c r="U42" s="34"/>
      <c r="V42" s="31"/>
    </row>
    <row r="43" spans="1:22">
      <c r="A43" s="32"/>
      <c r="B43" s="203">
        <f>IF(C43="","",COUNTIF($C$14:C43,"&lt;&gt;""")-COUNTBLANK($C$14:C43))</f>
        <v>19</v>
      </c>
      <c r="C43" s="159" t="s">
        <v>219</v>
      </c>
      <c r="D43" s="970" t="s">
        <v>220</v>
      </c>
      <c r="E43" s="206" t="s">
        <v>191</v>
      </c>
      <c r="F43" s="206" t="s">
        <v>117</v>
      </c>
      <c r="G43" s="283"/>
      <c r="H43" s="665">
        <f t="shared" si="0"/>
        <v>1</v>
      </c>
      <c r="I43" s="64"/>
      <c r="J43" s="184"/>
      <c r="K43" s="83"/>
      <c r="L43" s="64"/>
      <c r="M43" s="184"/>
      <c r="N43" s="83"/>
      <c r="O43" s="64"/>
      <c r="P43" s="184"/>
      <c r="Q43" s="83"/>
      <c r="R43" s="666"/>
      <c r="S43" s="281"/>
      <c r="T43" s="188"/>
      <c r="U43" s="34"/>
      <c r="V43" s="31"/>
    </row>
    <row r="44" spans="1:22">
      <c r="A44" s="32"/>
      <c r="B44" s="203">
        <f>IF(C44="","",COUNTIF($C$14:C44,"&lt;&gt;""")-COUNTBLANK($C$14:C44))</f>
        <v>20</v>
      </c>
      <c r="C44" s="159" t="s">
        <v>221</v>
      </c>
      <c r="D44" s="970" t="s">
        <v>222</v>
      </c>
      <c r="E44" s="206" t="s">
        <v>191</v>
      </c>
      <c r="F44" s="206" t="s">
        <v>117</v>
      </c>
      <c r="G44" s="283"/>
      <c r="H44" s="665">
        <f t="shared" si="0"/>
        <v>1</v>
      </c>
      <c r="I44" s="64"/>
      <c r="J44" s="184"/>
      <c r="K44" s="83"/>
      <c r="L44" s="64"/>
      <c r="M44" s="184"/>
      <c r="N44" s="83"/>
      <c r="O44" s="64"/>
      <c r="P44" s="184"/>
      <c r="Q44" s="83"/>
      <c r="R44" s="666"/>
      <c r="S44" s="281"/>
      <c r="T44" s="188"/>
      <c r="U44" s="34"/>
      <c r="V44" s="31"/>
    </row>
    <row r="45" spans="1:22">
      <c r="A45" s="32"/>
      <c r="B45" s="203">
        <f>IF(C45="","",COUNTIF($C$14:C45,"&lt;&gt;""")-COUNTBLANK($C$14:C45))</f>
        <v>21</v>
      </c>
      <c r="C45" s="159" t="s">
        <v>223</v>
      </c>
      <c r="D45" s="970" t="s">
        <v>224</v>
      </c>
      <c r="E45" s="206" t="s">
        <v>191</v>
      </c>
      <c r="F45" s="206" t="s">
        <v>117</v>
      </c>
      <c r="G45" s="283"/>
      <c r="H45" s="665">
        <f t="shared" si="0"/>
        <v>1</v>
      </c>
      <c r="I45" s="64"/>
      <c r="J45" s="184"/>
      <c r="K45" s="83"/>
      <c r="L45" s="64"/>
      <c r="M45" s="184"/>
      <c r="N45" s="83"/>
      <c r="O45" s="64"/>
      <c r="P45" s="184"/>
      <c r="Q45" s="83"/>
      <c r="R45" s="666"/>
      <c r="S45" s="281"/>
      <c r="T45" s="188"/>
      <c r="U45" s="34"/>
      <c r="V45" s="31"/>
    </row>
    <row r="46" spans="1:22">
      <c r="A46" s="32"/>
      <c r="B46" s="203">
        <f>IF(C46="","",COUNTIF($C$14:C46,"&lt;&gt;""")-COUNTBLANK($C$14:C46))</f>
        <v>22</v>
      </c>
      <c r="C46" s="159" t="s">
        <v>225</v>
      </c>
      <c r="D46" s="970" t="s">
        <v>226</v>
      </c>
      <c r="E46" s="206" t="s">
        <v>191</v>
      </c>
      <c r="F46" s="206" t="s">
        <v>117</v>
      </c>
      <c r="G46" s="283"/>
      <c r="H46" s="665">
        <f t="shared" si="0"/>
        <v>1</v>
      </c>
      <c r="I46" s="64"/>
      <c r="J46" s="184"/>
      <c r="K46" s="83"/>
      <c r="L46" s="64"/>
      <c r="M46" s="184"/>
      <c r="N46" s="84"/>
      <c r="O46" s="64"/>
      <c r="P46" s="184"/>
      <c r="Q46" s="83"/>
      <c r="R46" s="666"/>
      <c r="S46" s="281"/>
      <c r="T46" s="188"/>
      <c r="U46" s="34"/>
      <c r="V46" s="31"/>
    </row>
    <row r="47" spans="1:22">
      <c r="A47" s="32"/>
      <c r="B47" s="203">
        <f>IF(C47="","",COUNTIF($C$14:C47,"&lt;&gt;""")-COUNTBLANK($C$14:C47))</f>
        <v>23</v>
      </c>
      <c r="C47" s="159" t="s">
        <v>227</v>
      </c>
      <c r="D47" s="970" t="s">
        <v>228</v>
      </c>
      <c r="E47" s="206" t="s">
        <v>191</v>
      </c>
      <c r="F47" s="206" t="s">
        <v>117</v>
      </c>
      <c r="G47" s="283"/>
      <c r="H47" s="1011">
        <f t="shared" si="0"/>
        <v>1</v>
      </c>
      <c r="I47" s="64"/>
      <c r="J47" s="184"/>
      <c r="K47" s="83"/>
      <c r="L47" s="64"/>
      <c r="M47" s="184"/>
      <c r="N47" s="83"/>
      <c r="O47" s="64"/>
      <c r="P47" s="184"/>
      <c r="Q47" s="83"/>
      <c r="R47" s="666"/>
      <c r="S47" s="281"/>
      <c r="T47" s="188"/>
      <c r="U47" s="34"/>
      <c r="V47" s="31"/>
    </row>
    <row r="48" spans="1:22">
      <c r="A48" s="32"/>
      <c r="B48" s="203">
        <f>IF(C48="","",COUNTIF($C$14:C48,"&lt;&gt;""")-COUNTBLANK($C$14:C48))</f>
        <v>24</v>
      </c>
      <c r="C48" s="159" t="s">
        <v>229</v>
      </c>
      <c r="D48" s="204" t="s">
        <v>230</v>
      </c>
      <c r="E48" s="458" t="s">
        <v>191</v>
      </c>
      <c r="F48" s="458" t="s">
        <v>117</v>
      </c>
      <c r="G48" s="283"/>
      <c r="H48" s="1011">
        <f t="shared" si="0"/>
        <v>1</v>
      </c>
      <c r="I48" s="64"/>
      <c r="J48" s="184"/>
      <c r="K48" s="83"/>
      <c r="L48" s="64"/>
      <c r="M48" s="184"/>
      <c r="N48" s="83"/>
      <c r="O48" s="64"/>
      <c r="P48" s="184"/>
      <c r="Q48" s="83"/>
      <c r="R48" s="666"/>
      <c r="S48" s="281"/>
      <c r="T48" s="188"/>
      <c r="U48" s="34"/>
      <c r="V48" s="31"/>
    </row>
    <row r="49" spans="1:22">
      <c r="A49" s="32"/>
      <c r="B49" s="203">
        <f>IF(C49="","",COUNTIF($C$14:C49,"&lt;&gt;""")-COUNTBLANK($C$14:C49))</f>
        <v>25</v>
      </c>
      <c r="C49" s="159" t="s">
        <v>231</v>
      </c>
      <c r="D49" s="204" t="s">
        <v>232</v>
      </c>
      <c r="E49" s="1187" t="s">
        <v>147</v>
      </c>
      <c r="F49" s="458" t="s">
        <v>117</v>
      </c>
      <c r="G49" s="283"/>
      <c r="H49" s="1011">
        <f t="shared" si="0"/>
        <v>1</v>
      </c>
      <c r="I49" s="31"/>
      <c r="J49" s="184"/>
      <c r="K49" s="83"/>
      <c r="L49" s="31"/>
      <c r="M49" s="184"/>
      <c r="N49" s="83"/>
      <c r="O49" s="31"/>
      <c r="P49" s="184"/>
      <c r="Q49" s="83"/>
      <c r="R49" s="666"/>
      <c r="S49" s="281"/>
      <c r="T49" s="188"/>
      <c r="U49" s="34"/>
      <c r="V49" s="31"/>
    </row>
    <row r="50" spans="1:22">
      <c r="A50" s="32"/>
      <c r="B50" s="203" t="str">
        <f>IF(C50="","",COUNTIF($C$14:C50,"&lt;&gt;""")-COUNTBLANK($C$14:C50))</f>
        <v/>
      </c>
      <c r="C50" s="281"/>
      <c r="D50" s="281"/>
      <c r="E50" s="281"/>
      <c r="F50" s="281"/>
      <c r="G50" s="283"/>
      <c r="H50" s="84"/>
      <c r="I50" s="84"/>
      <c r="J50" s="84"/>
      <c r="K50" s="83"/>
      <c r="L50" s="84"/>
      <c r="M50" s="84"/>
      <c r="N50" s="83"/>
      <c r="O50" s="281"/>
      <c r="P50" s="84"/>
      <c r="Q50" s="83"/>
      <c r="R50" s="281"/>
      <c r="S50" s="281"/>
      <c r="T50" s="883"/>
      <c r="U50" s="34"/>
      <c r="V50" s="31"/>
    </row>
    <row r="51" spans="1:22">
      <c r="A51" s="32"/>
      <c r="B51" s="203" t="str">
        <f>IF(C51="","",COUNTIF($C$14:C51,"&lt;&gt;""")-COUNTBLANK($C$14:C51))</f>
        <v/>
      </c>
      <c r="C51" s="159"/>
      <c r="D51" s="226" t="s">
        <v>233</v>
      </c>
      <c r="E51" s="159"/>
      <c r="F51" s="159"/>
      <c r="G51" s="283"/>
      <c r="H51" s="84"/>
      <c r="I51" s="281"/>
      <c r="J51" s="84"/>
      <c r="K51" s="83"/>
      <c r="L51" s="84"/>
      <c r="M51" s="84"/>
      <c r="N51" s="83"/>
      <c r="O51" s="281"/>
      <c r="P51" s="84"/>
      <c r="Q51" s="83"/>
      <c r="R51" s="281"/>
      <c r="S51" s="281"/>
      <c r="T51" s="461"/>
      <c r="U51" s="34"/>
      <c r="V51" s="31"/>
    </row>
    <row r="52" spans="1:22">
      <c r="A52" s="32"/>
      <c r="B52" s="203">
        <f>IF(C52="","",COUNTIF($C$14:C52,"&lt;&gt;""")-COUNTBLANK($C$14:C52))</f>
        <v>26</v>
      </c>
      <c r="C52" s="159" t="s">
        <v>2510</v>
      </c>
      <c r="D52" s="970" t="s">
        <v>2551</v>
      </c>
      <c r="E52" s="206" t="s">
        <v>191</v>
      </c>
      <c r="F52" s="206" t="s">
        <v>117</v>
      </c>
      <c r="G52" s="283"/>
      <c r="H52" s="1011">
        <f>IF(AND(I52&lt;&gt;"",J52&lt;&gt;"",L52&lt;&gt;"",M52&lt;&gt;"",O52&lt;&gt;"",P52&lt;&gt;"",T52&lt;&gt;""),0,1)</f>
        <v>1</v>
      </c>
      <c r="I52" s="64"/>
      <c r="J52" s="184"/>
      <c r="K52" s="83"/>
      <c r="L52" s="422"/>
      <c r="M52" s="184"/>
      <c r="N52" s="83"/>
      <c r="O52" s="64"/>
      <c r="P52" s="184"/>
      <c r="Q52" s="83"/>
      <c r="R52" s="666"/>
      <c r="S52" s="281"/>
      <c r="T52" s="188"/>
      <c r="U52" s="34"/>
      <c r="V52" s="874" t="s">
        <v>235</v>
      </c>
    </row>
    <row r="53" spans="1:22">
      <c r="A53" s="985"/>
      <c r="B53" s="1004">
        <f>IF(C53="","",COUNTIF($C$14:C53,"&lt;&gt;""")-COUNTBLANK($C$14:C53))</f>
        <v>27</v>
      </c>
      <c r="C53" s="159" t="s">
        <v>2509</v>
      </c>
      <c r="D53" s="970" t="s">
        <v>2513</v>
      </c>
      <c r="E53" s="206" t="s">
        <v>191</v>
      </c>
      <c r="F53" s="206" t="s">
        <v>117</v>
      </c>
      <c r="G53" s="283"/>
      <c r="H53" s="1011">
        <f>IF(AND(I53&lt;&gt;"",J53&lt;&gt;"",L53&lt;&gt;"",M53&lt;&gt;"",O53&lt;&gt;"",P53&lt;&gt;"",T53&lt;&gt;""),0,1)</f>
        <v>1</v>
      </c>
      <c r="I53" s="936"/>
      <c r="J53" s="1002"/>
      <c r="K53" s="997"/>
      <c r="L53" s="936"/>
      <c r="M53" s="1002"/>
      <c r="N53" s="997"/>
      <c r="O53" s="936"/>
      <c r="P53" s="1002"/>
      <c r="Q53" s="997"/>
      <c r="R53" s="666"/>
      <c r="S53" s="281"/>
      <c r="T53" s="1003"/>
      <c r="U53" s="986"/>
      <c r="V53" s="874"/>
    </row>
    <row r="54" spans="1:22">
      <c r="A54" s="32"/>
      <c r="B54" s="1004">
        <f>IF(C54="","",COUNTIF($C$14:C54,"&lt;&gt;""")-COUNTBLANK($C$14:C54))</f>
        <v>28</v>
      </c>
      <c r="C54" s="159" t="s">
        <v>2511</v>
      </c>
      <c r="D54" s="970" t="s">
        <v>2552</v>
      </c>
      <c r="E54" s="206" t="s">
        <v>191</v>
      </c>
      <c r="F54" s="206" t="s">
        <v>117</v>
      </c>
      <c r="G54" s="283"/>
      <c r="H54" s="1011">
        <f>IF(AND(I54&lt;&gt;"",J54&lt;&gt;"",L54&lt;&gt;"",M54&lt;&gt;"",O54&lt;&gt;"",P54&lt;&gt;"",T54&lt;&gt;""),0,1)</f>
        <v>1</v>
      </c>
      <c r="I54" s="64"/>
      <c r="J54" s="184"/>
      <c r="K54" s="83"/>
      <c r="L54" s="422"/>
      <c r="M54" s="184"/>
      <c r="N54" s="83"/>
      <c r="O54" s="64"/>
      <c r="P54" s="184"/>
      <c r="Q54" s="83"/>
      <c r="R54" s="666"/>
      <c r="S54" s="281"/>
      <c r="T54" s="188"/>
      <c r="U54" s="34"/>
      <c r="V54" s="874" t="s">
        <v>236</v>
      </c>
    </row>
    <row r="55" spans="1:22">
      <c r="A55" s="985"/>
      <c r="B55" s="1004">
        <f>IF(C55="","",COUNTIF($C$14:C55,"&lt;&gt;""")-COUNTBLANK($C$14:C55))</f>
        <v>29</v>
      </c>
      <c r="C55" s="159" t="s">
        <v>2512</v>
      </c>
      <c r="D55" s="970" t="s">
        <v>2514</v>
      </c>
      <c r="E55" s="206" t="s">
        <v>191</v>
      </c>
      <c r="F55" s="206" t="s">
        <v>117</v>
      </c>
      <c r="G55" s="283"/>
      <c r="H55" s="1011">
        <f>IF(AND(I55&lt;&gt;"",J55&lt;&gt;"",L55&lt;&gt;"",M55&lt;&gt;"",O55&lt;&gt;"",P55&lt;&gt;"",T55&lt;&gt;""),0,1)</f>
        <v>1</v>
      </c>
      <c r="I55" s="936"/>
      <c r="J55" s="1002"/>
      <c r="K55" s="997"/>
      <c r="L55" s="936"/>
      <c r="M55" s="1002"/>
      <c r="N55" s="997"/>
      <c r="O55" s="936"/>
      <c r="P55" s="1002"/>
      <c r="Q55" s="997"/>
      <c r="R55" s="666"/>
      <c r="S55" s="281"/>
      <c r="T55" s="1003"/>
      <c r="U55" s="986"/>
      <c r="V55" s="874"/>
    </row>
    <row r="56" spans="1:22">
      <c r="A56" s="32"/>
      <c r="B56" s="1004" t="str">
        <f>IF(C56="","",COUNTIF($C$14:C56,"&lt;&gt;""")-COUNTBLANK($C$14:C56))</f>
        <v/>
      </c>
      <c r="C56" s="84"/>
      <c r="D56" s="84"/>
      <c r="E56" s="84"/>
      <c r="F56" s="84"/>
      <c r="G56" s="83"/>
      <c r="H56" s="84"/>
      <c r="I56" s="460"/>
      <c r="J56" s="84"/>
      <c r="K56" s="84"/>
      <c r="L56" s="84"/>
      <c r="M56" s="84"/>
      <c r="N56" s="84"/>
      <c r="O56" s="84"/>
      <c r="P56" s="84"/>
      <c r="Q56" s="84"/>
      <c r="R56" s="84"/>
      <c r="S56" s="84"/>
      <c r="T56" s="460"/>
      <c r="U56" s="34"/>
      <c r="V56" s="31"/>
    </row>
    <row r="57" spans="1:22">
      <c r="A57" s="32"/>
      <c r="B57" s="1004" t="str">
        <f>IF(C57="","",COUNTIF($C$14:C57,"&lt;&gt;""")-COUNTBLANK($C$14:C57))</f>
        <v/>
      </c>
      <c r="C57" s="281"/>
      <c r="D57" s="84"/>
      <c r="E57" s="158"/>
      <c r="F57" s="158"/>
      <c r="G57" s="83"/>
      <c r="H57" s="210"/>
      <c r="I57" s="84"/>
      <c r="J57" s="84"/>
      <c r="K57" s="84"/>
      <c r="L57" s="84"/>
      <c r="M57" s="84"/>
      <c r="N57" s="84"/>
      <c r="O57" s="84"/>
      <c r="P57" s="84"/>
      <c r="Q57" s="84"/>
      <c r="R57" s="210"/>
      <c r="S57" s="84"/>
      <c r="T57" s="210"/>
      <c r="U57" s="34"/>
      <c r="V57" s="31"/>
    </row>
    <row r="58" spans="1:22">
      <c r="A58" s="32"/>
      <c r="B58" s="1004" t="str">
        <f>IF(C58="","",COUNTIF($C$14:C58,"&lt;&gt;""")-COUNTBLANK($C$14:C58))</f>
        <v/>
      </c>
      <c r="C58" s="159"/>
      <c r="D58" s="226" t="s">
        <v>237</v>
      </c>
      <c r="E58" s="159"/>
      <c r="F58" s="159"/>
      <c r="G58" s="83"/>
      <c r="H58" s="32"/>
      <c r="I58" s="32"/>
      <c r="J58" s="32"/>
      <c r="K58" s="32"/>
      <c r="L58" s="32"/>
      <c r="M58" s="32"/>
      <c r="N58" s="32"/>
      <c r="O58" s="32"/>
      <c r="P58" s="32"/>
      <c r="Q58" s="32"/>
      <c r="R58" s="32"/>
      <c r="S58" s="84"/>
      <c r="T58" s="464"/>
      <c r="U58" s="34"/>
      <c r="V58" s="31"/>
    </row>
    <row r="59" spans="1:22">
      <c r="A59" s="32"/>
      <c r="B59" s="1004">
        <f>IF(C59="","",COUNTIF($C$14:C59,"&lt;&gt;""")-COUNTBLANK($C$14:C59))</f>
        <v>30</v>
      </c>
      <c r="C59" s="465" t="s">
        <v>238</v>
      </c>
      <c r="D59" s="409" t="s">
        <v>239</v>
      </c>
      <c r="E59" s="206" t="s">
        <v>240</v>
      </c>
      <c r="F59" s="206" t="s">
        <v>117</v>
      </c>
      <c r="G59" s="83"/>
      <c r="H59" s="1011">
        <f>IF(AND(I59&lt;&gt;"",J59&lt;&gt;"",L59&lt;&gt;"",M59&lt;&gt;"",O59&lt;&gt;"",P59&lt;&gt;"",T59&lt;&gt;""),0,1)</f>
        <v>1</v>
      </c>
      <c r="I59" s="188"/>
      <c r="J59" s="184"/>
      <c r="K59" s="83"/>
      <c r="L59" s="188"/>
      <c r="M59" s="184"/>
      <c r="N59" s="83"/>
      <c r="O59" s="188"/>
      <c r="P59" s="184"/>
      <c r="Q59" s="32"/>
      <c r="R59" s="666"/>
      <c r="S59" s="281"/>
      <c r="T59" s="188"/>
      <c r="U59" s="34"/>
      <c r="V59" s="31"/>
    </row>
    <row r="60" spans="1:22">
      <c r="A60" s="32"/>
      <c r="B60" s="203" t="str">
        <f>IF(C60="","",COUNTIF($C$14:C60,"&lt;&gt;""")-COUNTBLANK($C$14:C60))</f>
        <v/>
      </c>
      <c r="C60" s="281"/>
      <c r="D60" s="84"/>
      <c r="E60" s="158"/>
      <c r="F60" s="158"/>
      <c r="G60" s="32"/>
      <c r="H60" s="32"/>
      <c r="I60" s="32"/>
      <c r="J60" s="32"/>
      <c r="K60" s="32"/>
      <c r="L60" s="466"/>
      <c r="M60" s="281"/>
      <c r="N60" s="119"/>
      <c r="O60" s="119"/>
      <c r="P60" s="119"/>
      <c r="Q60" s="119"/>
      <c r="R60" s="697"/>
      <c r="S60" s="281"/>
      <c r="T60" s="883"/>
      <c r="U60" s="119"/>
      <c r="V60" s="884"/>
    </row>
    <row r="61" spans="1:22">
      <c r="A61" s="32"/>
      <c r="B61" s="52"/>
      <c r="C61" s="84" t="s">
        <v>129</v>
      </c>
      <c r="D61" s="84"/>
      <c r="E61" s="84"/>
      <c r="F61" s="84"/>
      <c r="G61" s="83"/>
      <c r="H61" s="84"/>
      <c r="I61" s="84"/>
      <c r="J61" s="84"/>
      <c r="K61" s="84"/>
      <c r="L61" s="84"/>
      <c r="M61" s="84"/>
      <c r="N61" s="83"/>
      <c r="O61" s="84"/>
      <c r="P61" s="84"/>
      <c r="Q61" s="83"/>
      <c r="R61" s="281"/>
      <c r="S61" s="281"/>
      <c r="T61" s="281"/>
      <c r="U61" s="34"/>
      <c r="V61" s="306"/>
    </row>
    <row r="62" spans="1:22">
      <c r="A62" s="32"/>
      <c r="B62" s="52"/>
      <c r="C62" s="1378"/>
      <c r="D62" s="1379"/>
      <c r="E62" s="1379"/>
      <c r="F62" s="1380"/>
      <c r="G62" s="83"/>
      <c r="H62" s="84"/>
      <c r="I62" s="84"/>
      <c r="J62" s="84"/>
      <c r="K62" s="84"/>
      <c r="L62" s="84"/>
      <c r="M62" s="84"/>
      <c r="N62" s="83"/>
      <c r="O62" s="84"/>
      <c r="P62" s="84"/>
      <c r="Q62" s="83"/>
      <c r="R62" s="281"/>
      <c r="S62" s="281"/>
      <c r="T62" s="281"/>
      <c r="U62" s="34"/>
      <c r="V62" s="306"/>
    </row>
    <row r="63" spans="1:22">
      <c r="A63" s="32"/>
      <c r="B63" s="52"/>
      <c r="C63" s="1381"/>
      <c r="D63" s="1405"/>
      <c r="E63" s="1405"/>
      <c r="F63" s="1382"/>
      <c r="G63" s="83"/>
      <c r="H63" s="84"/>
      <c r="I63" s="84"/>
      <c r="J63" s="84"/>
      <c r="K63" s="84"/>
      <c r="L63" s="84"/>
      <c r="M63" s="84"/>
      <c r="N63" s="83"/>
      <c r="O63" s="84"/>
      <c r="P63" s="84"/>
      <c r="Q63" s="83"/>
      <c r="R63" s="281"/>
      <c r="S63" s="281"/>
      <c r="T63" s="281"/>
      <c r="U63" s="34"/>
      <c r="V63" s="306"/>
    </row>
    <row r="64" spans="1:22">
      <c r="A64" s="32"/>
      <c r="B64" s="52"/>
      <c r="C64" s="1381"/>
      <c r="D64" s="1405"/>
      <c r="E64" s="1405"/>
      <c r="F64" s="1382"/>
      <c r="G64" s="83"/>
      <c r="H64" s="84"/>
      <c r="I64" s="84"/>
      <c r="J64" s="84"/>
      <c r="K64" s="84"/>
      <c r="L64" s="84"/>
      <c r="M64" s="84"/>
      <c r="N64" s="83"/>
      <c r="O64" s="84"/>
      <c r="P64" s="84"/>
      <c r="Q64" s="83"/>
      <c r="R64" s="281"/>
      <c r="S64" s="281"/>
      <c r="T64" s="281"/>
      <c r="U64" s="34"/>
      <c r="V64" s="306"/>
    </row>
    <row r="65" spans="1:22">
      <c r="A65" s="32"/>
      <c r="B65" s="52"/>
      <c r="C65" s="1381"/>
      <c r="D65" s="1405"/>
      <c r="E65" s="1405"/>
      <c r="F65" s="1382"/>
      <c r="G65" s="83"/>
      <c r="H65" s="84"/>
      <c r="I65" s="84"/>
      <c r="J65" s="84"/>
      <c r="K65" s="84"/>
      <c r="L65" s="84"/>
      <c r="M65" s="84"/>
      <c r="N65" s="83"/>
      <c r="O65" s="84"/>
      <c r="P65" s="84"/>
      <c r="Q65" s="83"/>
      <c r="R65" s="281"/>
      <c r="S65" s="281"/>
      <c r="T65" s="281"/>
      <c r="U65" s="34"/>
      <c r="V65" s="306"/>
    </row>
    <row r="66" spans="1:22">
      <c r="A66" s="32"/>
      <c r="B66" s="52"/>
      <c r="C66" s="1383"/>
      <c r="D66" s="1384"/>
      <c r="E66" s="1384"/>
      <c r="F66" s="1385"/>
      <c r="G66" s="83"/>
      <c r="H66" s="84"/>
      <c r="I66" s="84"/>
      <c r="J66" s="84"/>
      <c r="K66" s="84"/>
      <c r="L66" s="84"/>
      <c r="M66" s="84"/>
      <c r="N66" s="83"/>
      <c r="O66" s="84"/>
      <c r="P66" s="84"/>
      <c r="Q66" s="83"/>
      <c r="R66" s="281"/>
      <c r="S66" s="281"/>
      <c r="T66" s="281"/>
      <c r="U66" s="34"/>
      <c r="V66" s="306"/>
    </row>
    <row r="67" spans="1:22">
      <c r="A67" s="32"/>
      <c r="B67" s="52"/>
      <c r="C67" s="84"/>
      <c r="D67" s="84"/>
      <c r="E67" s="84"/>
      <c r="F67" s="84"/>
      <c r="G67" s="83"/>
      <c r="H67" s="84"/>
      <c r="I67" s="84"/>
      <c r="J67" s="84"/>
      <c r="K67" s="84"/>
      <c r="L67" s="84"/>
      <c r="M67" s="84"/>
      <c r="N67" s="83"/>
      <c r="O67" s="84"/>
      <c r="P67" s="84"/>
      <c r="Q67" s="83"/>
      <c r="R67" s="281"/>
      <c r="S67" s="281"/>
      <c r="T67" s="281"/>
      <c r="U67" s="34"/>
      <c r="V67" s="306"/>
    </row>
    <row r="68" spans="1:22">
      <c r="A68" s="32"/>
      <c r="B68" s="52"/>
      <c r="C68" s="84"/>
      <c r="D68" s="334"/>
      <c r="E68" s="334"/>
      <c r="F68" s="334"/>
      <c r="G68" s="83"/>
      <c r="H68" s="84"/>
      <c r="I68" s="84"/>
      <c r="J68" s="84"/>
      <c r="K68" s="84"/>
      <c r="L68" s="84"/>
      <c r="M68" s="84"/>
      <c r="N68" s="84"/>
      <c r="O68" s="84"/>
      <c r="P68" s="84"/>
      <c r="Q68" s="83"/>
      <c r="R68" s="84"/>
      <c r="S68" s="84"/>
      <c r="T68" s="84"/>
      <c r="U68" s="34"/>
      <c r="V68" s="306"/>
    </row>
    <row r="69" spans="1:22">
      <c r="A69" s="32"/>
      <c r="B69" s="351" t="s">
        <v>130</v>
      </c>
      <c r="C69" s="352"/>
      <c r="D69" s="352"/>
      <c r="E69" s="352"/>
      <c r="F69" s="352"/>
      <c r="G69" s="352"/>
      <c r="H69" s="352"/>
      <c r="I69" s="352"/>
      <c r="J69" s="352"/>
      <c r="K69" s="352"/>
      <c r="L69" s="352"/>
      <c r="M69" s="352"/>
      <c r="N69" s="352"/>
      <c r="O69" s="352"/>
      <c r="P69" s="352"/>
      <c r="Q69" s="352"/>
      <c r="R69" s="352"/>
      <c r="S69" s="352"/>
      <c r="T69" s="885"/>
      <c r="U69" s="885"/>
      <c r="V69" s="885"/>
    </row>
    <row r="70" spans="1:22" hidden="1"/>
    <row r="71" spans="1:22" hidden="1"/>
    <row r="72" spans="1:22" hidden="1"/>
    <row r="73" spans="1:22" hidden="1"/>
    <row r="74" spans="1:22" hidden="1"/>
    <row r="75" spans="1:22" hidden="1"/>
    <row r="76" spans="1:22" hidden="1"/>
    <row r="77" spans="1:22" hidden="1"/>
    <row r="78" spans="1:22" hidden="1"/>
    <row r="79" spans="1:22" hidden="1"/>
    <row r="80" spans="1:22"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sheetData>
  <mergeCells count="8">
    <mergeCell ref="V10:V12"/>
    <mergeCell ref="T10:T12"/>
    <mergeCell ref="H10:H12"/>
    <mergeCell ref="C62:F66"/>
    <mergeCell ref="R10:R12"/>
    <mergeCell ref="O10:P11"/>
    <mergeCell ref="L10:M11"/>
    <mergeCell ref="I10:J11"/>
  </mergeCells>
  <phoneticPr fontId="17" type="noConversion"/>
  <conditionalFormatting sqref="H3 H34:H38">
    <cfRule type="cellIs" dxfId="1203" priority="113" stopIfTrue="1" operator="greaterThan">
      <formula>0</formula>
    </cfRule>
    <cfRule type="cellIs" dxfId="1202" priority="114" stopIfTrue="1" operator="lessThan">
      <formula>1</formula>
    </cfRule>
  </conditionalFormatting>
  <conditionalFormatting sqref="H16:H19">
    <cfRule type="cellIs" dxfId="1201" priority="81" stopIfTrue="1" operator="greaterThan">
      <formula>0</formula>
    </cfRule>
    <cfRule type="cellIs" dxfId="1200" priority="82" stopIfTrue="1" operator="lessThan">
      <formula>1</formula>
    </cfRule>
  </conditionalFormatting>
  <conditionalFormatting sqref="H16:H19">
    <cfRule type="cellIs" dxfId="1199" priority="83" stopIfTrue="1" operator="greaterThan">
      <formula>0</formula>
    </cfRule>
    <cfRule type="cellIs" dxfId="1198" priority="84" stopIfTrue="1" operator="lessThan">
      <formula>1</formula>
    </cfRule>
  </conditionalFormatting>
  <conditionalFormatting sqref="H29">
    <cfRule type="cellIs" dxfId="1197" priority="77" stopIfTrue="1" operator="greaterThan">
      <formula>0</formula>
    </cfRule>
    <cfRule type="cellIs" dxfId="1196" priority="78" stopIfTrue="1" operator="lessThan">
      <formula>1</formula>
    </cfRule>
  </conditionalFormatting>
  <conditionalFormatting sqref="H29">
    <cfRule type="cellIs" dxfId="1195" priority="79" stopIfTrue="1" operator="greaterThan">
      <formula>0</formula>
    </cfRule>
    <cfRule type="cellIs" dxfId="1194" priority="80" stopIfTrue="1" operator="lessThan">
      <formula>1</formula>
    </cfRule>
  </conditionalFormatting>
  <conditionalFormatting sqref="H22:H25">
    <cfRule type="cellIs" dxfId="1193" priority="37" stopIfTrue="1" operator="greaterThan">
      <formula>0</formula>
    </cfRule>
    <cfRule type="cellIs" dxfId="1192" priority="38" stopIfTrue="1" operator="lessThan">
      <formula>1</formula>
    </cfRule>
  </conditionalFormatting>
  <conditionalFormatting sqref="H22:H25">
    <cfRule type="cellIs" dxfId="1191" priority="39" stopIfTrue="1" operator="greaterThan">
      <formula>0</formula>
    </cfRule>
    <cfRule type="cellIs" dxfId="1190" priority="40" stopIfTrue="1" operator="lessThan">
      <formula>1</formula>
    </cfRule>
  </conditionalFormatting>
  <conditionalFormatting sqref="H28">
    <cfRule type="cellIs" dxfId="1189" priority="33" stopIfTrue="1" operator="greaterThan">
      <formula>0</formula>
    </cfRule>
    <cfRule type="cellIs" dxfId="1188" priority="34" stopIfTrue="1" operator="lessThan">
      <formula>1</formula>
    </cfRule>
  </conditionalFormatting>
  <conditionalFormatting sqref="H28">
    <cfRule type="cellIs" dxfId="1187" priority="35" stopIfTrue="1" operator="greaterThan">
      <formula>0</formula>
    </cfRule>
    <cfRule type="cellIs" dxfId="1186" priority="36" stopIfTrue="1" operator="lessThan">
      <formula>1</formula>
    </cfRule>
  </conditionalFormatting>
  <conditionalFormatting sqref="H30:H31">
    <cfRule type="cellIs" dxfId="1185" priority="29" stopIfTrue="1" operator="greaterThan">
      <formula>0</formula>
    </cfRule>
    <cfRule type="cellIs" dxfId="1184" priority="30" stopIfTrue="1" operator="lessThan">
      <formula>1</formula>
    </cfRule>
  </conditionalFormatting>
  <conditionalFormatting sqref="H30:H31">
    <cfRule type="cellIs" dxfId="1183" priority="31" stopIfTrue="1" operator="greaterThan">
      <formula>0</formula>
    </cfRule>
    <cfRule type="cellIs" dxfId="1182" priority="32" stopIfTrue="1" operator="lessThan">
      <formula>1</formula>
    </cfRule>
  </conditionalFormatting>
  <conditionalFormatting sqref="H41:H49">
    <cfRule type="cellIs" dxfId="1181" priority="21" stopIfTrue="1" operator="greaterThan">
      <formula>0</formula>
    </cfRule>
    <cfRule type="cellIs" dxfId="1180" priority="22" stopIfTrue="1" operator="lessThan">
      <formula>1</formula>
    </cfRule>
  </conditionalFormatting>
  <conditionalFormatting sqref="H41:H49">
    <cfRule type="cellIs" dxfId="1179" priority="23" stopIfTrue="1" operator="greaterThan">
      <formula>0</formula>
    </cfRule>
    <cfRule type="cellIs" dxfId="1178" priority="24" stopIfTrue="1" operator="lessThan">
      <formula>1</formula>
    </cfRule>
  </conditionalFormatting>
  <conditionalFormatting sqref="H59">
    <cfRule type="cellIs" dxfId="1177" priority="1" stopIfTrue="1" operator="greaterThan">
      <formula>0</formula>
    </cfRule>
    <cfRule type="cellIs" dxfId="1176" priority="2" stopIfTrue="1" operator="lessThan">
      <formula>1</formula>
    </cfRule>
  </conditionalFormatting>
  <conditionalFormatting sqref="H59">
    <cfRule type="cellIs" dxfId="1175" priority="3" stopIfTrue="1" operator="greaterThan">
      <formula>0</formula>
    </cfRule>
    <cfRule type="cellIs" dxfId="1174" priority="4" stopIfTrue="1" operator="lessThan">
      <formula>1</formula>
    </cfRule>
  </conditionalFormatting>
  <conditionalFormatting sqref="H52:H55">
    <cfRule type="cellIs" dxfId="1173" priority="5" stopIfTrue="1" operator="greaterThan">
      <formula>0</formula>
    </cfRule>
    <cfRule type="cellIs" dxfId="1172" priority="6" stopIfTrue="1" operator="lessThan">
      <formula>1</formula>
    </cfRule>
  </conditionalFormatting>
  <conditionalFormatting sqref="H52:H55">
    <cfRule type="cellIs" dxfId="1171" priority="7" stopIfTrue="1" operator="greaterThan">
      <formula>0</formula>
    </cfRule>
    <cfRule type="cellIs" dxfId="1170" priority="8" stopIfTrue="1" operator="lessThan">
      <formula>1</formula>
    </cfRule>
  </conditionalFormatting>
  <dataValidations count="1">
    <dataValidation type="list" allowBlank="1" showInputMessage="1" showErrorMessage="1" sqref="P52:P55 M52:M55 J52:J55 J16:J19 J22:J25 M22:M25 M16:M19 P16:P19 P22:P25 M59:M60 J59 P59 P41:P49 M41:M49 J41:J49 P28:P38 M28:M38 J28:J38" xr:uid="{BCAC9A24-67AE-4F77-8542-5341A058AB60}">
      <formula1>Confidence_grade</formula1>
    </dataValidation>
  </dataValidations>
  <pageMargins left="0.70866141732283472" right="0.70866141732283472" top="0.74803149606299213" bottom="0.74803149606299213" header="0.31496062992125984" footer="0.31496062992125984"/>
  <pageSetup paperSize="9" scale="38" fitToHeight="0" orientation="landscape" r:id="rId1"/>
  <headerFooter>
    <oddHeader>&amp;LDepartment of Internal Affairs - Three Waters Reform Programme - Request for Information Template Workbook I</oddHeader>
    <oddFooter>&amp;LPage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7C924-4FF6-46FD-9ED4-B44625707572}">
  <sheetPr>
    <tabColor rgb="FF55EBF7"/>
    <pageSetUpPr fitToPage="1"/>
  </sheetPr>
  <dimension ref="A1:AC39"/>
  <sheetViews>
    <sheetView showGridLines="0" zoomScale="80" zoomScaleNormal="80" workbookViewId="0">
      <pane xSplit="8" ySplit="9" topLeftCell="I10"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5546875" style="32" customWidth="1"/>
    <col min="4" max="4" width="46.88671875" style="32" customWidth="1"/>
    <col min="5" max="5" width="19" style="32" bestFit="1" customWidth="1"/>
    <col min="6" max="6" width="17.44140625" style="32" bestFit="1" customWidth="1"/>
    <col min="7" max="7" width="22.5546875" style="34" bestFit="1" customWidth="1"/>
    <col min="8" max="8" width="1.5546875" style="32" customWidth="1"/>
    <col min="9" max="9" width="17.44140625" style="32" bestFit="1" customWidth="1"/>
    <col min="10" max="10" width="34.5546875" style="32" bestFit="1" customWidth="1"/>
    <col min="11" max="11" width="19.44140625" style="32" bestFit="1" customWidth="1"/>
    <col min="12" max="12" width="21.44140625" style="32" customWidth="1"/>
    <col min="13" max="13" width="17.44140625" style="32" bestFit="1" customWidth="1"/>
    <col min="14" max="14" width="21.5546875" style="32" bestFit="1" customWidth="1"/>
    <col min="15" max="15" width="14.5546875" style="34" bestFit="1" customWidth="1"/>
    <col min="16" max="16" width="18.5546875" style="34" bestFit="1" customWidth="1"/>
    <col min="17" max="17" width="17" style="32" bestFit="1" customWidth="1"/>
    <col min="18" max="18" width="22.5546875" style="32" bestFit="1" customWidth="1"/>
    <col min="19" max="19" width="18.5546875" style="32" bestFit="1" customWidth="1"/>
    <col min="20" max="20" width="19.44140625" style="32" bestFit="1" customWidth="1"/>
    <col min="21" max="21" width="15.5546875" style="32" bestFit="1" customWidth="1"/>
    <col min="22" max="24" width="19.44140625" style="32" bestFit="1" customWidth="1"/>
    <col min="25" max="25" width="25.5546875" style="32" bestFit="1" customWidth="1"/>
    <col min="26" max="26" width="18.44140625" style="34" customWidth="1"/>
    <col min="27" max="27" width="1.44140625" style="1000" customWidth="1"/>
    <col min="28" max="28" width="15.5546875" hidden="1" customWidth="1"/>
    <col min="29" max="29" width="17.5546875" hidden="1" customWidth="1"/>
    <col min="30" max="16384" width="9.44140625" hidden="1"/>
  </cols>
  <sheetData>
    <row r="1" spans="1:27" ht="28.35" customHeight="1">
      <c r="A1" s="35"/>
      <c r="B1" s="36" t="str">
        <f>'Key information'!$B$6</f>
        <v>Three Waters Reform Programme: Request for Information Workbook I</v>
      </c>
      <c r="C1" s="37"/>
      <c r="D1" s="37"/>
      <c r="E1" s="37"/>
      <c r="F1" s="37"/>
      <c r="G1" s="37"/>
      <c r="H1" s="274"/>
      <c r="I1" s="274"/>
      <c r="J1" s="274"/>
      <c r="K1" s="274"/>
      <c r="L1" s="274"/>
      <c r="M1" s="274"/>
      <c r="N1" s="274"/>
      <c r="O1" s="274"/>
      <c r="P1" s="274"/>
      <c r="Q1" s="274"/>
      <c r="R1" s="274"/>
      <c r="S1" s="274"/>
      <c r="T1" s="274"/>
      <c r="U1" s="274"/>
      <c r="V1" s="274"/>
      <c r="W1" s="274"/>
      <c r="X1" s="274"/>
      <c r="Y1" s="274"/>
      <c r="Z1" s="274"/>
      <c r="AA1" s="1007"/>
    </row>
    <row r="2" spans="1:27" ht="21">
      <c r="B2" s="275"/>
      <c r="C2" s="276"/>
      <c r="D2" s="277"/>
      <c r="E2" s="277"/>
      <c r="F2" s="277"/>
      <c r="G2" s="278"/>
      <c r="H2" s="279"/>
      <c r="I2" s="277"/>
      <c r="J2" s="277"/>
      <c r="K2" s="276"/>
      <c r="L2" s="277"/>
      <c r="M2" s="277"/>
      <c r="N2" s="277"/>
      <c r="O2" s="278"/>
      <c r="P2" s="278"/>
      <c r="Q2" s="277"/>
      <c r="R2" s="277"/>
      <c r="S2" s="277"/>
      <c r="T2" s="277"/>
      <c r="U2" s="277"/>
      <c r="V2" s="277"/>
      <c r="W2" s="277"/>
      <c r="X2" s="277"/>
      <c r="Y2" s="277"/>
      <c r="Z2" s="277"/>
      <c r="AA2" s="981"/>
    </row>
    <row r="3" spans="1:27" ht="14.4">
      <c r="A3" s="41"/>
      <c r="B3" s="662" t="s">
        <v>1971</v>
      </c>
      <c r="C3" s="44"/>
      <c r="D3" s="948">
        <f>'Key information'!$E$8</f>
        <v>0</v>
      </c>
      <c r="E3" s="44"/>
      <c r="F3" s="664" t="s">
        <v>100</v>
      </c>
      <c r="G3" s="671">
        <f>SUM(G16:G20)</f>
        <v>5</v>
      </c>
      <c r="I3" s="41"/>
      <c r="J3" s="41"/>
      <c r="K3" s="44"/>
      <c r="L3" s="41"/>
      <c r="M3" s="44"/>
      <c r="N3" s="41"/>
      <c r="O3" s="44"/>
      <c r="P3" s="44"/>
      <c r="Q3" s="41"/>
      <c r="R3" s="41"/>
      <c r="S3" s="41"/>
      <c r="T3" s="41"/>
      <c r="U3" s="41"/>
      <c r="V3" s="41"/>
      <c r="W3" s="41"/>
      <c r="X3" s="41"/>
      <c r="Y3" s="344"/>
      <c r="AA3" s="966"/>
    </row>
    <row r="4" spans="1:27" ht="14.4">
      <c r="B4" s="1022" t="s">
        <v>2153</v>
      </c>
      <c r="C4" s="829"/>
      <c r="D4" s="830"/>
      <c r="E4" s="355"/>
      <c r="F4" s="355"/>
      <c r="G4" s="355"/>
      <c r="H4" s="355"/>
      <c r="I4" s="355"/>
      <c r="J4" s="355"/>
      <c r="K4" s="829"/>
      <c r="L4" s="830"/>
      <c r="M4" s="355"/>
      <c r="N4" s="355"/>
      <c r="O4" s="355"/>
      <c r="P4" s="355"/>
      <c r="Q4" s="355"/>
      <c r="R4" s="355"/>
      <c r="S4" s="355"/>
      <c r="T4" s="355"/>
      <c r="U4" s="355"/>
      <c r="V4" s="355"/>
      <c r="W4" s="355"/>
      <c r="X4" s="355"/>
      <c r="AA4" s="952"/>
    </row>
    <row r="5" spans="1:27" ht="14.4">
      <c r="B5" s="50"/>
      <c r="C5" s="280"/>
      <c r="D5" s="50"/>
      <c r="E5" s="50"/>
      <c r="F5" s="50"/>
      <c r="G5" s="51"/>
      <c r="H5" s="51"/>
      <c r="I5" s="50"/>
      <c r="J5" s="50"/>
      <c r="K5" s="280"/>
      <c r="L5" s="50"/>
      <c r="M5" s="50"/>
      <c r="N5" s="50"/>
      <c r="O5" s="51"/>
      <c r="P5" s="51"/>
      <c r="Q5" s="50"/>
      <c r="R5" s="50"/>
      <c r="S5" s="50"/>
      <c r="T5" s="50"/>
      <c r="U5" s="50"/>
      <c r="V5" s="50"/>
      <c r="W5" s="50"/>
      <c r="X5" s="50"/>
      <c r="Y5" s="50"/>
      <c r="Z5" s="51"/>
      <c r="AA5" s="967"/>
    </row>
    <row r="6" spans="1:27" ht="15" thickBot="1">
      <c r="B6" s="48"/>
      <c r="C6" s="49"/>
      <c r="D6" s="50"/>
      <c r="E6" s="50"/>
      <c r="F6" s="50"/>
      <c r="G6" s="50"/>
      <c r="H6" s="50"/>
      <c r="I6" s="50"/>
      <c r="J6" s="50"/>
      <c r="K6" s="49"/>
      <c r="L6" s="50"/>
      <c r="M6" s="50"/>
      <c r="N6" s="50"/>
      <c r="O6" s="50"/>
      <c r="P6" s="50"/>
      <c r="Q6" s="50"/>
      <c r="R6" s="50"/>
      <c r="S6" s="50"/>
      <c r="T6" s="50"/>
      <c r="U6" s="50"/>
      <c r="V6" s="50"/>
      <c r="W6" s="50"/>
      <c r="X6" s="50"/>
      <c r="Y6" s="50"/>
      <c r="Z6" s="51"/>
      <c r="AA6" s="981"/>
    </row>
    <row r="7" spans="1:27" ht="14.4">
      <c r="B7" s="52"/>
      <c r="C7" s="122" t="s">
        <v>2678</v>
      </c>
      <c r="D7" s="123"/>
      <c r="K7" s="41"/>
      <c r="AA7" s="1018"/>
    </row>
    <row r="8" spans="1:27" ht="15" thickBot="1">
      <c r="B8" s="52"/>
      <c r="C8" s="124" t="s">
        <v>1722</v>
      </c>
      <c r="D8" s="125"/>
      <c r="K8" s="41"/>
      <c r="AA8" s="1018"/>
    </row>
    <row r="9" spans="1:27" ht="14.4">
      <c r="A9" s="190"/>
      <c r="B9" s="52"/>
      <c r="AA9" s="1018"/>
    </row>
    <row r="10" spans="1:27" ht="14.4">
      <c r="A10" s="190"/>
      <c r="B10" s="52"/>
      <c r="AA10" s="1018"/>
    </row>
    <row r="11" spans="1:27" ht="14.4">
      <c r="A11" s="281"/>
      <c r="B11" s="68"/>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1018"/>
    </row>
    <row r="12" spans="1:27" ht="15" thickBot="1">
      <c r="A12" s="283"/>
      <c r="B12" s="68"/>
      <c r="C12" s="227"/>
      <c r="D12" s="227"/>
      <c r="E12" s="227"/>
      <c r="F12" s="227"/>
      <c r="G12" s="227"/>
      <c r="H12" s="227"/>
      <c r="I12" s="283"/>
      <c r="J12" s="1552"/>
      <c r="K12" s="1552"/>
      <c r="L12" s="1552"/>
      <c r="M12" s="1552"/>
      <c r="N12" s="1552"/>
      <c r="O12" s="1552"/>
      <c r="P12" s="1552"/>
      <c r="Q12" s="1552"/>
      <c r="R12" s="1552"/>
      <c r="S12" s="227"/>
      <c r="T12" s="227"/>
      <c r="U12" s="227"/>
      <c r="V12" s="227"/>
      <c r="W12" s="227"/>
      <c r="X12" s="227"/>
      <c r="Y12" s="227"/>
      <c r="Z12" s="227"/>
      <c r="AA12" s="1018"/>
    </row>
    <row r="13" spans="1:27" ht="14.4">
      <c r="A13" s="285"/>
      <c r="B13" s="68"/>
      <c r="F13" s="1633" t="s">
        <v>1723</v>
      </c>
      <c r="G13" s="1633" t="s">
        <v>33</v>
      </c>
      <c r="I13" s="286">
        <v>1</v>
      </c>
      <c r="J13" s="287">
        <v>2</v>
      </c>
      <c r="K13" s="287">
        <v>3</v>
      </c>
      <c r="L13" s="287">
        <v>4</v>
      </c>
      <c r="M13" s="287">
        <v>5</v>
      </c>
      <c r="N13" s="287">
        <v>6</v>
      </c>
      <c r="O13" s="287">
        <v>7</v>
      </c>
      <c r="P13" s="287">
        <v>8</v>
      </c>
      <c r="Q13" s="287">
        <v>9</v>
      </c>
      <c r="R13" s="287">
        <v>10</v>
      </c>
      <c r="S13" s="287">
        <v>11</v>
      </c>
      <c r="T13" s="287">
        <v>12</v>
      </c>
      <c r="U13" s="287">
        <v>13</v>
      </c>
      <c r="V13" s="287">
        <v>14</v>
      </c>
      <c r="W13" s="287">
        <v>15</v>
      </c>
      <c r="X13" s="287">
        <v>16</v>
      </c>
      <c r="Y13" s="287">
        <v>17</v>
      </c>
      <c r="Z13" s="288">
        <v>18</v>
      </c>
      <c r="AA13" s="1018"/>
    </row>
    <row r="14" spans="1:27" ht="52.65" customHeight="1" thickBot="1">
      <c r="A14" s="289"/>
      <c r="B14" s="68"/>
      <c r="F14" s="1634"/>
      <c r="G14" s="1634"/>
      <c r="I14" s="290" t="s">
        <v>1724</v>
      </c>
      <c r="J14" s="291" t="s">
        <v>1725</v>
      </c>
      <c r="K14" s="291" t="s">
        <v>1726</v>
      </c>
      <c r="L14" s="291" t="s">
        <v>1727</v>
      </c>
      <c r="M14" s="291" t="s">
        <v>2687</v>
      </c>
      <c r="N14" s="292" t="s">
        <v>2750</v>
      </c>
      <c r="O14" s="291" t="s">
        <v>2751</v>
      </c>
      <c r="P14" s="291" t="s">
        <v>2752</v>
      </c>
      <c r="Q14" s="291" t="s">
        <v>2753</v>
      </c>
      <c r="R14" s="291" t="s">
        <v>2754</v>
      </c>
      <c r="S14" s="291" t="s">
        <v>2755</v>
      </c>
      <c r="T14" s="291" t="s">
        <v>2756</v>
      </c>
      <c r="U14" s="291" t="s">
        <v>2757</v>
      </c>
      <c r="V14" s="291" t="s">
        <v>2758</v>
      </c>
      <c r="W14" s="291" t="s">
        <v>2759</v>
      </c>
      <c r="X14" s="292" t="s">
        <v>2760</v>
      </c>
      <c r="Y14" s="291" t="s">
        <v>2761</v>
      </c>
      <c r="Z14" s="1192" t="s">
        <v>2840</v>
      </c>
      <c r="AA14" s="1018"/>
    </row>
    <row r="15" spans="1:27" ht="16.2">
      <c r="A15" s="289"/>
      <c r="B15" s="68"/>
      <c r="I15" s="294" t="s">
        <v>1728</v>
      </c>
      <c r="J15" s="294" t="s">
        <v>1728</v>
      </c>
      <c r="K15" s="294" t="s">
        <v>1728</v>
      </c>
      <c r="L15" s="294" t="s">
        <v>350</v>
      </c>
      <c r="M15" s="294" t="s">
        <v>750</v>
      </c>
      <c r="N15" s="294" t="s">
        <v>750</v>
      </c>
      <c r="O15" s="294" t="s">
        <v>1729</v>
      </c>
      <c r="P15" s="294" t="s">
        <v>1730</v>
      </c>
      <c r="Q15" s="294" t="s">
        <v>750</v>
      </c>
      <c r="R15" s="294" t="s">
        <v>750</v>
      </c>
      <c r="S15" s="294" t="s">
        <v>750</v>
      </c>
      <c r="T15" s="294" t="s">
        <v>750</v>
      </c>
      <c r="U15" s="294" t="s">
        <v>1729</v>
      </c>
      <c r="V15" s="294" t="s">
        <v>1730</v>
      </c>
      <c r="W15" s="294" t="s">
        <v>750</v>
      </c>
      <c r="X15" s="294" t="s">
        <v>750</v>
      </c>
      <c r="Y15" s="294" t="s">
        <v>750</v>
      </c>
      <c r="Z15" s="294" t="s">
        <v>750</v>
      </c>
      <c r="AA15" s="1018"/>
    </row>
    <row r="16" spans="1:27" ht="14.4">
      <c r="B16" s="68"/>
      <c r="E16" s="168">
        <f>IF(F16="","",COUNTIF($F$16:F16,"&lt;&gt;""")-COUNTBLANK($F$16:F16))</f>
        <v>1</v>
      </c>
      <c r="F16" s="204" t="s">
        <v>1731</v>
      </c>
      <c r="G16" s="665">
        <f>IF(AND(F16&lt;&gt;"",I16&lt;&gt;"",J16&lt;&gt;"",K16&lt;&gt;"",L16&lt;&gt;"",M16&lt;&gt;"",O16&lt;&gt;"",P16&lt;&gt;"",R16&lt;&gt;"",S16&lt;&gt;"",T16&lt;&gt;"",U16&lt;&gt;"",V16&lt;&gt;"",W16&lt;&gt;"",X16&lt;&gt;"",Y16&lt;&gt;"",Z16&lt;&gt;"",N16&lt;&gt;"",Q16&lt;&gt;""),0,1)</f>
        <v>1</v>
      </c>
      <c r="I16" s="225"/>
      <c r="J16" s="225"/>
      <c r="K16" s="225"/>
      <c r="L16" s="225"/>
      <c r="M16" s="225"/>
      <c r="N16" s="225"/>
      <c r="O16" s="225"/>
      <c r="P16" s="225"/>
      <c r="Q16" s="225"/>
      <c r="R16" s="105">
        <f>Q16+N16</f>
        <v>0</v>
      </c>
      <c r="S16" s="225"/>
      <c r="T16" s="225"/>
      <c r="U16" s="225"/>
      <c r="V16" s="225"/>
      <c r="W16" s="225"/>
      <c r="X16" s="105">
        <f>W16+T16</f>
        <v>0</v>
      </c>
      <c r="Y16" s="64"/>
      <c r="Z16" s="64"/>
      <c r="AA16" s="1018"/>
    </row>
    <row r="17" spans="2:27" ht="14.4">
      <c r="B17" s="68"/>
      <c r="E17" s="168">
        <f>IF(F17="","",COUNTIF($F$16:F17,"&lt;&gt;""")-COUNTBLANK($F$16:F17))</f>
        <v>2</v>
      </c>
      <c r="F17" s="204" t="s">
        <v>1732</v>
      </c>
      <c r="G17" s="665">
        <f>IF(AND(F17&lt;&gt;"",I17&lt;&gt;"",J17&lt;&gt;"",K17&lt;&gt;"",L17&lt;&gt;"",M17&lt;&gt;"",O17&lt;&gt;"",P17&lt;&gt;"",R17&lt;&gt;"",S17&lt;&gt;"",T17&lt;&gt;"",U17&lt;&gt;"",V17&lt;&gt;"",W17&lt;&gt;"",X17&lt;&gt;"",Y17&lt;&gt;"",Z17&lt;&gt;"",N17&lt;&gt;"",Q17&lt;&gt;""),0,1)</f>
        <v>1</v>
      </c>
      <c r="I17" s="225"/>
      <c r="J17" s="225"/>
      <c r="K17" s="225"/>
      <c r="L17" s="225"/>
      <c r="M17" s="225"/>
      <c r="N17" s="225"/>
      <c r="O17" s="225"/>
      <c r="P17" s="225"/>
      <c r="Q17" s="225"/>
      <c r="R17" s="105">
        <f>Q17+N17</f>
        <v>0</v>
      </c>
      <c r="S17" s="225"/>
      <c r="T17" s="225"/>
      <c r="U17" s="225"/>
      <c r="V17" s="225"/>
      <c r="W17" s="225"/>
      <c r="X17" s="105">
        <f>W17+T17</f>
        <v>0</v>
      </c>
      <c r="Y17" s="64"/>
      <c r="Z17" s="64"/>
      <c r="AA17" s="1018"/>
    </row>
    <row r="18" spans="2:27" ht="14.4">
      <c r="B18" s="68"/>
      <c r="E18" s="168">
        <f>IF(F18="","",COUNTIF($F$16:F18,"&lt;&gt;""")-COUNTBLANK($F$16:F18))</f>
        <v>3</v>
      </c>
      <c r="F18" s="204" t="s">
        <v>1733</v>
      </c>
      <c r="G18" s="665">
        <f>IF(AND(F18&lt;&gt;"",I18&lt;&gt;"",J18&lt;&gt;"",K18&lt;&gt;"",L18&lt;&gt;"",M18&lt;&gt;"",O18&lt;&gt;"",P18&lt;&gt;"",R18&lt;&gt;"",S18&lt;&gt;"",T18&lt;&gt;"",U18&lt;&gt;"",V18&lt;&gt;"",W18&lt;&gt;"",X18&lt;&gt;"",Y18&lt;&gt;"",Z18&lt;&gt;"",N18&lt;&gt;"",Q18&lt;&gt;""),0,1)</f>
        <v>1</v>
      </c>
      <c r="I18" s="225"/>
      <c r="J18" s="225"/>
      <c r="K18" s="225"/>
      <c r="L18" s="225"/>
      <c r="M18" s="225"/>
      <c r="N18" s="225"/>
      <c r="O18" s="225"/>
      <c r="P18" s="225"/>
      <c r="Q18" s="225"/>
      <c r="R18" s="105">
        <f>Q18+N18</f>
        <v>0</v>
      </c>
      <c r="S18" s="225"/>
      <c r="T18" s="225"/>
      <c r="U18" s="225"/>
      <c r="V18" s="225"/>
      <c r="W18" s="225"/>
      <c r="X18" s="105">
        <f>W18+T18</f>
        <v>0</v>
      </c>
      <c r="Y18" s="64"/>
      <c r="Z18" s="64"/>
      <c r="AA18" s="1018"/>
    </row>
    <row r="19" spans="2:27" ht="14.4">
      <c r="B19" s="68"/>
      <c r="E19" s="168">
        <f>IF(F19="","",COUNTIF($F$16:F19,"&lt;&gt;""")-COUNTBLANK($F$16:F19))</f>
        <v>4</v>
      </c>
      <c r="F19" s="204" t="s">
        <v>1734</v>
      </c>
      <c r="G19" s="665">
        <f>IF(AND(F19&lt;&gt;"",I19&lt;&gt;"",J19&lt;&gt;"",K19&lt;&gt;"",L19&lt;&gt;"",M19&lt;&gt;"",O19&lt;&gt;"",P19&lt;&gt;"",R19&lt;&gt;"",S19&lt;&gt;"",T19&lt;&gt;"",U19&lt;&gt;"",V19&lt;&gt;"",W19&lt;&gt;"",X19&lt;&gt;"",Y19&lt;&gt;"",Z19&lt;&gt;"",N19&lt;&gt;"",Q19&lt;&gt;""),0,1)</f>
        <v>1</v>
      </c>
      <c r="I19" s="225"/>
      <c r="J19" s="225"/>
      <c r="K19" s="225"/>
      <c r="L19" s="225"/>
      <c r="M19" s="225"/>
      <c r="N19" s="225"/>
      <c r="O19" s="225"/>
      <c r="P19" s="225"/>
      <c r="Q19" s="225"/>
      <c r="R19" s="105">
        <f>Q19+N19</f>
        <v>0</v>
      </c>
      <c r="S19" s="225"/>
      <c r="T19" s="225"/>
      <c r="U19" s="225"/>
      <c r="V19" s="225"/>
      <c r="W19" s="225"/>
      <c r="X19" s="105">
        <f>W19+T19</f>
        <v>0</v>
      </c>
      <c r="Y19" s="64"/>
      <c r="Z19" s="64"/>
      <c r="AA19" s="1018"/>
    </row>
    <row r="20" spans="2:27" ht="14.4">
      <c r="B20" s="68"/>
      <c r="E20" s="168">
        <f>IF(F20="","",COUNTIF($F$16:F20,"&lt;&gt;""")-COUNTBLANK($F$16:F20))</f>
        <v>5</v>
      </c>
      <c r="F20" s="204" t="s">
        <v>1735</v>
      </c>
      <c r="G20" s="665">
        <f>IF(AND(F20&lt;&gt;"",I20&lt;&gt;"",J20&lt;&gt;"",K20&lt;&gt;"",L20&lt;&gt;"",M20&lt;&gt;"",O20&lt;&gt;"",P20&lt;&gt;"",R20&lt;&gt;"",S20&lt;&gt;"",T20&lt;&gt;"",U20&lt;&gt;"",V20&lt;&gt;"",W20&lt;&gt;"",X20&lt;&gt;"",Y20&lt;&gt;"",Z20&lt;&gt;"",N20&lt;&gt;"",Q20&lt;&gt;""),0,1)</f>
        <v>1</v>
      </c>
      <c r="I20" s="225"/>
      <c r="J20" s="225"/>
      <c r="K20" s="225"/>
      <c r="L20" s="225"/>
      <c r="M20" s="225"/>
      <c r="N20" s="225"/>
      <c r="O20" s="225"/>
      <c r="P20" s="225"/>
      <c r="Q20" s="225"/>
      <c r="R20" s="105">
        <f>Q20+N20</f>
        <v>0</v>
      </c>
      <c r="S20" s="225"/>
      <c r="T20" s="225"/>
      <c r="U20" s="225"/>
      <c r="V20" s="225"/>
      <c r="W20" s="225"/>
      <c r="X20" s="105">
        <f>W20+T20</f>
        <v>0</v>
      </c>
      <c r="Y20" s="64"/>
      <c r="Z20" s="64"/>
      <c r="AA20" s="1018"/>
    </row>
    <row r="21" spans="2:27" ht="14.4">
      <c r="B21" s="68"/>
      <c r="F21" s="34"/>
      <c r="I21" s="575" t="s">
        <v>1736</v>
      </c>
      <c r="J21" s="575"/>
      <c r="K21" s="575"/>
      <c r="L21" s="575"/>
      <c r="M21" s="295"/>
      <c r="N21" s="295"/>
      <c r="O21" s="295"/>
      <c r="P21" s="295"/>
      <c r="Q21" s="295"/>
      <c r="R21" s="296"/>
      <c r="S21" s="295"/>
      <c r="T21" s="295"/>
      <c r="U21" s="295"/>
      <c r="V21" s="295"/>
      <c r="W21" s="295"/>
      <c r="X21" s="296"/>
      <c r="Y21" s="159"/>
      <c r="Z21" s="159"/>
      <c r="AA21" s="1018"/>
    </row>
    <row r="22" spans="2:27" ht="14.4">
      <c r="B22" s="68"/>
      <c r="F22" s="34"/>
      <c r="I22" s="295"/>
      <c r="J22" s="295"/>
      <c r="K22" s="295"/>
      <c r="L22" s="295"/>
      <c r="M22" s="295"/>
      <c r="N22" s="295"/>
      <c r="O22" s="295"/>
      <c r="P22" s="295"/>
      <c r="Q22" s="295"/>
      <c r="R22" s="296"/>
      <c r="S22" s="295"/>
      <c r="T22" s="295"/>
      <c r="U22" s="295"/>
      <c r="V22" s="295"/>
      <c r="W22" s="295"/>
      <c r="X22" s="296"/>
      <c r="Y22" s="159"/>
      <c r="Z22" s="159"/>
      <c r="AA22" s="1018"/>
    </row>
    <row r="23" spans="2:27" ht="14.4">
      <c r="B23" s="68"/>
      <c r="I23" s="295" t="s">
        <v>163</v>
      </c>
      <c r="J23" s="831"/>
      <c r="K23" s="831"/>
      <c r="L23" s="105">
        <f>SUM(L16:L22)</f>
        <v>0</v>
      </c>
      <c r="M23" s="105">
        <f>SUM(M16:M22)</f>
        <v>0</v>
      </c>
      <c r="N23" s="105">
        <f t="shared" ref="N23:W23" si="0">SUM(N16:N22)</f>
        <v>0</v>
      </c>
      <c r="O23" s="105">
        <f>SUM(O16:O22)</f>
        <v>0</v>
      </c>
      <c r="P23" s="831"/>
      <c r="Q23" s="105">
        <f>SUM(Q16:Q22)</f>
        <v>0</v>
      </c>
      <c r="R23" s="105">
        <f t="shared" si="0"/>
        <v>0</v>
      </c>
      <c r="S23" s="105">
        <f t="shared" si="0"/>
        <v>0</v>
      </c>
      <c r="T23" s="105">
        <f t="shared" si="0"/>
        <v>0</v>
      </c>
      <c r="U23" s="105">
        <f t="shared" si="0"/>
        <v>0</v>
      </c>
      <c r="V23" s="831"/>
      <c r="W23" s="105">
        <f t="shared" si="0"/>
        <v>0</v>
      </c>
      <c r="X23" s="105">
        <f>SUM(X16:X22)</f>
        <v>0</v>
      </c>
      <c r="Y23" s="105">
        <f>SUM(Y16:Y22)</f>
        <v>0</v>
      </c>
      <c r="Z23" s="105">
        <f>SUM(Z16:Z22)</f>
        <v>0</v>
      </c>
      <c r="AA23" s="1018"/>
    </row>
    <row r="24" spans="2:27" ht="14.4">
      <c r="B24" s="68"/>
      <c r="C24" s="47"/>
      <c r="D24" s="47"/>
      <c r="E24" s="47"/>
      <c r="F24" s="47"/>
      <c r="G24" s="46"/>
      <c r="H24" s="47"/>
      <c r="I24" s="47"/>
      <c r="J24" s="47"/>
      <c r="K24" s="47"/>
      <c r="L24" s="47"/>
      <c r="M24" s="47"/>
      <c r="N24" s="47"/>
      <c r="O24" s="46"/>
      <c r="P24" s="46"/>
      <c r="Q24" s="47"/>
      <c r="R24" s="47"/>
      <c r="S24" s="47"/>
      <c r="T24" s="47"/>
      <c r="U24" s="47"/>
      <c r="V24" s="293"/>
      <c r="W24" s="293"/>
      <c r="X24" s="293"/>
      <c r="Y24" s="293"/>
      <c r="Z24" s="293"/>
      <c r="AA24" s="1018"/>
    </row>
    <row r="25" spans="2:27" ht="14.4">
      <c r="B25" s="832" t="s">
        <v>130</v>
      </c>
      <c r="C25" s="56"/>
      <c r="D25" s="56"/>
      <c r="E25" s="56"/>
      <c r="F25" s="56"/>
      <c r="G25" s="56"/>
      <c r="H25" s="56"/>
      <c r="I25" s="56"/>
      <c r="J25" s="56"/>
      <c r="K25" s="56"/>
      <c r="L25" s="56"/>
      <c r="M25" s="56"/>
      <c r="N25" s="56"/>
      <c r="O25" s="56"/>
      <c r="P25" s="56"/>
      <c r="Q25" s="56"/>
      <c r="R25" s="56"/>
      <c r="S25" s="56"/>
      <c r="T25" s="56"/>
      <c r="U25" s="56"/>
      <c r="V25" s="868"/>
      <c r="W25" s="868"/>
      <c r="X25" s="868"/>
      <c r="Y25" s="868"/>
      <c r="Z25" s="868"/>
      <c r="AA25" s="1016"/>
    </row>
    <row r="26" spans="2:27" ht="14.85" customHeight="1">
      <c r="G26" s="32"/>
      <c r="O26" s="32"/>
      <c r="P26" s="32"/>
      <c r="Z26" s="32"/>
      <c r="AA26" s="953"/>
    </row>
    <row r="27" spans="2:27" ht="14.85" customHeight="1"/>
    <row r="39" spans="4:4" ht="0" hidden="1" customHeight="1">
      <c r="D39" s="32" t="s">
        <v>2010</v>
      </c>
    </row>
  </sheetData>
  <mergeCells count="3">
    <mergeCell ref="J12:R12"/>
    <mergeCell ref="F13:F14"/>
    <mergeCell ref="G13:G14"/>
  </mergeCells>
  <phoneticPr fontId="17" type="noConversion"/>
  <conditionalFormatting sqref="G3">
    <cfRule type="cellIs" dxfId="105" priority="17" stopIfTrue="1" operator="greaterThan">
      <formula>0</formula>
    </cfRule>
    <cfRule type="cellIs" dxfId="104" priority="18" stopIfTrue="1" operator="lessThan">
      <formula>1</formula>
    </cfRule>
  </conditionalFormatting>
  <conditionalFormatting sqref="G19">
    <cfRule type="cellIs" dxfId="103" priority="3" stopIfTrue="1" operator="greaterThan">
      <formula>0</formula>
    </cfRule>
    <cfRule type="cellIs" dxfId="102" priority="4" stopIfTrue="1" operator="lessThan">
      <formula>1</formula>
    </cfRule>
  </conditionalFormatting>
  <conditionalFormatting sqref="G16:G20">
    <cfRule type="cellIs" dxfId="101" priority="9" stopIfTrue="1" operator="greaterThan">
      <formula>0</formula>
    </cfRule>
    <cfRule type="cellIs" dxfId="100" priority="10" stopIfTrue="1" operator="lessThan">
      <formula>1</formula>
    </cfRule>
  </conditionalFormatting>
  <conditionalFormatting sqref="G17">
    <cfRule type="cellIs" dxfId="99" priority="7" stopIfTrue="1" operator="greaterThan">
      <formula>0</formula>
    </cfRule>
    <cfRule type="cellIs" dxfId="98" priority="8" stopIfTrue="1" operator="lessThan">
      <formula>1</formula>
    </cfRule>
  </conditionalFormatting>
  <conditionalFormatting sqref="G18">
    <cfRule type="cellIs" dxfId="97" priority="5" stopIfTrue="1" operator="greaterThan">
      <formula>0</formula>
    </cfRule>
    <cfRule type="cellIs" dxfId="96" priority="6" stopIfTrue="1" operator="lessThan">
      <formula>1</formula>
    </cfRule>
  </conditionalFormatting>
  <conditionalFormatting sqref="G16:G20">
    <cfRule type="cellIs" dxfId="95" priority="1" stopIfTrue="1" operator="greaterThan">
      <formula>0</formula>
    </cfRule>
    <cfRule type="cellIs" dxfId="94" priority="2" stopIfTrue="1" operator="lessThan">
      <formula>1</formula>
    </cfRule>
  </conditionalFormatting>
  <pageMargins left="0.70866141732283472" right="0.70866141732283472" top="0.74803149606299213" bottom="0.74803149606299213" header="0.31496062992125984" footer="0.31496062992125984"/>
  <pageSetup paperSize="9" scale="68" fitToWidth="4" orientation="landscape" r:id="rId1"/>
  <headerFooter>
    <oddHeader>&amp;LDepartment of Internal Affairs - Three Waters Reform Programme - Request for Information Template Workbook I</oddHeader>
    <oddFooter>&amp;LPage &amp;P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4F105-C114-4AD0-9631-DFCD1D3F888D}">
  <sheetPr>
    <tabColor rgb="FF55EBF7"/>
    <pageSetUpPr fitToPage="1"/>
  </sheetPr>
  <dimension ref="A1:XEU72"/>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109375" style="985" customWidth="1"/>
    <col min="4" max="4" width="65.88671875" style="985" customWidth="1"/>
    <col min="5" max="5" width="11.44140625" style="985" bestFit="1" customWidth="1"/>
    <col min="6" max="6" width="8.5546875" style="985" customWidth="1"/>
    <col min="7" max="7" width="8.5546875" style="986" customWidth="1"/>
    <col min="8" max="8" width="19" style="89" bestFit="1" customWidth="1"/>
    <col min="9" max="9" width="19" style="89" customWidth="1"/>
    <col min="10" max="10" width="5.5546875" style="89" customWidth="1"/>
    <col min="11" max="11" width="19" style="89" customWidth="1"/>
    <col min="12" max="12" width="5.5546875" style="89" customWidth="1"/>
    <col min="13" max="13" width="19" style="89" customWidth="1"/>
    <col min="14" max="14" width="5.5546875" style="89" customWidth="1"/>
    <col min="15" max="24" width="19" style="89" customWidth="1"/>
    <col min="25" max="25" width="19" style="1275" customWidth="1"/>
    <col min="26" max="26" width="5.5546875" style="89" customWidth="1"/>
    <col min="27" max="27" width="24.88671875" style="985" customWidth="1"/>
    <col min="28" max="28" width="5.5546875" style="89" customWidth="1"/>
    <col min="29" max="29" width="31.109375" style="1075" customWidth="1"/>
    <col min="30" max="30" width="16.5546875" hidden="1"/>
    <col min="31" max="31" width="5.5546875" hidden="1"/>
    <col min="32" max="16375" width="8.88671875" hidden="1"/>
    <col min="16376" max="16384" width="4.5546875" hidden="1"/>
  </cols>
  <sheetData>
    <row r="1" spans="1:29" ht="28.35" customHeight="1">
      <c r="B1" s="929" t="str">
        <f>'Key information'!$B$6</f>
        <v>Three Waters Reform Programme: Request for Information Workbook I</v>
      </c>
      <c r="C1" s="988"/>
      <c r="D1" s="988"/>
      <c r="E1" s="323"/>
      <c r="F1" s="323"/>
      <c r="G1" s="323"/>
      <c r="H1" s="939"/>
      <c r="I1" s="939"/>
      <c r="J1" s="939"/>
      <c r="K1" s="939"/>
      <c r="L1" s="939"/>
      <c r="M1" s="939"/>
      <c r="N1" s="939"/>
      <c r="O1" s="939"/>
      <c r="P1" s="939"/>
      <c r="Q1" s="939"/>
      <c r="R1" s="939"/>
      <c r="S1" s="939"/>
      <c r="T1" s="939"/>
      <c r="U1" s="939"/>
      <c r="V1" s="939"/>
      <c r="W1" s="939"/>
      <c r="X1" s="939"/>
      <c r="Y1" s="1272"/>
      <c r="Z1" s="939"/>
      <c r="AA1" s="323"/>
      <c r="AB1" s="939"/>
      <c r="AC1" s="1081"/>
    </row>
    <row r="2" spans="1:29"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33"/>
      <c r="Z2" s="998"/>
      <c r="AA2" s="998"/>
      <c r="AB2" s="998"/>
    </row>
    <row r="3" spans="1:29" ht="14.4">
      <c r="A3" s="989"/>
      <c r="B3" s="662" t="s">
        <v>1971</v>
      </c>
      <c r="C3" s="302"/>
      <c r="D3" s="663">
        <f>'Key information'!$E$8</f>
        <v>0</v>
      </c>
      <c r="E3" s="302"/>
      <c r="F3" s="192"/>
      <c r="G3" s="807" t="s">
        <v>100</v>
      </c>
      <c r="H3" s="1011">
        <f>SUM(H15)</f>
        <v>1</v>
      </c>
      <c r="I3" s="998"/>
      <c r="J3" s="998"/>
      <c r="K3" s="998"/>
      <c r="L3" s="998"/>
      <c r="M3" s="998"/>
      <c r="N3" s="998"/>
      <c r="O3" s="998"/>
      <c r="P3" s="998"/>
      <c r="Q3" s="998"/>
      <c r="R3" s="998"/>
      <c r="S3" s="998"/>
      <c r="T3" s="998"/>
      <c r="U3" s="998"/>
      <c r="V3" s="998"/>
      <c r="W3" s="998"/>
      <c r="X3" s="998"/>
      <c r="Y3" s="334"/>
      <c r="Z3" s="998"/>
      <c r="AA3" s="998"/>
      <c r="AB3" s="998"/>
      <c r="AC3" s="998"/>
    </row>
    <row r="4" spans="1:29" ht="14.4">
      <c r="B4" s="1022"/>
      <c r="C4" s="327"/>
      <c r="D4" s="328"/>
      <c r="E4" s="1008"/>
      <c r="F4" s="1008"/>
      <c r="G4" s="1008"/>
      <c r="H4" s="1008"/>
      <c r="I4" s="1080"/>
      <c r="J4" s="1080"/>
      <c r="K4" s="1080"/>
      <c r="L4" s="1080"/>
      <c r="M4" s="1080"/>
      <c r="N4" s="1080"/>
      <c r="O4" s="1080"/>
      <c r="P4" s="1080"/>
      <c r="Q4" s="1080"/>
      <c r="R4" s="1080"/>
      <c r="S4" s="1080"/>
      <c r="T4" s="1080"/>
      <c r="U4" s="1080"/>
      <c r="V4" s="1080"/>
      <c r="W4" s="1080"/>
      <c r="X4" s="1080"/>
      <c r="Y4" s="1273"/>
      <c r="Z4" s="1080"/>
      <c r="AA4" s="1008"/>
      <c r="AB4" s="1080"/>
      <c r="AC4" s="1079"/>
    </row>
    <row r="5" spans="1:29" ht="14.4">
      <c r="C5" s="33"/>
      <c r="H5" s="986"/>
      <c r="I5" s="986"/>
      <c r="J5" s="986"/>
      <c r="K5" s="986"/>
      <c r="L5" s="986"/>
      <c r="M5" s="986"/>
      <c r="N5" s="986"/>
      <c r="O5" s="986"/>
      <c r="P5" s="986"/>
      <c r="Q5" s="986"/>
      <c r="R5" s="986"/>
      <c r="S5" s="986"/>
      <c r="T5" s="986"/>
      <c r="U5" s="986"/>
      <c r="V5" s="986"/>
      <c r="W5" s="986"/>
      <c r="X5" s="986"/>
      <c r="Y5" s="420"/>
      <c r="Z5" s="986"/>
      <c r="AB5" s="986"/>
    </row>
    <row r="6" spans="1:29" ht="15" thickBot="1">
      <c r="B6" s="48"/>
      <c r="C6" s="49"/>
      <c r="D6" s="991"/>
      <c r="E6" s="991"/>
      <c r="F6" s="991"/>
      <c r="G6" s="991"/>
      <c r="H6" s="991"/>
      <c r="I6" s="991"/>
      <c r="J6" s="991"/>
      <c r="K6" s="991"/>
      <c r="L6" s="991"/>
      <c r="M6" s="991"/>
      <c r="N6" s="991"/>
      <c r="O6" s="991"/>
      <c r="P6" s="991"/>
      <c r="Q6" s="991"/>
      <c r="R6" s="991"/>
      <c r="S6" s="991"/>
      <c r="T6" s="991"/>
      <c r="U6" s="991"/>
      <c r="V6" s="991"/>
      <c r="W6" s="991"/>
      <c r="X6" s="991"/>
      <c r="Y6" s="280"/>
      <c r="Z6" s="991"/>
      <c r="AA6" s="991"/>
      <c r="AB6" s="991"/>
      <c r="AC6" s="1082"/>
    </row>
    <row r="7" spans="1:29" ht="14.4">
      <c r="B7" s="52"/>
      <c r="C7" s="122" t="s">
        <v>2678</v>
      </c>
      <c r="D7" s="123"/>
      <c r="E7" s="998"/>
      <c r="F7" s="998"/>
      <c r="G7" s="997"/>
      <c r="H7" s="998"/>
      <c r="I7" s="998"/>
      <c r="J7" s="998"/>
      <c r="K7" s="998"/>
      <c r="L7" s="998"/>
      <c r="M7" s="998"/>
      <c r="N7" s="998"/>
      <c r="O7" s="998"/>
      <c r="P7" s="998"/>
      <c r="Q7" s="998"/>
      <c r="R7" s="998"/>
      <c r="S7" s="998"/>
      <c r="T7" s="998"/>
      <c r="U7" s="998"/>
      <c r="V7" s="998"/>
      <c r="W7" s="998"/>
      <c r="X7" s="998"/>
      <c r="Y7" s="33"/>
      <c r="Z7" s="998"/>
      <c r="AA7" s="998"/>
      <c r="AB7" s="998"/>
      <c r="AC7" s="1083"/>
    </row>
    <row r="8" spans="1:29" ht="15" thickBot="1">
      <c r="B8" s="52"/>
      <c r="C8" s="124" t="s">
        <v>2418</v>
      </c>
      <c r="D8" s="125"/>
      <c r="E8" s="998"/>
      <c r="F8" s="998"/>
      <c r="G8" s="997"/>
      <c r="H8" s="998"/>
      <c r="I8" s="998"/>
      <c r="J8" s="998"/>
      <c r="K8" s="998"/>
      <c r="L8" s="998"/>
      <c r="M8" s="998"/>
      <c r="N8" s="998"/>
      <c r="O8" s="998"/>
      <c r="P8" s="998"/>
      <c r="Q8" s="998"/>
      <c r="R8" s="998"/>
      <c r="S8" s="998"/>
      <c r="T8" s="998"/>
      <c r="U8" s="998"/>
      <c r="V8" s="998"/>
      <c r="W8" s="998"/>
      <c r="X8" s="998"/>
      <c r="Y8" s="33"/>
      <c r="Z8" s="998"/>
      <c r="AA8" s="998"/>
      <c r="AB8" s="998"/>
      <c r="AC8" s="1083"/>
    </row>
    <row r="9" spans="1:29" ht="15" thickBot="1">
      <c r="B9" s="52"/>
      <c r="C9" s="998"/>
      <c r="D9" s="998"/>
      <c r="E9" s="998"/>
      <c r="F9" s="998"/>
      <c r="G9" s="997"/>
      <c r="H9" s="998"/>
      <c r="I9" s="998"/>
      <c r="J9" s="998"/>
      <c r="K9" s="998"/>
      <c r="L9" s="998"/>
      <c r="M9" s="998"/>
      <c r="N9" s="998"/>
      <c r="O9" s="998"/>
      <c r="P9" s="998"/>
      <c r="Q9" s="998"/>
      <c r="R9" s="998"/>
      <c r="S9" s="998"/>
      <c r="T9" s="998"/>
      <c r="U9" s="998"/>
      <c r="V9" s="998"/>
      <c r="W9" s="998"/>
      <c r="X9" s="998"/>
      <c r="Y9" s="33"/>
      <c r="Z9" s="998"/>
      <c r="AA9" s="998"/>
      <c r="AB9" s="998"/>
      <c r="AC9" s="1083"/>
    </row>
    <row r="10" spans="1:29" ht="21" customHeight="1">
      <c r="B10" s="52"/>
      <c r="C10" s="122" t="s">
        <v>103</v>
      </c>
      <c r="D10" s="137" t="s">
        <v>2217</v>
      </c>
      <c r="E10" s="170" t="s">
        <v>104</v>
      </c>
      <c r="F10" s="1036" t="s">
        <v>105</v>
      </c>
      <c r="G10" s="1035"/>
      <c r="H10" s="1587"/>
      <c r="I10" s="1591" t="s">
        <v>2269</v>
      </c>
      <c r="J10" s="1095"/>
      <c r="K10" s="1588" t="s">
        <v>2447</v>
      </c>
      <c r="L10" s="683"/>
      <c r="M10" s="1588" t="s">
        <v>2448</v>
      </c>
      <c r="N10" s="683"/>
      <c r="O10" s="1588" t="s">
        <v>8</v>
      </c>
      <c r="P10" s="1588" t="s">
        <v>725</v>
      </c>
      <c r="Q10" s="1588" t="s">
        <v>726</v>
      </c>
      <c r="R10" s="1588" t="s">
        <v>727</v>
      </c>
      <c r="S10" s="1588" t="s">
        <v>728</v>
      </c>
      <c r="T10" s="1588" t="s">
        <v>729</v>
      </c>
      <c r="U10" s="1588" t="s">
        <v>730</v>
      </c>
      <c r="V10" s="1588" t="s">
        <v>731</v>
      </c>
      <c r="W10" s="1588" t="s">
        <v>732</v>
      </c>
      <c r="X10" s="1588" t="s">
        <v>733</v>
      </c>
      <c r="Y10" s="1588" t="s">
        <v>2878</v>
      </c>
      <c r="Z10" s="1076"/>
      <c r="AA10" s="1338" t="s">
        <v>108</v>
      </c>
      <c r="AB10" s="1076"/>
      <c r="AC10" s="1596" t="s">
        <v>109</v>
      </c>
    </row>
    <row r="11" spans="1:29" ht="14.4">
      <c r="B11" s="52"/>
      <c r="C11" s="223" t="s">
        <v>110</v>
      </c>
      <c r="D11" s="1046"/>
      <c r="E11" s="171"/>
      <c r="F11" s="1037" t="s">
        <v>111</v>
      </c>
      <c r="G11" s="1035"/>
      <c r="H11" s="1587"/>
      <c r="I11" s="1592"/>
      <c r="J11" s="1095"/>
      <c r="K11" s="1589"/>
      <c r="L11" s="683"/>
      <c r="M11" s="1594"/>
      <c r="N11" s="683"/>
      <c r="O11" s="1589"/>
      <c r="P11" s="1589"/>
      <c r="Q11" s="1589"/>
      <c r="R11" s="1589"/>
      <c r="S11" s="1589"/>
      <c r="T11" s="1589"/>
      <c r="U11" s="1589"/>
      <c r="V11" s="1589"/>
      <c r="W11" s="1589"/>
      <c r="X11" s="1589"/>
      <c r="Y11" s="1589"/>
      <c r="Z11" s="1076"/>
      <c r="AA11" s="1339"/>
      <c r="AB11" s="1076"/>
      <c r="AC11" s="1597"/>
    </row>
    <row r="12" spans="1:29" ht="15" thickBot="1">
      <c r="B12" s="52"/>
      <c r="C12" s="124"/>
      <c r="D12" s="138"/>
      <c r="E12" s="172"/>
      <c r="F12" s="262"/>
      <c r="G12" s="1035"/>
      <c r="H12" s="1587"/>
      <c r="I12" s="1593"/>
      <c r="J12" s="1095"/>
      <c r="K12" s="1590"/>
      <c r="L12" s="683"/>
      <c r="M12" s="1595"/>
      <c r="N12" s="683"/>
      <c r="O12" s="1590"/>
      <c r="P12" s="1590"/>
      <c r="Q12" s="1590"/>
      <c r="R12" s="1590"/>
      <c r="S12" s="1590"/>
      <c r="T12" s="1590"/>
      <c r="U12" s="1590"/>
      <c r="V12" s="1590"/>
      <c r="W12" s="1590"/>
      <c r="X12" s="1590"/>
      <c r="Y12" s="1590"/>
      <c r="Z12" s="1076"/>
      <c r="AA12" s="1340"/>
      <c r="AB12" s="1076"/>
      <c r="AC12" s="1598"/>
    </row>
    <row r="13" spans="1:29" ht="14.4">
      <c r="B13" s="52"/>
      <c r="C13" s="998"/>
      <c r="D13" s="998"/>
      <c r="E13" s="998"/>
      <c r="F13" s="998"/>
      <c r="G13" s="997"/>
      <c r="H13" s="998"/>
      <c r="I13" s="998"/>
      <c r="J13" s="998"/>
      <c r="K13" s="998"/>
      <c r="L13" s="998"/>
      <c r="M13" s="998"/>
      <c r="N13" s="998"/>
      <c r="O13" s="998"/>
      <c r="P13" s="998"/>
      <c r="Q13" s="998"/>
      <c r="R13" s="998"/>
      <c r="S13" s="998"/>
      <c r="T13" s="998"/>
      <c r="U13" s="998"/>
      <c r="V13" s="998"/>
      <c r="W13" s="998"/>
      <c r="X13" s="998"/>
      <c r="Y13" s="33"/>
      <c r="Z13" s="998"/>
      <c r="AB13" s="998"/>
    </row>
    <row r="14" spans="1:29" ht="14.4">
      <c r="B14" s="52"/>
      <c r="C14" s="998"/>
      <c r="D14" s="998"/>
      <c r="E14" s="998"/>
      <c r="F14" s="998"/>
      <c r="G14" s="997"/>
      <c r="H14" s="986"/>
      <c r="I14" s="986"/>
      <c r="J14" s="986"/>
      <c r="K14" s="986"/>
      <c r="L14" s="986"/>
      <c r="M14" s="986"/>
      <c r="N14" s="986"/>
      <c r="O14" s="986"/>
      <c r="P14" s="986"/>
      <c r="Q14" s="986"/>
      <c r="R14" s="986"/>
      <c r="S14" s="986"/>
      <c r="T14" s="986"/>
      <c r="U14" s="986"/>
      <c r="V14" s="986"/>
      <c r="W14" s="986"/>
      <c r="X14" s="986"/>
      <c r="Y14" s="420"/>
      <c r="Z14" s="986"/>
      <c r="AB14" s="986"/>
    </row>
    <row r="15" spans="1:29" ht="14.4">
      <c r="B15" s="1004">
        <f>IF(C15="","",COUNTIF($C15:C$15,"&lt;&gt;""")-COUNTBLANK($C15:C$15))</f>
        <v>1</v>
      </c>
      <c r="C15" s="995" t="s">
        <v>2216</v>
      </c>
      <c r="D15" s="995" t="s">
        <v>2400</v>
      </c>
      <c r="E15" s="1001" t="s">
        <v>88</v>
      </c>
      <c r="F15" s="996" t="s">
        <v>117</v>
      </c>
      <c r="G15" s="997"/>
      <c r="H15" s="1011">
        <f>IF(AND(I15&lt;&gt;"",AC15&lt;&gt;""),0,1)</f>
        <v>1</v>
      </c>
      <c r="I15" s="1002"/>
      <c r="J15" s="984"/>
      <c r="K15" s="984"/>
      <c r="L15" s="984"/>
      <c r="M15" s="984"/>
      <c r="N15" s="984"/>
      <c r="O15" s="984"/>
      <c r="P15" s="984"/>
      <c r="Q15" s="984"/>
      <c r="R15" s="984"/>
      <c r="S15" s="984"/>
      <c r="T15" s="984"/>
      <c r="U15" s="984"/>
      <c r="V15" s="984"/>
      <c r="W15" s="984"/>
      <c r="X15" s="984"/>
      <c r="Y15" s="1239"/>
      <c r="Z15" s="984"/>
      <c r="AA15" s="1096"/>
      <c r="AB15" s="984"/>
      <c r="AC15" s="1084"/>
    </row>
    <row r="16" spans="1:29" ht="14.4">
      <c r="A16"/>
      <c r="B16" s="1004" t="str">
        <f>IF(C16="","",COUNTIF($C$15:C16,"&lt;&gt;""")-COUNTBLANK($C$15:C16))</f>
        <v/>
      </c>
      <c r="C16"/>
      <c r="D16"/>
      <c r="E16"/>
      <c r="F16"/>
      <c r="G16"/>
      <c r="H16"/>
      <c r="I16" s="984"/>
      <c r="J16" s="984"/>
      <c r="K16" s="984"/>
      <c r="L16" s="984"/>
      <c r="M16" s="984"/>
      <c r="N16" s="984"/>
      <c r="O16" s="984"/>
      <c r="P16" s="984"/>
      <c r="Q16" s="984"/>
      <c r="R16" s="984"/>
      <c r="S16" s="984"/>
      <c r="T16" s="984"/>
      <c r="U16" s="984"/>
      <c r="V16" s="984"/>
      <c r="W16" s="984"/>
      <c r="X16" s="984"/>
      <c r="Y16" s="1239"/>
      <c r="Z16" s="984"/>
      <c r="AB16" s="984"/>
    </row>
    <row r="17" spans="1:29" ht="14.4">
      <c r="A17"/>
      <c r="B17" s="1004"/>
      <c r="C17" s="1047" t="str">
        <f>IF(I15="","",IF(I15="nominal","Please provide specific details of each underlying assumption in the table below. This includes the source of the forecast information, the assumption(s) used, and the worksheet(s) where this is applied","No additional details required"))</f>
        <v/>
      </c>
      <c r="D17"/>
      <c r="E17"/>
      <c r="F17"/>
      <c r="G17"/>
      <c r="H17"/>
      <c r="I17" s="984"/>
      <c r="J17" s="984"/>
      <c r="K17" s="984"/>
      <c r="L17" s="984"/>
      <c r="M17" s="984"/>
      <c r="N17" s="984"/>
      <c r="O17" s="984"/>
      <c r="P17" s="984"/>
      <c r="Q17" s="984"/>
      <c r="R17" s="984"/>
      <c r="S17" s="984"/>
      <c r="T17" s="984"/>
      <c r="U17" s="984"/>
      <c r="V17" s="984"/>
      <c r="W17" s="984"/>
      <c r="X17" s="984"/>
      <c r="Y17" s="1239"/>
      <c r="Z17" s="984"/>
      <c r="AA17" s="984"/>
      <c r="AB17" s="984"/>
      <c r="AC17" s="984"/>
    </row>
    <row r="18" spans="1:29" ht="14.4">
      <c r="A18"/>
      <c r="B18" s="1004" t="str">
        <f>IF(C18="","",COUNTIF($C$15:C18,"&lt;&gt;""")-COUNTBLANK($C$15:C18))</f>
        <v/>
      </c>
      <c r="C18"/>
      <c r="D18"/>
      <c r="E18"/>
      <c r="F18"/>
      <c r="G18"/>
      <c r="H18"/>
      <c r="I18" s="984"/>
      <c r="J18" s="984"/>
      <c r="K18" s="984"/>
      <c r="L18" s="984"/>
      <c r="M18" s="984"/>
      <c r="N18" s="984"/>
      <c r="O18" s="984"/>
      <c r="P18" s="984"/>
      <c r="Q18" s="984"/>
      <c r="R18" s="984"/>
      <c r="S18" s="984"/>
      <c r="T18" s="984"/>
      <c r="U18" s="984"/>
      <c r="V18" s="984"/>
      <c r="W18" s="984"/>
      <c r="X18" s="984"/>
      <c r="Y18" s="1239"/>
      <c r="Z18" s="984"/>
      <c r="AA18" s="984"/>
      <c r="AB18" s="984"/>
      <c r="AC18" s="984"/>
    </row>
    <row r="19" spans="1:29" ht="14.4">
      <c r="B19" s="1004" t="str">
        <f>IF(C19="","",COUNTIF($C$15:C19,"&lt;&gt;""")-COUNTBLANK($C$15:C19))</f>
        <v/>
      </c>
      <c r="C19" s="995"/>
      <c r="D19" s="1104" t="s">
        <v>2422</v>
      </c>
      <c r="E19" s="1105" t="s">
        <v>2455</v>
      </c>
      <c r="F19" s="996" t="s">
        <v>117</v>
      </c>
      <c r="G19" s="997"/>
      <c r="H19" s="998"/>
      <c r="I19" s="1077"/>
      <c r="J19" s="985"/>
      <c r="K19" s="1086"/>
      <c r="L19" s="218"/>
      <c r="M19" s="1086"/>
      <c r="N19" s="218"/>
      <c r="O19" s="1086"/>
      <c r="P19" s="1086"/>
      <c r="Q19" s="1086"/>
      <c r="R19" s="1086"/>
      <c r="S19" s="1086"/>
      <c r="T19" s="1086"/>
      <c r="U19" s="1086"/>
      <c r="V19" s="1086"/>
      <c r="W19" s="1086"/>
      <c r="X19" s="1086"/>
      <c r="Y19" s="1274"/>
      <c r="Z19" s="998"/>
      <c r="AA19" s="1096"/>
      <c r="AB19" s="998"/>
      <c r="AC19" s="1084"/>
    </row>
    <row r="20" spans="1:29" ht="14.4">
      <c r="B20" s="1004" t="str">
        <f>IF(C20="","",COUNTIF($C$15:C20,"&lt;&gt;""")-COUNTBLANK($C$15:C20))</f>
        <v/>
      </c>
      <c r="C20" s="995"/>
      <c r="D20" s="1104" t="s">
        <v>2421</v>
      </c>
      <c r="E20" s="1105" t="s">
        <v>2455</v>
      </c>
      <c r="F20" s="996" t="s">
        <v>117</v>
      </c>
      <c r="G20" s="997"/>
      <c r="H20" s="998"/>
      <c r="I20" s="1078"/>
      <c r="J20" s="985"/>
      <c r="K20" s="1078"/>
      <c r="L20" s="998"/>
      <c r="M20" s="1078"/>
      <c r="N20" s="998"/>
      <c r="O20" s="1078"/>
      <c r="P20" s="1078"/>
      <c r="Q20" s="1078"/>
      <c r="R20" s="1078"/>
      <c r="S20" s="1078"/>
      <c r="T20" s="1078"/>
      <c r="U20" s="1078"/>
      <c r="V20" s="1078"/>
      <c r="W20" s="1078"/>
      <c r="X20" s="1078"/>
      <c r="Y20" s="1104"/>
      <c r="Z20" s="998"/>
      <c r="AA20" s="1096"/>
      <c r="AB20" s="998"/>
      <c r="AC20" s="1084"/>
    </row>
    <row r="21" spans="1:29" ht="14.4">
      <c r="B21" s="1004" t="str">
        <f>IF(C21="","",COUNTIF($C$15:C21,"&lt;&gt;""")-COUNTBLANK($C$15:C21))</f>
        <v/>
      </c>
      <c r="C21" s="995"/>
      <c r="D21" s="1104"/>
      <c r="E21" s="1105" t="s">
        <v>2455</v>
      </c>
      <c r="F21" s="996" t="s">
        <v>117</v>
      </c>
      <c r="G21" s="997"/>
      <c r="H21" s="998"/>
      <c r="I21" s="1078"/>
      <c r="J21" s="985"/>
      <c r="K21" s="1078"/>
      <c r="L21" s="998"/>
      <c r="M21" s="1078"/>
      <c r="N21" s="998"/>
      <c r="O21" s="1078"/>
      <c r="P21" s="1078"/>
      <c r="Q21" s="1078"/>
      <c r="R21" s="1078"/>
      <c r="S21" s="1078"/>
      <c r="T21" s="1078"/>
      <c r="U21" s="1078"/>
      <c r="V21" s="1078"/>
      <c r="W21" s="1078"/>
      <c r="X21" s="1078"/>
      <c r="Y21" s="1104"/>
      <c r="Z21" s="998"/>
      <c r="AA21" s="1096"/>
      <c r="AB21" s="998"/>
      <c r="AC21" s="1084"/>
    </row>
    <row r="22" spans="1:29" ht="14.4">
      <c r="B22" s="1004" t="str">
        <f>IF(C22="","",COUNTIF($C$15:C22,"&lt;&gt;""")-COUNTBLANK($C$15:C22))</f>
        <v/>
      </c>
      <c r="C22" s="995"/>
      <c r="D22" s="1104"/>
      <c r="E22" s="1105" t="s">
        <v>2455</v>
      </c>
      <c r="F22" s="996" t="s">
        <v>117</v>
      </c>
      <c r="G22" s="997"/>
      <c r="H22" s="998"/>
      <c r="I22" s="1078"/>
      <c r="J22" s="985"/>
      <c r="K22" s="1078"/>
      <c r="L22" s="998"/>
      <c r="M22" s="1078"/>
      <c r="N22" s="998"/>
      <c r="O22" s="1078"/>
      <c r="P22" s="1078"/>
      <c r="Q22" s="1078"/>
      <c r="R22" s="1078"/>
      <c r="S22" s="1078"/>
      <c r="T22" s="1078"/>
      <c r="U22" s="1078"/>
      <c r="V22" s="1078"/>
      <c r="W22" s="1078"/>
      <c r="X22" s="1078"/>
      <c r="Y22" s="1104"/>
      <c r="Z22" s="998"/>
      <c r="AA22" s="1096"/>
      <c r="AB22" s="998"/>
      <c r="AC22" s="1084"/>
    </row>
    <row r="23" spans="1:29" ht="14.4">
      <c r="B23" s="1004" t="str">
        <f>IF(C23="","",COUNTIF($C$15:C23,"&lt;&gt;""")-COUNTBLANK($C$15:C23))</f>
        <v/>
      </c>
      <c r="C23" s="995"/>
      <c r="D23" s="1104"/>
      <c r="E23" s="1105" t="s">
        <v>2455</v>
      </c>
      <c r="F23" s="996" t="s">
        <v>117</v>
      </c>
      <c r="G23" s="997"/>
      <c r="H23" s="998"/>
      <c r="I23" s="1078"/>
      <c r="J23" s="985"/>
      <c r="K23" s="1078"/>
      <c r="L23" s="998"/>
      <c r="M23" s="1078"/>
      <c r="N23" s="998"/>
      <c r="O23" s="1078"/>
      <c r="P23" s="1078"/>
      <c r="Q23" s="1078"/>
      <c r="R23" s="1078"/>
      <c r="S23" s="1078"/>
      <c r="T23" s="1078"/>
      <c r="U23" s="1078"/>
      <c r="V23" s="1078"/>
      <c r="W23" s="1078"/>
      <c r="X23" s="1078"/>
      <c r="Y23" s="1104"/>
      <c r="Z23" s="998"/>
      <c r="AA23" s="1096"/>
      <c r="AB23" s="998"/>
      <c r="AC23" s="1084"/>
    </row>
    <row r="24" spans="1:29" ht="14.4">
      <c r="B24" s="1004" t="str">
        <f>IF(C24="","",COUNTIF($C$15:C24,"&lt;&gt;""")-COUNTBLANK($C$15:C24))</f>
        <v/>
      </c>
      <c r="C24" s="995"/>
      <c r="D24" s="1104"/>
      <c r="E24" s="1105" t="s">
        <v>2455</v>
      </c>
      <c r="F24" s="996" t="s">
        <v>117</v>
      </c>
      <c r="G24" s="997"/>
      <c r="H24" s="998"/>
      <c r="I24" s="1078"/>
      <c r="J24" s="985"/>
      <c r="K24" s="1078"/>
      <c r="L24" s="998"/>
      <c r="M24" s="1078"/>
      <c r="N24" s="998"/>
      <c r="O24" s="1078"/>
      <c r="P24" s="1078"/>
      <c r="Q24" s="1078"/>
      <c r="R24" s="1078"/>
      <c r="S24" s="1078"/>
      <c r="T24" s="1078"/>
      <c r="U24" s="1078"/>
      <c r="V24" s="1078"/>
      <c r="W24" s="1078"/>
      <c r="X24" s="1078"/>
      <c r="Y24" s="1104"/>
      <c r="Z24" s="998"/>
      <c r="AA24" s="1096"/>
      <c r="AB24" s="998"/>
      <c r="AC24" s="1084"/>
    </row>
    <row r="25" spans="1:29" ht="14.4">
      <c r="B25" s="1004" t="str">
        <f>IF(C25="","",COUNTIF($C$15:C25,"&lt;&gt;""")-COUNTBLANK($C$15:C25))</f>
        <v/>
      </c>
      <c r="C25" s="995"/>
      <c r="D25" s="1104"/>
      <c r="E25" s="1105" t="s">
        <v>2455</v>
      </c>
      <c r="F25" s="996" t="s">
        <v>117</v>
      </c>
      <c r="G25" s="997"/>
      <c r="H25" s="998"/>
      <c r="I25" s="1078"/>
      <c r="J25" s="985"/>
      <c r="K25" s="1078"/>
      <c r="L25" s="998"/>
      <c r="M25" s="1078"/>
      <c r="N25" s="998"/>
      <c r="O25" s="1078"/>
      <c r="P25" s="1078"/>
      <c r="Q25" s="1078"/>
      <c r="R25" s="1078"/>
      <c r="S25" s="1078"/>
      <c r="T25" s="1078"/>
      <c r="U25" s="1078"/>
      <c r="V25" s="1078"/>
      <c r="W25" s="1078"/>
      <c r="X25" s="1078"/>
      <c r="Y25" s="1104"/>
      <c r="Z25" s="998"/>
      <c r="AA25" s="1096"/>
      <c r="AB25" s="998"/>
      <c r="AC25" s="1084"/>
    </row>
    <row r="26" spans="1:29" ht="14.4">
      <c r="B26" s="1004" t="str">
        <f>IF(C26="","",COUNTIF($C$15:C26,"&lt;&gt;""")-COUNTBLANK($C$15:C26))</f>
        <v/>
      </c>
      <c r="C26" s="995"/>
      <c r="D26" s="1104"/>
      <c r="E26" s="1105" t="s">
        <v>2455</v>
      </c>
      <c r="F26" s="996" t="s">
        <v>117</v>
      </c>
      <c r="G26" s="997"/>
      <c r="H26" s="998"/>
      <c r="I26" s="1078"/>
      <c r="J26" s="998"/>
      <c r="K26" s="1078"/>
      <c r="L26" s="998"/>
      <c r="M26" s="1078"/>
      <c r="N26" s="998"/>
      <c r="O26" s="1078"/>
      <c r="P26" s="1078"/>
      <c r="Q26" s="1078"/>
      <c r="R26" s="1078"/>
      <c r="S26" s="1078"/>
      <c r="T26" s="1078"/>
      <c r="U26" s="1078"/>
      <c r="V26" s="1078"/>
      <c r="W26" s="1078"/>
      <c r="X26" s="1078"/>
      <c r="Y26" s="1104"/>
      <c r="Z26" s="998"/>
      <c r="AA26" s="1096"/>
      <c r="AB26" s="998"/>
      <c r="AC26" s="1084"/>
    </row>
    <row r="27" spans="1:29" ht="14.4">
      <c r="B27" s="1004" t="str">
        <f>IF(C27="","",COUNTIF($C$15:C27,"&lt;&gt;""")-COUNTBLANK($C$15:C27))</f>
        <v/>
      </c>
      <c r="C27" s="995"/>
      <c r="D27" s="1104"/>
      <c r="E27" s="1105" t="s">
        <v>2455</v>
      </c>
      <c r="F27" s="996" t="s">
        <v>117</v>
      </c>
      <c r="G27" s="997"/>
      <c r="H27" s="998"/>
      <c r="I27" s="1078"/>
      <c r="J27" s="998"/>
      <c r="K27" s="1078"/>
      <c r="L27" s="998"/>
      <c r="M27" s="1078"/>
      <c r="N27" s="998"/>
      <c r="O27" s="1078"/>
      <c r="P27" s="1078"/>
      <c r="Q27" s="1078"/>
      <c r="R27" s="1078"/>
      <c r="S27" s="1078"/>
      <c r="T27" s="1078"/>
      <c r="U27" s="1078"/>
      <c r="V27" s="1078"/>
      <c r="W27" s="1078"/>
      <c r="X27" s="1078"/>
      <c r="Y27" s="1104"/>
      <c r="Z27" s="998"/>
      <c r="AA27" s="1096"/>
      <c r="AB27" s="998"/>
      <c r="AC27" s="1084"/>
    </row>
    <row r="28" spans="1:29" ht="14.4">
      <c r="B28" s="1004" t="str">
        <f>IF(C28="","",COUNTIF($C$15:C28,"&lt;&gt;""")-COUNTBLANK($C$15:C28))</f>
        <v/>
      </c>
      <c r="C28" s="995"/>
      <c r="D28" s="1104"/>
      <c r="E28" s="1105" t="s">
        <v>2455</v>
      </c>
      <c r="F28" s="996" t="s">
        <v>117</v>
      </c>
      <c r="G28" s="997"/>
      <c r="H28" s="998"/>
      <c r="I28" s="1078"/>
      <c r="J28" s="998"/>
      <c r="K28" s="1078"/>
      <c r="L28" s="998"/>
      <c r="M28" s="1078"/>
      <c r="N28" s="998"/>
      <c r="O28" s="1078"/>
      <c r="P28" s="1078"/>
      <c r="Q28" s="1078"/>
      <c r="R28" s="1078"/>
      <c r="S28" s="1078"/>
      <c r="T28" s="1078"/>
      <c r="U28" s="1078"/>
      <c r="V28" s="1078"/>
      <c r="W28" s="1078"/>
      <c r="X28" s="1078"/>
      <c r="Y28" s="1104"/>
      <c r="Z28" s="998"/>
      <c r="AA28" s="1096"/>
      <c r="AB28" s="998"/>
      <c r="AC28" s="1084"/>
    </row>
    <row r="29" spans="1:29" ht="14.4">
      <c r="B29" s="1004" t="str">
        <f>IF(C29="","",COUNTIF($C$15:C29,"&lt;&gt;""")-COUNTBLANK($C$15:C29))</f>
        <v/>
      </c>
      <c r="C29" s="995"/>
      <c r="D29" s="1104"/>
      <c r="E29" s="1105" t="s">
        <v>2455</v>
      </c>
      <c r="F29" s="996" t="s">
        <v>117</v>
      </c>
      <c r="G29" s="997"/>
      <c r="H29" s="998"/>
      <c r="I29" s="1078"/>
      <c r="J29" s="998"/>
      <c r="K29" s="1078"/>
      <c r="L29" s="998"/>
      <c r="M29" s="1078"/>
      <c r="N29" s="998"/>
      <c r="O29" s="1078"/>
      <c r="P29" s="1078"/>
      <c r="Q29" s="1078"/>
      <c r="R29" s="1078"/>
      <c r="S29" s="1078"/>
      <c r="T29" s="1078"/>
      <c r="U29" s="1078"/>
      <c r="V29" s="1078"/>
      <c r="W29" s="1078"/>
      <c r="X29" s="1078"/>
      <c r="Y29" s="1104"/>
      <c r="Z29" s="998"/>
      <c r="AA29" s="1096"/>
      <c r="AB29" s="998"/>
      <c r="AC29" s="1084"/>
    </row>
    <row r="30" spans="1:29" ht="14.4">
      <c r="B30" s="1004" t="str">
        <f>IF(C30="","",COUNTIF($C$15:C30,"&lt;&gt;""")-COUNTBLANK($C$15:C30))</f>
        <v/>
      </c>
      <c r="C30" s="995"/>
      <c r="D30" s="1104"/>
      <c r="E30" s="1105" t="s">
        <v>2455</v>
      </c>
      <c r="F30" s="996" t="s">
        <v>117</v>
      </c>
      <c r="G30" s="997"/>
      <c r="H30" s="998"/>
      <c r="I30" s="1078"/>
      <c r="J30" s="998"/>
      <c r="K30" s="1078"/>
      <c r="L30" s="998"/>
      <c r="M30" s="1078"/>
      <c r="N30" s="998"/>
      <c r="O30" s="1078"/>
      <c r="P30" s="1078"/>
      <c r="Q30" s="1078"/>
      <c r="R30" s="1078"/>
      <c r="S30" s="1078"/>
      <c r="T30" s="1078"/>
      <c r="U30" s="1078"/>
      <c r="V30" s="1078"/>
      <c r="W30" s="1078"/>
      <c r="X30" s="1078"/>
      <c r="Y30" s="1104"/>
      <c r="Z30" s="998"/>
      <c r="AA30" s="1096"/>
      <c r="AB30" s="998"/>
      <c r="AC30" s="1084"/>
    </row>
    <row r="31" spans="1:29" ht="14.4">
      <c r="B31" s="1004" t="str">
        <f>IF(C31="","",COUNTIF($C$15:C31,"&lt;&gt;""")-COUNTBLANK($C$15:C31))</f>
        <v/>
      </c>
      <c r="C31" s="995"/>
      <c r="D31" s="1104"/>
      <c r="E31" s="1105" t="s">
        <v>2455</v>
      </c>
      <c r="F31" s="996" t="s">
        <v>117</v>
      </c>
      <c r="G31" s="997"/>
      <c r="H31" s="998"/>
      <c r="I31" s="1078"/>
      <c r="J31" s="998"/>
      <c r="K31" s="1078"/>
      <c r="L31" s="998"/>
      <c r="M31" s="1078"/>
      <c r="N31" s="998"/>
      <c r="O31" s="1078"/>
      <c r="P31" s="1078"/>
      <c r="Q31" s="1078"/>
      <c r="R31" s="1078"/>
      <c r="S31" s="1078"/>
      <c r="T31" s="1078"/>
      <c r="U31" s="1078"/>
      <c r="V31" s="1078"/>
      <c r="W31" s="1078"/>
      <c r="X31" s="1078"/>
      <c r="Y31" s="1104"/>
      <c r="Z31" s="998"/>
      <c r="AA31" s="1096"/>
      <c r="AB31" s="998"/>
      <c r="AC31" s="1084"/>
    </row>
    <row r="32" spans="1:29" ht="14.4">
      <c r="B32" s="52"/>
      <c r="C32" s="998"/>
      <c r="D32" s="998"/>
      <c r="E32" s="998"/>
      <c r="F32" s="998"/>
      <c r="G32" s="997"/>
      <c r="H32" s="998"/>
      <c r="I32" s="998"/>
      <c r="J32" s="998"/>
      <c r="K32" s="998"/>
      <c r="L32" s="998"/>
      <c r="M32" s="998"/>
      <c r="N32" s="998"/>
      <c r="O32" s="998"/>
      <c r="P32" s="998"/>
      <c r="Q32" s="998"/>
      <c r="R32" s="998"/>
      <c r="S32" s="998"/>
      <c r="T32" s="998"/>
      <c r="U32" s="998"/>
      <c r="V32" s="998"/>
      <c r="W32" s="998"/>
      <c r="X32" s="998"/>
      <c r="Y32" s="33"/>
      <c r="Z32" s="998"/>
      <c r="AA32" s="307"/>
      <c r="AB32" s="998"/>
    </row>
    <row r="33" spans="1:29" ht="14.4">
      <c r="B33" s="52"/>
      <c r="C33" s="998"/>
      <c r="D33" s="998"/>
      <c r="E33" s="998"/>
      <c r="F33" s="998"/>
      <c r="G33" s="997"/>
      <c r="H33" s="998"/>
      <c r="I33" s="998"/>
      <c r="J33" s="998"/>
      <c r="K33" s="998"/>
      <c r="L33" s="998"/>
      <c r="M33" s="998"/>
      <c r="N33" s="998"/>
      <c r="O33" s="998"/>
      <c r="P33" s="998"/>
      <c r="Q33" s="998"/>
      <c r="R33" s="998"/>
      <c r="S33" s="998"/>
      <c r="T33" s="998"/>
      <c r="U33" s="998"/>
      <c r="V33" s="998"/>
      <c r="W33" s="998"/>
      <c r="X33" s="998"/>
      <c r="Y33" s="33"/>
      <c r="Z33" s="998"/>
      <c r="AA33" s="998"/>
      <c r="AB33" s="998"/>
    </row>
    <row r="34" spans="1:29" ht="14.4">
      <c r="B34" s="52"/>
      <c r="C34" s="998" t="s">
        <v>129</v>
      </c>
      <c r="D34" s="998"/>
      <c r="E34" s="998"/>
      <c r="F34" s="998"/>
      <c r="G34" s="997"/>
      <c r="H34" s="998"/>
      <c r="I34" s="998"/>
      <c r="J34" s="998"/>
      <c r="K34" s="998"/>
      <c r="L34" s="998"/>
      <c r="M34" s="998"/>
      <c r="N34" s="998"/>
      <c r="O34" s="998"/>
      <c r="P34" s="998"/>
      <c r="Q34" s="998"/>
      <c r="R34" s="998"/>
      <c r="S34" s="998"/>
      <c r="T34" s="998"/>
      <c r="U34" s="998"/>
      <c r="V34" s="998"/>
      <c r="W34" s="998"/>
      <c r="X34" s="998"/>
      <c r="Y34" s="33"/>
      <c r="Z34" s="998"/>
      <c r="AA34" s="998"/>
      <c r="AB34" s="998"/>
    </row>
    <row r="35" spans="1:29" ht="14.4">
      <c r="B35" s="52"/>
      <c r="C35" s="1586"/>
      <c r="D35" s="1586"/>
      <c r="E35" s="1586"/>
      <c r="F35" s="1586"/>
      <c r="G35" s="997"/>
      <c r="H35" s="998"/>
      <c r="I35" s="998"/>
      <c r="J35" s="998"/>
      <c r="K35" s="998"/>
      <c r="L35" s="998"/>
      <c r="M35" s="998"/>
      <c r="N35" s="998"/>
      <c r="O35" s="998"/>
      <c r="P35" s="998"/>
      <c r="Q35" s="998"/>
      <c r="R35" s="998"/>
      <c r="S35" s="998"/>
      <c r="T35" s="998"/>
      <c r="U35" s="998"/>
      <c r="V35" s="998"/>
      <c r="W35" s="998"/>
      <c r="X35" s="998"/>
      <c r="Y35" s="33"/>
      <c r="Z35" s="998"/>
      <c r="AA35" s="998"/>
      <c r="AB35" s="998"/>
    </row>
    <row r="36" spans="1:29" ht="14.4">
      <c r="B36" s="52"/>
      <c r="C36" s="1586"/>
      <c r="D36" s="1586"/>
      <c r="E36" s="1586"/>
      <c r="F36" s="1586"/>
      <c r="G36" s="997"/>
      <c r="H36" s="998"/>
      <c r="I36" s="998"/>
      <c r="J36" s="998"/>
      <c r="K36" s="998"/>
      <c r="L36" s="998"/>
      <c r="M36" s="998"/>
      <c r="N36" s="998"/>
      <c r="O36" s="998"/>
      <c r="P36" s="998"/>
      <c r="Q36" s="998"/>
      <c r="R36" s="998"/>
      <c r="S36" s="998"/>
      <c r="T36" s="998"/>
      <c r="U36" s="998"/>
      <c r="V36" s="998"/>
      <c r="W36" s="998"/>
      <c r="X36" s="998"/>
      <c r="Y36" s="33"/>
      <c r="Z36" s="998"/>
      <c r="AA36" s="998"/>
      <c r="AB36" s="998"/>
    </row>
    <row r="37" spans="1:29" ht="14.4">
      <c r="B37" s="52"/>
      <c r="C37" s="1586"/>
      <c r="D37" s="1586"/>
      <c r="E37" s="1586"/>
      <c r="F37" s="1586"/>
      <c r="G37" s="997"/>
      <c r="H37" s="998"/>
      <c r="I37" s="998"/>
      <c r="J37" s="998"/>
      <c r="K37" s="998"/>
      <c r="L37" s="998"/>
      <c r="M37" s="998"/>
      <c r="N37" s="998"/>
      <c r="O37" s="998"/>
      <c r="P37" s="998"/>
      <c r="Q37" s="998"/>
      <c r="R37" s="998"/>
      <c r="S37" s="998"/>
      <c r="T37" s="998"/>
      <c r="U37" s="998"/>
      <c r="V37" s="998"/>
      <c r="W37" s="998"/>
      <c r="X37" s="998"/>
      <c r="Y37" s="33"/>
      <c r="Z37" s="998"/>
      <c r="AA37" s="998"/>
      <c r="AB37" s="998"/>
    </row>
    <row r="38" spans="1:29" ht="14.4">
      <c r="B38" s="52"/>
      <c r="C38" s="1586"/>
      <c r="D38" s="1586"/>
      <c r="E38" s="1586"/>
      <c r="F38" s="1586"/>
      <c r="G38" s="997"/>
      <c r="H38" s="998"/>
      <c r="I38" s="998"/>
      <c r="J38" s="998"/>
      <c r="K38" s="998"/>
      <c r="L38" s="998"/>
      <c r="M38" s="998"/>
      <c r="N38" s="998"/>
      <c r="O38" s="998"/>
      <c r="P38" s="998"/>
      <c r="Q38" s="998"/>
      <c r="R38" s="998"/>
      <c r="S38" s="998"/>
      <c r="T38" s="998"/>
      <c r="U38" s="998"/>
      <c r="V38" s="998"/>
      <c r="W38" s="998"/>
      <c r="X38" s="998"/>
      <c r="Y38" s="33"/>
      <c r="Z38" s="998"/>
      <c r="AA38" s="998"/>
      <c r="AB38" s="998"/>
    </row>
    <row r="39" spans="1:29" ht="14.4">
      <c r="B39" s="52"/>
      <c r="C39" s="1586"/>
      <c r="D39" s="1586"/>
      <c r="E39" s="1586"/>
      <c r="F39" s="1586"/>
      <c r="G39" s="997"/>
      <c r="H39" s="998"/>
      <c r="I39" s="998"/>
      <c r="J39" s="998"/>
      <c r="K39" s="998"/>
      <c r="L39" s="998"/>
      <c r="M39" s="998"/>
      <c r="N39" s="998"/>
      <c r="O39" s="998"/>
      <c r="P39" s="998"/>
      <c r="Q39" s="998"/>
      <c r="R39" s="998"/>
      <c r="S39" s="998"/>
      <c r="T39" s="998"/>
      <c r="U39" s="998"/>
      <c r="V39" s="998"/>
      <c r="W39" s="998"/>
      <c r="X39" s="998"/>
      <c r="Y39" s="33"/>
      <c r="Z39" s="998"/>
      <c r="AA39" s="998"/>
      <c r="AB39" s="998"/>
    </row>
    <row r="40" spans="1:29" ht="14.4">
      <c r="B40" s="52"/>
      <c r="C40" s="998"/>
      <c r="D40" s="998"/>
      <c r="E40" s="998"/>
      <c r="F40" s="998"/>
      <c r="G40" s="997"/>
      <c r="H40" s="998"/>
      <c r="I40" s="998"/>
      <c r="J40" s="998"/>
      <c r="K40" s="998"/>
      <c r="L40" s="998"/>
      <c r="M40" s="998"/>
      <c r="N40" s="998"/>
      <c r="O40" s="998"/>
      <c r="P40" s="998"/>
      <c r="Q40" s="998"/>
      <c r="R40" s="998"/>
      <c r="S40" s="998"/>
      <c r="T40" s="998"/>
      <c r="U40" s="998"/>
      <c r="V40" s="998"/>
      <c r="W40" s="998"/>
      <c r="X40" s="998"/>
      <c r="Y40" s="33"/>
      <c r="Z40" s="998"/>
      <c r="AA40" s="998"/>
      <c r="AB40" s="998"/>
    </row>
    <row r="41" spans="1:29" ht="14.4">
      <c r="B41" s="52"/>
      <c r="C41" s="998"/>
      <c r="D41" s="334"/>
      <c r="E41" s="334"/>
      <c r="F41" s="334"/>
      <c r="G41" s="997"/>
      <c r="H41" s="998"/>
      <c r="I41" s="998"/>
      <c r="J41" s="998"/>
      <c r="K41" s="998"/>
      <c r="L41" s="998"/>
      <c r="M41" s="998"/>
      <c r="N41" s="998"/>
      <c r="O41" s="998"/>
      <c r="P41" s="998"/>
      <c r="Q41" s="998"/>
      <c r="R41" s="998"/>
      <c r="S41" s="998"/>
      <c r="T41" s="998"/>
      <c r="U41" s="998"/>
      <c r="V41" s="998"/>
      <c r="W41" s="998"/>
      <c r="X41" s="998"/>
      <c r="Y41" s="33"/>
      <c r="Z41" s="998"/>
      <c r="AA41" s="998"/>
      <c r="AB41" s="998"/>
    </row>
    <row r="42" spans="1:29" ht="14.4">
      <c r="B42" s="335" t="s">
        <v>130</v>
      </c>
      <c r="C42" s="312"/>
      <c r="D42" s="312"/>
      <c r="E42" s="312"/>
      <c r="F42" s="312"/>
      <c r="G42" s="312"/>
      <c r="H42" s="312"/>
      <c r="I42" s="312"/>
      <c r="J42" s="312"/>
      <c r="K42" s="312"/>
      <c r="L42" s="312"/>
      <c r="M42" s="312"/>
      <c r="N42" s="312"/>
      <c r="O42" s="312"/>
      <c r="P42" s="312"/>
      <c r="Q42" s="312"/>
      <c r="R42" s="312"/>
      <c r="S42" s="312"/>
      <c r="T42" s="312"/>
      <c r="U42" s="312"/>
      <c r="V42" s="312"/>
      <c r="W42" s="312"/>
      <c r="X42" s="312"/>
      <c r="Y42" s="1256"/>
      <c r="Z42" s="312"/>
      <c r="AA42" s="312"/>
      <c r="AB42" s="312"/>
      <c r="AC42" s="1085"/>
    </row>
    <row r="43" spans="1:29" ht="14.4" hidden="1">
      <c r="A43"/>
      <c r="B43"/>
      <c r="C43"/>
      <c r="D43"/>
      <c r="E43"/>
      <c r="F43"/>
      <c r="G43"/>
      <c r="H43"/>
      <c r="I43"/>
      <c r="J43"/>
      <c r="K43"/>
      <c r="L43"/>
      <c r="M43"/>
      <c r="N43"/>
      <c r="O43"/>
      <c r="P43"/>
      <c r="Q43"/>
      <c r="R43"/>
      <c r="S43"/>
      <c r="T43"/>
      <c r="U43"/>
      <c r="V43"/>
      <c r="W43"/>
      <c r="X43"/>
      <c r="Y43" s="1239"/>
      <c r="Z43"/>
      <c r="AA43"/>
      <c r="AB43"/>
      <c r="AC43"/>
    </row>
    <row r="44" spans="1:29" ht="0" hidden="1" customHeight="1">
      <c r="A44"/>
      <c r="B44"/>
      <c r="C44"/>
      <c r="D44"/>
      <c r="E44"/>
      <c r="F44"/>
      <c r="G44"/>
      <c r="H44"/>
      <c r="I44"/>
      <c r="J44"/>
      <c r="K44"/>
      <c r="L44"/>
      <c r="M44"/>
      <c r="N44"/>
      <c r="O44"/>
      <c r="P44"/>
      <c r="Q44"/>
      <c r="R44"/>
      <c r="S44"/>
      <c r="T44"/>
      <c r="U44"/>
      <c r="V44"/>
      <c r="W44"/>
      <c r="X44"/>
      <c r="Y44" s="1239"/>
      <c r="Z44"/>
      <c r="AA44"/>
      <c r="AB44"/>
      <c r="AC44"/>
    </row>
    <row r="45" spans="1:29" ht="14.85" hidden="1" customHeight="1">
      <c r="A45"/>
      <c r="B45"/>
      <c r="C45"/>
      <c r="D45"/>
      <c r="E45"/>
      <c r="F45"/>
      <c r="G45"/>
      <c r="H45"/>
      <c r="I45"/>
      <c r="J45"/>
      <c r="K45"/>
      <c r="L45"/>
      <c r="M45"/>
      <c r="N45"/>
      <c r="O45"/>
      <c r="P45"/>
      <c r="Q45"/>
      <c r="R45"/>
      <c r="S45"/>
      <c r="T45"/>
      <c r="U45"/>
      <c r="V45"/>
      <c r="W45"/>
      <c r="X45"/>
      <c r="Y45" s="1239"/>
      <c r="Z45"/>
      <c r="AA45"/>
      <c r="AB45"/>
      <c r="AC45"/>
    </row>
    <row r="46" spans="1:29" ht="15" hidden="1" customHeight="1">
      <c r="A46"/>
      <c r="B46"/>
      <c r="C46"/>
      <c r="D46"/>
      <c r="E46"/>
      <c r="F46"/>
      <c r="G46"/>
      <c r="H46"/>
      <c r="I46"/>
      <c r="J46"/>
      <c r="K46"/>
      <c r="L46"/>
      <c r="M46"/>
      <c r="N46"/>
      <c r="O46"/>
      <c r="P46"/>
      <c r="Q46"/>
      <c r="R46"/>
      <c r="S46"/>
      <c r="T46"/>
      <c r="U46"/>
      <c r="V46"/>
      <c r="W46"/>
      <c r="X46"/>
      <c r="Y46" s="1239"/>
      <c r="Z46"/>
      <c r="AA46"/>
      <c r="AB46"/>
      <c r="AC46"/>
    </row>
    <row r="47" spans="1:29" ht="15" hidden="1" customHeight="1">
      <c r="A47"/>
      <c r="B47"/>
      <c r="C47"/>
      <c r="D47"/>
      <c r="E47"/>
      <c r="F47"/>
      <c r="G47"/>
      <c r="H47"/>
      <c r="I47"/>
      <c r="J47"/>
      <c r="K47"/>
      <c r="L47"/>
      <c r="M47"/>
      <c r="N47"/>
      <c r="O47"/>
      <c r="P47"/>
      <c r="Q47"/>
      <c r="R47"/>
      <c r="S47"/>
      <c r="T47"/>
      <c r="U47"/>
      <c r="V47"/>
      <c r="W47"/>
      <c r="X47"/>
      <c r="Y47" s="1239"/>
      <c r="Z47"/>
      <c r="AA47"/>
      <c r="AB47"/>
      <c r="AC47"/>
    </row>
    <row r="48" spans="1:29" ht="15" hidden="1" customHeight="1">
      <c r="A48"/>
      <c r="B48"/>
      <c r="C48"/>
      <c r="D48"/>
      <c r="E48"/>
      <c r="F48"/>
      <c r="G48"/>
      <c r="H48"/>
      <c r="I48"/>
      <c r="J48"/>
      <c r="K48"/>
      <c r="L48"/>
      <c r="M48"/>
      <c r="N48"/>
      <c r="O48"/>
      <c r="P48"/>
      <c r="Q48"/>
      <c r="R48"/>
      <c r="S48"/>
      <c r="T48"/>
      <c r="U48"/>
      <c r="V48"/>
      <c r="W48"/>
      <c r="X48"/>
      <c r="Y48" s="1239"/>
      <c r="Z48"/>
      <c r="AA48"/>
      <c r="AB48"/>
      <c r="AC48"/>
    </row>
    <row r="49" spans="1:29" ht="15" hidden="1" customHeight="1">
      <c r="A49"/>
      <c r="B49"/>
      <c r="C49"/>
      <c r="D49"/>
      <c r="E49"/>
      <c r="F49"/>
      <c r="G49"/>
      <c r="H49"/>
      <c r="I49"/>
      <c r="J49"/>
      <c r="K49"/>
      <c r="L49"/>
      <c r="M49"/>
      <c r="N49"/>
      <c r="O49"/>
      <c r="P49"/>
      <c r="Q49"/>
      <c r="R49"/>
      <c r="S49"/>
      <c r="T49"/>
      <c r="U49"/>
      <c r="V49"/>
      <c r="W49"/>
      <c r="X49"/>
      <c r="Y49" s="1239"/>
      <c r="Z49"/>
      <c r="AA49"/>
      <c r="AB49"/>
      <c r="AC49"/>
    </row>
    <row r="50" spans="1:29" ht="15" hidden="1" customHeight="1">
      <c r="A50"/>
      <c r="B50"/>
      <c r="C50"/>
      <c r="D50"/>
      <c r="E50"/>
      <c r="F50"/>
      <c r="G50"/>
      <c r="H50"/>
      <c r="I50"/>
      <c r="J50"/>
      <c r="K50"/>
      <c r="L50"/>
      <c r="M50"/>
      <c r="N50"/>
      <c r="O50"/>
      <c r="P50"/>
      <c r="Q50"/>
      <c r="R50"/>
      <c r="S50"/>
      <c r="T50"/>
      <c r="U50"/>
      <c r="V50"/>
      <c r="W50"/>
      <c r="X50"/>
      <c r="Y50" s="1239"/>
      <c r="Z50"/>
      <c r="AA50"/>
      <c r="AB50"/>
      <c r="AC50"/>
    </row>
    <row r="51" spans="1:29" ht="15" hidden="1" customHeight="1">
      <c r="A51"/>
      <c r="B51"/>
      <c r="C51"/>
      <c r="D51"/>
      <c r="E51"/>
      <c r="F51"/>
      <c r="G51"/>
      <c r="H51"/>
      <c r="I51"/>
      <c r="J51"/>
      <c r="K51"/>
      <c r="L51"/>
      <c r="M51"/>
      <c r="N51"/>
      <c r="O51"/>
      <c r="P51"/>
      <c r="Q51"/>
      <c r="R51"/>
      <c r="S51"/>
      <c r="T51"/>
      <c r="U51"/>
      <c r="V51"/>
      <c r="W51"/>
      <c r="X51"/>
      <c r="Y51" s="1239"/>
      <c r="Z51"/>
      <c r="AA51"/>
      <c r="AB51"/>
      <c r="AC51"/>
    </row>
    <row r="52" spans="1:29" ht="15" hidden="1" customHeight="1">
      <c r="A52"/>
      <c r="B52"/>
      <c r="C52"/>
      <c r="D52"/>
      <c r="E52"/>
      <c r="F52"/>
      <c r="G52"/>
      <c r="H52"/>
      <c r="I52"/>
      <c r="J52"/>
      <c r="K52"/>
      <c r="L52"/>
      <c r="M52"/>
      <c r="N52"/>
      <c r="O52"/>
      <c r="P52"/>
      <c r="Q52"/>
      <c r="R52"/>
      <c r="S52"/>
      <c r="T52"/>
      <c r="U52"/>
      <c r="V52"/>
      <c r="W52"/>
      <c r="X52"/>
      <c r="Y52" s="1239"/>
      <c r="Z52"/>
      <c r="AA52"/>
      <c r="AB52"/>
      <c r="AC52"/>
    </row>
    <row r="53" spans="1:29" ht="15" hidden="1" customHeight="1">
      <c r="A53"/>
      <c r="B53"/>
      <c r="C53"/>
      <c r="D53"/>
      <c r="E53"/>
      <c r="F53"/>
      <c r="G53"/>
      <c r="H53"/>
      <c r="I53"/>
      <c r="J53"/>
      <c r="K53"/>
      <c r="L53"/>
      <c r="M53"/>
      <c r="N53"/>
      <c r="O53"/>
      <c r="P53"/>
      <c r="Q53"/>
      <c r="R53"/>
      <c r="S53"/>
      <c r="T53"/>
      <c r="U53"/>
      <c r="V53"/>
      <c r="W53"/>
      <c r="X53"/>
      <c r="Y53" s="1239"/>
      <c r="Z53"/>
      <c r="AA53"/>
      <c r="AB53"/>
      <c r="AC53"/>
    </row>
    <row r="54" spans="1:29" ht="15" hidden="1" customHeight="1">
      <c r="A54"/>
      <c r="B54"/>
      <c r="C54"/>
      <c r="D54"/>
      <c r="E54"/>
      <c r="F54"/>
      <c r="G54"/>
      <c r="H54"/>
      <c r="I54"/>
      <c r="J54"/>
      <c r="K54"/>
      <c r="L54"/>
      <c r="M54"/>
      <c r="N54"/>
      <c r="O54"/>
      <c r="P54"/>
      <c r="Q54"/>
      <c r="R54"/>
      <c r="S54"/>
      <c r="T54"/>
      <c r="U54"/>
      <c r="V54"/>
      <c r="W54"/>
      <c r="X54"/>
      <c r="Y54" s="1239"/>
      <c r="Z54"/>
      <c r="AA54"/>
      <c r="AB54"/>
      <c r="AC54"/>
    </row>
    <row r="55" spans="1:29" ht="15" hidden="1" customHeight="1">
      <c r="A55"/>
      <c r="B55"/>
      <c r="C55"/>
      <c r="D55"/>
      <c r="E55"/>
      <c r="F55"/>
      <c r="G55"/>
      <c r="H55"/>
      <c r="I55"/>
      <c r="J55"/>
      <c r="K55"/>
      <c r="L55"/>
      <c r="M55"/>
      <c r="N55"/>
      <c r="O55"/>
      <c r="P55"/>
      <c r="Q55"/>
      <c r="R55"/>
      <c r="S55"/>
      <c r="T55"/>
      <c r="U55"/>
      <c r="V55"/>
      <c r="W55"/>
      <c r="X55"/>
      <c r="Y55" s="1239"/>
      <c r="Z55"/>
      <c r="AA55"/>
      <c r="AB55"/>
      <c r="AC55"/>
    </row>
    <row r="56" spans="1:29" ht="15" hidden="1" customHeight="1">
      <c r="A56"/>
      <c r="B56"/>
      <c r="C56"/>
      <c r="D56"/>
      <c r="E56"/>
      <c r="F56"/>
      <c r="G56"/>
      <c r="H56"/>
      <c r="I56"/>
      <c r="J56"/>
      <c r="K56"/>
      <c r="L56"/>
      <c r="M56"/>
      <c r="N56"/>
      <c r="O56"/>
      <c r="P56"/>
      <c r="Q56"/>
      <c r="R56"/>
      <c r="S56"/>
      <c r="T56"/>
      <c r="U56"/>
      <c r="V56"/>
      <c r="W56"/>
      <c r="X56"/>
      <c r="Y56" s="1239"/>
      <c r="Z56"/>
      <c r="AA56"/>
      <c r="AB56"/>
      <c r="AC56"/>
    </row>
    <row r="57" spans="1:29" ht="15" hidden="1" customHeight="1">
      <c r="A57"/>
      <c r="B57"/>
      <c r="C57"/>
      <c r="D57"/>
      <c r="E57"/>
      <c r="F57"/>
      <c r="G57"/>
      <c r="H57"/>
      <c r="I57"/>
      <c r="J57"/>
      <c r="K57"/>
      <c r="L57"/>
      <c r="M57"/>
      <c r="N57"/>
      <c r="O57"/>
      <c r="P57"/>
      <c r="Q57"/>
      <c r="R57"/>
      <c r="S57"/>
      <c r="T57"/>
      <c r="U57"/>
      <c r="V57"/>
      <c r="W57"/>
      <c r="X57"/>
      <c r="Y57" s="1239"/>
      <c r="Z57"/>
      <c r="AA57"/>
      <c r="AB57"/>
      <c r="AC57"/>
    </row>
    <row r="58" spans="1:29" ht="15" hidden="1" customHeight="1">
      <c r="A58"/>
      <c r="B58"/>
      <c r="C58"/>
      <c r="D58"/>
      <c r="E58"/>
      <c r="F58"/>
      <c r="G58"/>
      <c r="H58"/>
      <c r="I58"/>
      <c r="J58"/>
      <c r="K58"/>
      <c r="L58"/>
      <c r="M58"/>
      <c r="N58"/>
      <c r="O58"/>
      <c r="P58"/>
      <c r="Q58"/>
      <c r="R58"/>
      <c r="S58"/>
      <c r="T58"/>
      <c r="U58"/>
      <c r="V58"/>
      <c r="W58"/>
      <c r="X58"/>
      <c r="Y58" s="1239"/>
      <c r="Z58"/>
      <c r="AA58"/>
      <c r="AB58"/>
      <c r="AC58"/>
    </row>
    <row r="59" spans="1:29" ht="15" hidden="1" customHeight="1">
      <c r="A59"/>
      <c r="B59"/>
      <c r="C59"/>
      <c r="D59"/>
      <c r="E59"/>
      <c r="F59"/>
      <c r="G59"/>
      <c r="H59"/>
      <c r="I59"/>
      <c r="J59"/>
      <c r="K59"/>
      <c r="L59"/>
      <c r="M59"/>
      <c r="N59"/>
      <c r="O59"/>
      <c r="P59"/>
      <c r="Q59"/>
      <c r="R59"/>
      <c r="S59"/>
      <c r="T59"/>
      <c r="U59"/>
      <c r="V59"/>
      <c r="W59"/>
      <c r="X59"/>
      <c r="Y59" s="1239"/>
      <c r="Z59"/>
      <c r="AA59"/>
      <c r="AB59"/>
      <c r="AC59"/>
    </row>
    <row r="60" spans="1:29" ht="15" hidden="1" customHeight="1">
      <c r="A60"/>
      <c r="B60"/>
      <c r="C60"/>
      <c r="D60"/>
      <c r="E60"/>
      <c r="F60"/>
      <c r="G60"/>
      <c r="H60"/>
      <c r="I60"/>
      <c r="J60"/>
      <c r="K60"/>
      <c r="L60"/>
      <c r="M60"/>
      <c r="N60"/>
      <c r="O60"/>
      <c r="P60"/>
      <c r="Q60"/>
      <c r="R60"/>
      <c r="S60"/>
      <c r="T60"/>
      <c r="U60"/>
      <c r="V60"/>
      <c r="W60"/>
      <c r="X60"/>
      <c r="Y60" s="1239"/>
      <c r="Z60"/>
      <c r="AA60"/>
      <c r="AB60"/>
      <c r="AC60"/>
    </row>
    <row r="61" spans="1:29" ht="15" hidden="1" customHeight="1">
      <c r="A61"/>
      <c r="B61"/>
      <c r="C61"/>
      <c r="D61"/>
      <c r="E61"/>
      <c r="F61"/>
      <c r="G61"/>
      <c r="H61"/>
      <c r="I61"/>
      <c r="J61"/>
      <c r="K61"/>
      <c r="L61"/>
      <c r="M61"/>
      <c r="N61"/>
      <c r="O61"/>
      <c r="P61"/>
      <c r="Q61"/>
      <c r="R61"/>
      <c r="S61"/>
      <c r="T61"/>
      <c r="U61"/>
      <c r="V61"/>
      <c r="W61"/>
      <c r="X61"/>
      <c r="Y61" s="1239"/>
      <c r="Z61"/>
      <c r="AA61"/>
      <c r="AB61"/>
      <c r="AC61"/>
    </row>
    <row r="62" spans="1:29" ht="15" hidden="1" customHeight="1">
      <c r="A62"/>
      <c r="B62"/>
      <c r="C62"/>
      <c r="D62"/>
      <c r="E62"/>
      <c r="F62"/>
      <c r="G62"/>
      <c r="H62"/>
      <c r="I62"/>
      <c r="J62"/>
      <c r="K62"/>
      <c r="L62"/>
      <c r="M62"/>
      <c r="N62"/>
      <c r="O62"/>
      <c r="P62"/>
      <c r="Q62"/>
      <c r="R62"/>
      <c r="S62"/>
      <c r="T62"/>
      <c r="U62"/>
      <c r="V62"/>
      <c r="W62"/>
      <c r="X62"/>
      <c r="Y62" s="1239"/>
      <c r="Z62"/>
      <c r="AA62"/>
      <c r="AB62"/>
      <c r="AC62"/>
    </row>
    <row r="63" spans="1:29" ht="15" hidden="1" customHeight="1">
      <c r="A63"/>
      <c r="B63"/>
      <c r="C63"/>
      <c r="D63"/>
      <c r="E63"/>
      <c r="F63"/>
      <c r="G63"/>
      <c r="H63"/>
      <c r="I63"/>
      <c r="J63"/>
      <c r="K63"/>
      <c r="L63"/>
      <c r="M63"/>
      <c r="N63"/>
      <c r="O63"/>
      <c r="P63"/>
      <c r="Q63"/>
      <c r="R63"/>
      <c r="S63"/>
      <c r="T63"/>
      <c r="U63"/>
      <c r="V63"/>
      <c r="W63"/>
      <c r="X63"/>
      <c r="Y63" s="1239"/>
      <c r="Z63"/>
      <c r="AA63"/>
      <c r="AB63"/>
      <c r="AC63"/>
    </row>
    <row r="64" spans="1:29" ht="15" hidden="1" customHeight="1">
      <c r="A64"/>
      <c r="B64"/>
      <c r="C64"/>
      <c r="D64"/>
      <c r="E64"/>
      <c r="F64"/>
      <c r="G64"/>
      <c r="H64"/>
      <c r="I64"/>
      <c r="J64"/>
      <c r="K64"/>
      <c r="L64"/>
      <c r="M64"/>
      <c r="N64"/>
      <c r="O64"/>
      <c r="P64"/>
      <c r="Q64"/>
      <c r="R64"/>
      <c r="S64"/>
      <c r="T64"/>
      <c r="U64"/>
      <c r="V64"/>
      <c r="W64"/>
      <c r="X64"/>
      <c r="Y64" s="1239"/>
      <c r="Z64"/>
      <c r="AA64"/>
      <c r="AB64"/>
      <c r="AC64"/>
    </row>
    <row r="65" spans="1:29" ht="15" hidden="1" customHeight="1">
      <c r="A65"/>
      <c r="B65"/>
      <c r="C65"/>
      <c r="D65"/>
      <c r="E65"/>
      <c r="F65"/>
      <c r="G65"/>
      <c r="H65"/>
      <c r="I65"/>
      <c r="J65"/>
      <c r="K65"/>
      <c r="L65"/>
      <c r="M65"/>
      <c r="N65"/>
      <c r="O65"/>
      <c r="P65"/>
      <c r="Q65"/>
      <c r="R65"/>
      <c r="S65"/>
      <c r="T65"/>
      <c r="U65"/>
      <c r="V65"/>
      <c r="W65"/>
      <c r="X65"/>
      <c r="Y65" s="1239"/>
      <c r="Z65"/>
      <c r="AA65"/>
      <c r="AB65"/>
      <c r="AC65"/>
    </row>
    <row r="66" spans="1:29" ht="15" hidden="1" customHeight="1">
      <c r="A66"/>
      <c r="B66"/>
      <c r="C66"/>
      <c r="D66"/>
      <c r="E66"/>
      <c r="F66"/>
      <c r="G66"/>
      <c r="H66"/>
      <c r="I66"/>
      <c r="J66"/>
      <c r="K66"/>
      <c r="L66"/>
      <c r="M66"/>
      <c r="N66"/>
      <c r="O66"/>
      <c r="P66"/>
      <c r="Q66"/>
      <c r="R66"/>
      <c r="S66"/>
      <c r="T66"/>
      <c r="U66"/>
      <c r="V66"/>
      <c r="W66"/>
      <c r="X66"/>
      <c r="Y66" s="1239"/>
      <c r="Z66"/>
      <c r="AA66"/>
      <c r="AB66"/>
      <c r="AC66"/>
    </row>
    <row r="67" spans="1:29" ht="15" hidden="1" customHeight="1">
      <c r="A67"/>
      <c r="B67"/>
      <c r="C67"/>
      <c r="D67"/>
      <c r="E67"/>
      <c r="F67"/>
      <c r="G67"/>
      <c r="H67"/>
      <c r="I67"/>
      <c r="J67"/>
      <c r="K67"/>
      <c r="L67"/>
      <c r="M67"/>
      <c r="N67"/>
      <c r="O67"/>
      <c r="P67"/>
      <c r="Q67"/>
      <c r="R67"/>
      <c r="S67"/>
      <c r="T67"/>
      <c r="U67"/>
      <c r="V67"/>
      <c r="W67"/>
      <c r="X67"/>
      <c r="Y67" s="1239"/>
      <c r="Z67"/>
      <c r="AA67"/>
      <c r="AB67"/>
      <c r="AC67"/>
    </row>
    <row r="68" spans="1:29" ht="15" hidden="1" customHeight="1">
      <c r="A68"/>
      <c r="B68"/>
      <c r="C68"/>
      <c r="D68"/>
      <c r="E68"/>
      <c r="F68"/>
      <c r="G68"/>
      <c r="H68"/>
      <c r="I68"/>
      <c r="J68"/>
      <c r="K68"/>
      <c r="L68"/>
      <c r="M68"/>
      <c r="N68"/>
      <c r="O68"/>
      <c r="P68"/>
      <c r="Q68"/>
      <c r="R68"/>
      <c r="S68"/>
      <c r="T68"/>
      <c r="U68"/>
      <c r="V68"/>
      <c r="W68"/>
      <c r="X68"/>
      <c r="Y68" s="1239"/>
      <c r="Z68"/>
      <c r="AA68"/>
      <c r="AB68"/>
      <c r="AC68"/>
    </row>
    <row r="69" spans="1:29" ht="15" hidden="1" customHeight="1">
      <c r="A69"/>
      <c r="B69"/>
      <c r="C69"/>
      <c r="D69"/>
      <c r="E69"/>
      <c r="F69"/>
      <c r="G69"/>
      <c r="H69"/>
      <c r="I69"/>
      <c r="J69"/>
      <c r="K69"/>
      <c r="L69"/>
      <c r="M69"/>
      <c r="N69"/>
      <c r="O69"/>
      <c r="P69"/>
      <c r="Q69"/>
      <c r="R69"/>
      <c r="S69"/>
      <c r="T69"/>
      <c r="U69"/>
      <c r="V69"/>
      <c r="W69"/>
      <c r="X69"/>
      <c r="Y69" s="1239"/>
      <c r="Z69"/>
      <c r="AA69"/>
      <c r="AB69"/>
      <c r="AC69"/>
    </row>
    <row r="70" spans="1:29" ht="15" hidden="1" customHeight="1">
      <c r="A70"/>
      <c r="B70"/>
      <c r="C70"/>
      <c r="D70"/>
      <c r="E70"/>
      <c r="F70"/>
      <c r="G70"/>
      <c r="H70"/>
      <c r="I70"/>
      <c r="J70"/>
      <c r="K70"/>
      <c r="L70"/>
      <c r="M70"/>
      <c r="N70"/>
      <c r="O70"/>
      <c r="P70"/>
      <c r="Q70"/>
      <c r="R70"/>
      <c r="S70"/>
      <c r="T70"/>
      <c r="U70"/>
      <c r="V70"/>
      <c r="W70"/>
      <c r="X70"/>
      <c r="Y70" s="1239"/>
      <c r="Z70"/>
      <c r="AA70"/>
      <c r="AB70"/>
      <c r="AC70"/>
    </row>
    <row r="71" spans="1:29" ht="15" hidden="1" customHeight="1">
      <c r="A71"/>
      <c r="B71"/>
      <c r="C71"/>
      <c r="D71"/>
      <c r="E71"/>
      <c r="F71"/>
      <c r="G71"/>
      <c r="H71"/>
      <c r="I71"/>
      <c r="J71"/>
      <c r="K71"/>
      <c r="L71"/>
      <c r="M71"/>
      <c r="N71"/>
      <c r="O71"/>
      <c r="P71"/>
      <c r="Q71"/>
      <c r="R71"/>
      <c r="S71"/>
      <c r="T71"/>
      <c r="U71"/>
      <c r="V71"/>
      <c r="W71"/>
      <c r="X71"/>
      <c r="Y71" s="1239"/>
      <c r="Z71"/>
      <c r="AA71"/>
      <c r="AB71"/>
      <c r="AC71"/>
    </row>
    <row r="72" spans="1:29" ht="15" hidden="1" customHeight="1">
      <c r="A72"/>
      <c r="B72"/>
      <c r="C72"/>
      <c r="D72"/>
      <c r="E72"/>
      <c r="F72"/>
      <c r="G72"/>
      <c r="H72"/>
      <c r="I72"/>
      <c r="J72"/>
      <c r="K72"/>
      <c r="L72"/>
      <c r="M72"/>
      <c r="N72"/>
      <c r="O72"/>
      <c r="P72"/>
      <c r="Q72"/>
      <c r="R72"/>
      <c r="S72"/>
      <c r="T72"/>
      <c r="U72"/>
      <c r="V72"/>
      <c r="W72"/>
      <c r="X72"/>
      <c r="Y72" s="1239"/>
      <c r="Z72"/>
      <c r="AA72"/>
      <c r="AB72"/>
      <c r="AC72"/>
    </row>
  </sheetData>
  <mergeCells count="18">
    <mergeCell ref="T10:T12"/>
    <mergeCell ref="U10:U12"/>
    <mergeCell ref="O10:O12"/>
    <mergeCell ref="P10:P12"/>
    <mergeCell ref="Q10:Q12"/>
    <mergeCell ref="R10:R12"/>
    <mergeCell ref="S10:S12"/>
    <mergeCell ref="C35:F39"/>
    <mergeCell ref="H10:H12"/>
    <mergeCell ref="I10:I12"/>
    <mergeCell ref="K10:K12"/>
    <mergeCell ref="M10:M12"/>
    <mergeCell ref="V10:V12"/>
    <mergeCell ref="W10:W12"/>
    <mergeCell ref="X10:X12"/>
    <mergeCell ref="AA10:AA12"/>
    <mergeCell ref="AC10:AC12"/>
    <mergeCell ref="Y10:Y12"/>
  </mergeCells>
  <conditionalFormatting sqref="H3">
    <cfRule type="cellIs" dxfId="93" priority="9" stopIfTrue="1" operator="greaterThan">
      <formula>0</formula>
    </cfRule>
    <cfRule type="cellIs" dxfId="92" priority="10" stopIfTrue="1" operator="lessThan">
      <formula>1</formula>
    </cfRule>
  </conditionalFormatting>
  <conditionalFormatting sqref="H15">
    <cfRule type="cellIs" dxfId="91" priority="1" stopIfTrue="1" operator="greaterThan">
      <formula>0</formula>
    </cfRule>
    <cfRule type="cellIs" dxfId="90" priority="2" stopIfTrue="1" operator="lessThan">
      <formula>1</formula>
    </cfRule>
  </conditionalFormatting>
  <conditionalFormatting sqref="H15">
    <cfRule type="cellIs" dxfId="89" priority="5" stopIfTrue="1" operator="greaterThan">
      <formula>0</formula>
    </cfRule>
    <cfRule type="cellIs" dxfId="88" priority="6" stopIfTrue="1" operator="lessThan">
      <formula>1</formula>
    </cfRule>
  </conditionalFormatting>
  <conditionalFormatting sqref="H15">
    <cfRule type="cellIs" dxfId="87" priority="3" stopIfTrue="1" operator="greaterThan">
      <formula>0</formula>
    </cfRule>
    <cfRule type="cellIs" dxfId="86" priority="4" stopIfTrue="1" operator="lessThan">
      <formula>1</formula>
    </cfRule>
  </conditionalFormatting>
  <dataValidations count="1">
    <dataValidation type="list" allowBlank="1" showInputMessage="1" showErrorMessage="1" sqref="I15" xr:uid="{85DA4E48-4378-4E1E-BC4C-955ACBC64F31}">
      <formula1>"Real,Nominal"</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DE7FA-3B49-4576-9A59-EF8B602CA965}">
  <sheetPr>
    <tabColor rgb="FF55EBF7"/>
    <pageSetUpPr fitToPage="1"/>
  </sheetPr>
  <dimension ref="A1:AO115"/>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8" style="32" customWidth="1"/>
    <col min="4" max="4" width="87.5546875" style="32" bestFit="1" customWidth="1"/>
    <col min="5" max="6" width="9.44140625" style="32" customWidth="1"/>
    <col min="7" max="7" width="8.5546875" style="34" customWidth="1"/>
    <col min="8" max="8" width="19" style="96" bestFit="1" customWidth="1"/>
    <col min="9" max="9" width="5.5546875" style="34" customWidth="1"/>
    <col min="10" max="10" width="16.5546875" style="32" customWidth="1"/>
    <col min="11" max="11" width="5.5546875" style="32" customWidth="1"/>
    <col min="12" max="12" width="16.5546875" style="32" customWidth="1"/>
    <col min="13" max="13" width="5.5546875" style="32" customWidth="1"/>
    <col min="14" max="14" width="16.5546875" style="32" customWidth="1"/>
    <col min="15" max="15" width="5.5546875" style="32" customWidth="1"/>
    <col min="16" max="16" width="16.5546875" style="32" customWidth="1"/>
    <col min="17" max="17" width="5.5546875" style="32" customWidth="1"/>
    <col min="18" max="18" width="16.5546875" style="32" customWidth="1"/>
    <col min="19" max="19" width="5.5546875" style="32" customWidth="1"/>
    <col min="20" max="20" width="16.5546875" style="32" customWidth="1"/>
    <col min="21" max="21" width="5.5546875" style="32" customWidth="1"/>
    <col min="22" max="22" width="16.5546875" style="32" customWidth="1"/>
    <col min="23" max="23" width="5.5546875" style="32" customWidth="1"/>
    <col min="24" max="24" width="16.5546875" style="32" customWidth="1"/>
    <col min="25" max="25" width="5.5546875" style="32" customWidth="1"/>
    <col min="26" max="26" width="16.5546875" style="32" customWidth="1"/>
    <col min="27" max="27" width="5.5546875" style="32" customWidth="1"/>
    <col min="28" max="28" width="16.5546875" style="32" customWidth="1"/>
    <col min="29" max="29" width="5.5546875" style="32" customWidth="1"/>
    <col min="30" max="30" width="16.5546875" style="32" customWidth="1"/>
    <col min="31" max="31" width="5.5546875" style="32" customWidth="1"/>
    <col min="32" max="32" width="16.5546875" style="32" customWidth="1"/>
    <col min="33" max="33" width="5.5546875" style="32" customWidth="1"/>
    <col min="34" max="34" width="16.5546875" style="33" customWidth="1"/>
    <col min="35" max="35" width="5.5546875" style="33" customWidth="1"/>
    <col min="36" max="36" width="5.5546875" style="32" customWidth="1"/>
    <col min="37" max="37" width="15.44140625" style="32" customWidth="1"/>
    <col min="38" max="38" width="5.5546875" style="32" customWidth="1"/>
    <col min="39" max="39" width="49.44140625" style="32" customWidth="1"/>
    <col min="40" max="40" width="25.44140625" hidden="1" customWidth="1"/>
    <col min="41" max="41" width="18.44140625" hidden="1" customWidth="1"/>
    <col min="42" max="16384" width="9.44140625" hidden="1"/>
  </cols>
  <sheetData>
    <row r="1" spans="1:39" ht="28.35" customHeight="1">
      <c r="A1" s="35"/>
      <c r="B1" s="115" t="str">
        <f>'Key information'!$B$6</f>
        <v>Three Waters Reform Programme: Request for Information Workbook I</v>
      </c>
      <c r="C1" s="116"/>
      <c r="D1" s="116"/>
      <c r="E1" s="116"/>
      <c r="F1" s="116"/>
      <c r="G1" s="116"/>
      <c r="H1" s="263"/>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257"/>
      <c r="AI1" s="1257"/>
      <c r="AJ1" s="116"/>
      <c r="AK1" s="116"/>
      <c r="AL1" s="116"/>
      <c r="AM1" s="264"/>
    </row>
    <row r="2" spans="1:39" ht="21">
      <c r="B2" s="39"/>
      <c r="C2" s="40"/>
      <c r="D2" s="987"/>
      <c r="E2" s="35"/>
      <c r="F2" s="35"/>
      <c r="G2" s="38"/>
      <c r="I2" s="38"/>
      <c r="J2" s="35"/>
      <c r="K2" s="35"/>
      <c r="L2" s="35"/>
      <c r="M2" s="35"/>
      <c r="N2" s="35"/>
      <c r="O2" s="35"/>
      <c r="P2" s="35"/>
      <c r="Q2" s="35"/>
      <c r="R2" s="35"/>
      <c r="S2" s="35"/>
      <c r="T2" s="35"/>
      <c r="U2" s="35"/>
      <c r="V2" s="35"/>
      <c r="W2" s="35"/>
      <c r="X2" s="35"/>
      <c r="Y2" s="35"/>
      <c r="Z2" s="35"/>
      <c r="AA2" s="35"/>
      <c r="AB2" s="35"/>
      <c r="AC2" s="35"/>
      <c r="AD2" s="35"/>
      <c r="AE2" s="35"/>
      <c r="AF2" s="35"/>
      <c r="AG2" s="35"/>
      <c r="AH2" s="40"/>
      <c r="AI2" s="40"/>
      <c r="AJ2" s="35"/>
      <c r="AK2" s="35"/>
      <c r="AM2" s="265"/>
    </row>
    <row r="3" spans="1:39" ht="14.4">
      <c r="A3" s="41"/>
      <c r="B3" s="662" t="s">
        <v>1971</v>
      </c>
      <c r="C3" s="44"/>
      <c r="D3" s="663">
        <f>'Key information'!$E$8</f>
        <v>0</v>
      </c>
      <c r="E3" s="44"/>
      <c r="F3" s="41"/>
      <c r="G3" s="664" t="s">
        <v>100</v>
      </c>
      <c r="H3" s="636">
        <f>SUM(H16:H75)</f>
        <v>43</v>
      </c>
      <c r="I3" s="44"/>
      <c r="J3" s="41"/>
      <c r="K3" s="41"/>
      <c r="L3" s="41"/>
      <c r="M3" s="41"/>
      <c r="N3" s="41"/>
      <c r="O3" s="41"/>
      <c r="P3" s="41"/>
      <c r="Q3" s="41"/>
      <c r="R3" s="41"/>
      <c r="S3" s="41"/>
      <c r="T3" s="41"/>
      <c r="U3" s="41"/>
      <c r="V3" s="41"/>
      <c r="W3" s="41"/>
      <c r="X3" s="41"/>
      <c r="Y3" s="41"/>
      <c r="Z3" s="41"/>
      <c r="AA3" s="41"/>
      <c r="AB3" s="41"/>
      <c r="AC3" s="41"/>
      <c r="AD3" s="41"/>
      <c r="AE3" s="41"/>
      <c r="AF3" s="41"/>
      <c r="AG3" s="41"/>
      <c r="AH3" s="372"/>
      <c r="AI3" s="372"/>
      <c r="AJ3" s="41"/>
      <c r="AK3" s="344"/>
      <c r="AM3" s="86"/>
    </row>
    <row r="4" spans="1:39" ht="21" customHeight="1">
      <c r="B4" s="45"/>
      <c r="C4" s="327"/>
      <c r="D4" s="328"/>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1258"/>
      <c r="AI4" s="1258"/>
      <c r="AJ4" s="329"/>
      <c r="AK4" s="47"/>
      <c r="AL4" s="47"/>
      <c r="AM4" s="266"/>
    </row>
    <row r="5" spans="1:39" ht="14.4">
      <c r="C5" s="33"/>
      <c r="H5" s="34"/>
      <c r="AM5" s="34"/>
    </row>
    <row r="6" spans="1:39" ht="1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280"/>
      <c r="AI6" s="280"/>
      <c r="AJ6" s="50"/>
      <c r="AK6" s="50"/>
      <c r="AL6" s="50"/>
      <c r="AM6" s="231"/>
    </row>
    <row r="7" spans="1:39" ht="14.4">
      <c r="B7" s="52"/>
      <c r="C7" s="122" t="s">
        <v>1737</v>
      </c>
      <c r="D7" s="123"/>
      <c r="H7" s="34"/>
      <c r="AM7" s="190"/>
    </row>
    <row r="8" spans="1:39" ht="15" thickBot="1">
      <c r="B8" s="52"/>
      <c r="C8" s="747" t="s">
        <v>2115</v>
      </c>
      <c r="D8" s="125"/>
      <c r="H8" s="34"/>
      <c r="AM8" s="190"/>
    </row>
    <row r="9" spans="1:39" ht="15" thickBot="1">
      <c r="B9" s="52"/>
      <c r="H9" s="34"/>
      <c r="J9" s="1643">
        <v>1</v>
      </c>
      <c r="K9" s="1641"/>
      <c r="L9" s="1641">
        <v>2</v>
      </c>
      <c r="M9" s="1641"/>
      <c r="N9" s="1641">
        <v>3</v>
      </c>
      <c r="O9" s="1641"/>
      <c r="P9" s="1641">
        <v>4</v>
      </c>
      <c r="Q9" s="1641"/>
      <c r="R9" s="1641">
        <v>5</v>
      </c>
      <c r="S9" s="1641"/>
      <c r="T9" s="1641">
        <v>6</v>
      </c>
      <c r="U9" s="1641"/>
      <c r="V9" s="1641">
        <v>7</v>
      </c>
      <c r="W9" s="1641"/>
      <c r="X9" s="1641">
        <v>8</v>
      </c>
      <c r="Y9" s="1641"/>
      <c r="Z9" s="1641">
        <v>9</v>
      </c>
      <c r="AA9" s="1641"/>
      <c r="AB9" s="1641">
        <v>10</v>
      </c>
      <c r="AC9" s="1641"/>
      <c r="AD9" s="1641">
        <v>11</v>
      </c>
      <c r="AE9" s="1641"/>
      <c r="AF9" s="1641">
        <v>12</v>
      </c>
      <c r="AG9" s="1642"/>
      <c r="AH9" s="1635">
        <v>13</v>
      </c>
      <c r="AI9" s="1636"/>
      <c r="AM9" s="190"/>
    </row>
    <row r="10" spans="1:39" ht="21" customHeight="1">
      <c r="B10" s="52"/>
      <c r="C10" s="261" t="s">
        <v>103</v>
      </c>
      <c r="D10" s="137" t="s">
        <v>32</v>
      </c>
      <c r="E10" s="137" t="s">
        <v>104</v>
      </c>
      <c r="F10" s="133" t="s">
        <v>105</v>
      </c>
      <c r="H10" s="1353" t="s">
        <v>106</v>
      </c>
      <c r="J10" s="1650">
        <f>'Key information'!$E$22</f>
        <v>43646</v>
      </c>
      <c r="K10" s="1651"/>
      <c r="L10" s="1653">
        <f>Report_year</f>
        <v>44012</v>
      </c>
      <c r="M10" s="1651"/>
      <c r="N10" s="1655" t="s">
        <v>1738</v>
      </c>
      <c r="O10" s="1656"/>
      <c r="P10" s="1657" t="s">
        <v>1738</v>
      </c>
      <c r="Q10" s="1658"/>
      <c r="R10" s="1657" t="s">
        <v>1738</v>
      </c>
      <c r="S10" s="1658"/>
      <c r="T10" s="1637" t="s">
        <v>1738</v>
      </c>
      <c r="U10" s="1655"/>
      <c r="V10" s="1657" t="s">
        <v>1738</v>
      </c>
      <c r="W10" s="1658"/>
      <c r="X10" s="1637" t="s">
        <v>1738</v>
      </c>
      <c r="Y10" s="1655"/>
      <c r="Z10" s="1657" t="s">
        <v>1738</v>
      </c>
      <c r="AA10" s="1655"/>
      <c r="AB10" s="1657" t="s">
        <v>1738</v>
      </c>
      <c r="AC10" s="1658"/>
      <c r="AD10" s="1637" t="s">
        <v>1738</v>
      </c>
      <c r="AE10" s="1658"/>
      <c r="AF10" s="1637" t="s">
        <v>1738</v>
      </c>
      <c r="AG10" s="1638"/>
      <c r="AH10" s="1637" t="s">
        <v>1738</v>
      </c>
      <c r="AI10" s="1638"/>
      <c r="AJ10" s="34"/>
      <c r="AK10" s="1338" t="s">
        <v>108</v>
      </c>
      <c r="AL10" s="53"/>
      <c r="AM10" s="1332" t="s">
        <v>109</v>
      </c>
    </row>
    <row r="11" spans="1:39" ht="14.4">
      <c r="B11" s="52"/>
      <c r="C11" s="223" t="s">
        <v>110</v>
      </c>
      <c r="D11" s="136"/>
      <c r="E11" s="136"/>
      <c r="F11" s="134" t="s">
        <v>111</v>
      </c>
      <c r="H11" s="1354"/>
      <c r="J11" s="1652"/>
      <c r="K11" s="1391"/>
      <c r="L11" s="1391"/>
      <c r="M11" s="1654"/>
      <c r="N11" s="1649">
        <v>44377</v>
      </c>
      <c r="O11" s="1639"/>
      <c r="P11" s="1645">
        <v>44742</v>
      </c>
      <c r="Q11" s="1647"/>
      <c r="R11" s="1645">
        <v>45107</v>
      </c>
      <c r="S11" s="1647"/>
      <c r="T11" s="1639">
        <v>45473</v>
      </c>
      <c r="U11" s="1644"/>
      <c r="V11" s="1645">
        <v>45838</v>
      </c>
      <c r="W11" s="1647"/>
      <c r="X11" s="1639">
        <v>46203</v>
      </c>
      <c r="Y11" s="1644"/>
      <c r="Z11" s="1645">
        <v>46568</v>
      </c>
      <c r="AA11" s="1646"/>
      <c r="AB11" s="1645">
        <v>46934</v>
      </c>
      <c r="AC11" s="1647"/>
      <c r="AD11" s="1648">
        <v>47299</v>
      </c>
      <c r="AE11" s="1647"/>
      <c r="AF11" s="1639">
        <v>47664</v>
      </c>
      <c r="AG11" s="1640"/>
      <c r="AH11" s="1639">
        <v>48029</v>
      </c>
      <c r="AI11" s="1640"/>
      <c r="AJ11" s="34"/>
      <c r="AK11" s="1339"/>
      <c r="AL11" s="53"/>
      <c r="AM11" s="1333"/>
    </row>
    <row r="12" spans="1:39" ht="15" thickBot="1">
      <c r="B12" s="52"/>
      <c r="C12" s="124"/>
      <c r="D12" s="138"/>
      <c r="E12" s="138"/>
      <c r="F12" s="135"/>
      <c r="H12" s="1355"/>
      <c r="J12" s="623" t="s">
        <v>750</v>
      </c>
      <c r="K12" s="622" t="s">
        <v>147</v>
      </c>
      <c r="L12" s="623" t="s">
        <v>750</v>
      </c>
      <c r="M12" s="622" t="s">
        <v>147</v>
      </c>
      <c r="N12" s="623" t="s">
        <v>750</v>
      </c>
      <c r="O12" s="624" t="s">
        <v>147</v>
      </c>
      <c r="P12" s="623" t="s">
        <v>750</v>
      </c>
      <c r="Q12" s="624" t="s">
        <v>147</v>
      </c>
      <c r="R12" s="623" t="s">
        <v>750</v>
      </c>
      <c r="S12" s="624" t="s">
        <v>147</v>
      </c>
      <c r="T12" s="623" t="s">
        <v>750</v>
      </c>
      <c r="U12" s="624" t="s">
        <v>147</v>
      </c>
      <c r="V12" s="623" t="s">
        <v>750</v>
      </c>
      <c r="W12" s="624" t="s">
        <v>147</v>
      </c>
      <c r="X12" s="623" t="s">
        <v>750</v>
      </c>
      <c r="Y12" s="624" t="s">
        <v>147</v>
      </c>
      <c r="Z12" s="623" t="s">
        <v>750</v>
      </c>
      <c r="AA12" s="624" t="s">
        <v>147</v>
      </c>
      <c r="AB12" s="623" t="s">
        <v>750</v>
      </c>
      <c r="AC12" s="624" t="s">
        <v>147</v>
      </c>
      <c r="AD12" s="623" t="s">
        <v>750</v>
      </c>
      <c r="AE12" s="624" t="s">
        <v>147</v>
      </c>
      <c r="AF12" s="623" t="s">
        <v>750</v>
      </c>
      <c r="AG12" s="625" t="s">
        <v>147</v>
      </c>
      <c r="AH12" s="1259" t="s">
        <v>750</v>
      </c>
      <c r="AI12" s="1262" t="s">
        <v>147</v>
      </c>
      <c r="AJ12" s="34"/>
      <c r="AK12" s="1340"/>
      <c r="AL12" s="54"/>
      <c r="AM12" s="1334"/>
    </row>
    <row r="13" spans="1:39" ht="15" thickBot="1">
      <c r="A13" s="985"/>
      <c r="B13" s="52"/>
      <c r="C13" s="1069"/>
      <c r="D13" s="283"/>
      <c r="E13" s="1069"/>
      <c r="F13" s="1069"/>
      <c r="G13" s="986"/>
      <c r="H13" s="1045"/>
      <c r="I13" s="986"/>
      <c r="J13" s="1069"/>
      <c r="K13" s="1070"/>
      <c r="L13" s="1069"/>
      <c r="M13" s="1070"/>
      <c r="N13" s="1069"/>
      <c r="O13" s="1070"/>
      <c r="P13" s="1069"/>
      <c r="Q13" s="1070"/>
      <c r="R13" s="1069"/>
      <c r="S13" s="1070"/>
      <c r="T13" s="1069"/>
      <c r="U13" s="1070"/>
      <c r="V13" s="1069"/>
      <c r="W13" s="1070"/>
      <c r="X13" s="1069"/>
      <c r="Y13" s="1070"/>
      <c r="Z13" s="1069"/>
      <c r="AA13" s="1070"/>
      <c r="AB13" s="1069"/>
      <c r="AC13" s="1070"/>
      <c r="AD13" s="1069"/>
      <c r="AE13" s="1070"/>
      <c r="AF13" s="1069"/>
      <c r="AG13" s="1070"/>
      <c r="AH13" s="1260"/>
      <c r="AI13" s="993"/>
      <c r="AJ13" s="986"/>
      <c r="AK13" s="1071"/>
      <c r="AL13" s="993"/>
      <c r="AM13" s="1072"/>
    </row>
    <row r="14" spans="1:39" ht="15" thickBot="1">
      <c r="B14" s="52"/>
      <c r="C14" s="1113"/>
      <c r="D14" s="1114" t="s">
        <v>1739</v>
      </c>
      <c r="E14" s="241"/>
      <c r="F14" s="242"/>
      <c r="H14" s="34"/>
      <c r="AM14" s="190"/>
    </row>
    <row r="15" spans="1:39" ht="14.85" customHeight="1" thickBot="1">
      <c r="B15" s="52"/>
      <c r="C15" s="1115"/>
      <c r="D15" s="1116" t="s">
        <v>2585</v>
      </c>
      <c r="E15" s="269"/>
      <c r="F15" s="270"/>
      <c r="H15" s="34"/>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34"/>
      <c r="AI15" s="420"/>
      <c r="AM15" s="190"/>
    </row>
    <row r="16" spans="1:39" ht="14.85" customHeight="1">
      <c r="B16" s="1004">
        <f>IF(C16="","",COUNTIF($C16:C$16,"&lt;&gt;""")-COUNTBLANK($C16:C$16))</f>
        <v>1</v>
      </c>
      <c r="C16" s="1117" t="s">
        <v>1740</v>
      </c>
      <c r="D16" s="1118" t="s">
        <v>1754</v>
      </c>
      <c r="E16" s="271" t="s">
        <v>750</v>
      </c>
      <c r="F16" s="272" t="s">
        <v>117</v>
      </c>
      <c r="H16" s="671">
        <f>IF(AND(J16&lt;&gt;"",K16&lt;&gt;"",L16&lt;&gt;"",M16&lt;&gt;"",N16&lt;&gt;"",O16&lt;&gt;"",AM16&lt;&gt;"",P16&lt;&gt;"",Q16&lt;&gt;"",R16&lt;&gt;"",S16&lt;&gt;"",T16&lt;&gt;"",U16&lt;&gt;"",V16&lt;&gt;"",W16&lt;&gt;"",X16&lt;&gt;"",Y16&lt;&gt;"",Z16&lt;&gt;"",AA16&lt;&gt;"",AB16&lt;&gt;"",AC16&lt;&gt;"",AD16&lt;&gt;"",AE16&lt;&gt;"",AF16&lt;&gt;"",AG16&lt;&gt;"",AH16&lt;&gt;"",AI16&lt;&gt;""),0,1)</f>
        <v>1</v>
      </c>
      <c r="J16" s="936"/>
      <c r="K16" s="1002"/>
      <c r="L16" s="936"/>
      <c r="M16" s="1002"/>
      <c r="N16" s="936"/>
      <c r="O16" s="1002"/>
      <c r="P16" s="936"/>
      <c r="Q16" s="1002"/>
      <c r="R16" s="936"/>
      <c r="S16" s="1002"/>
      <c r="T16" s="936"/>
      <c r="U16" s="1002"/>
      <c r="V16" s="936"/>
      <c r="W16" s="1002"/>
      <c r="X16" s="936"/>
      <c r="Y16" s="1002"/>
      <c r="Z16" s="936"/>
      <c r="AA16" s="1002"/>
      <c r="AB16" s="936"/>
      <c r="AC16" s="1002"/>
      <c r="AD16" s="936"/>
      <c r="AE16" s="1002"/>
      <c r="AF16" s="936"/>
      <c r="AG16" s="1002"/>
      <c r="AH16" s="438"/>
      <c r="AI16" s="419"/>
      <c r="AK16" s="913"/>
      <c r="AL16" s="34"/>
      <c r="AM16" s="224"/>
    </row>
    <row r="17" spans="1:39" ht="14.85" customHeight="1">
      <c r="B17" s="1004">
        <f>IF(C17="","",COUNTIF($C$16:C17,"&lt;&gt;""")-COUNTBLANK($C$16:C17))</f>
        <v>2</v>
      </c>
      <c r="C17" s="1119" t="s">
        <v>1742</v>
      </c>
      <c r="D17" s="465" t="s">
        <v>1756</v>
      </c>
      <c r="E17" s="244" t="s">
        <v>750</v>
      </c>
      <c r="F17" s="245" t="s">
        <v>117</v>
      </c>
      <c r="H17" s="1012">
        <f>IF(AND(J17&lt;&gt;"",K17&lt;&gt;"",L17&lt;&gt;"",M17&lt;&gt;"",N17&lt;&gt;"",O17&lt;&gt;"",AM17&lt;&gt;"",P17&lt;&gt;"",Q17&lt;&gt;"",R17&lt;&gt;"",S17&lt;&gt;"",T17&lt;&gt;"",U17&lt;&gt;"",V17&lt;&gt;"",W17&lt;&gt;"",X17&lt;&gt;"",Y17&lt;&gt;"",Z17&lt;&gt;"",AA17&lt;&gt;"",AB17&lt;&gt;"",AC17&lt;&gt;"",AD17&lt;&gt;"",AE17&lt;&gt;"",AF17&lt;&gt;"",AG17&lt;&gt;"",AH17&lt;&gt;"",AI17&lt;&gt;""),0,1)</f>
        <v>1</v>
      </c>
      <c r="J17" s="936"/>
      <c r="K17" s="1002"/>
      <c r="L17" s="936"/>
      <c r="M17" s="1002"/>
      <c r="N17" s="936"/>
      <c r="O17" s="1002"/>
      <c r="P17" s="936"/>
      <c r="Q17" s="1002"/>
      <c r="R17" s="936"/>
      <c r="S17" s="1002"/>
      <c r="T17" s="936"/>
      <c r="U17" s="1002"/>
      <c r="V17" s="936"/>
      <c r="W17" s="1002"/>
      <c r="X17" s="936"/>
      <c r="Y17" s="1002"/>
      <c r="Z17" s="936"/>
      <c r="AA17" s="1002"/>
      <c r="AB17" s="936"/>
      <c r="AC17" s="1002"/>
      <c r="AD17" s="936"/>
      <c r="AE17" s="1002"/>
      <c r="AF17" s="936"/>
      <c r="AG17" s="1002"/>
      <c r="AH17" s="438"/>
      <c r="AI17" s="419"/>
      <c r="AK17" s="913"/>
      <c r="AL17" s="34"/>
      <c r="AM17" s="224"/>
    </row>
    <row r="18" spans="1:39" ht="14.85" customHeight="1">
      <c r="B18" s="1004">
        <f>IF(C18="","",COUNTIF($C$16:C18,"&lt;&gt;""")-COUNTBLANK($C$16:C18))</f>
        <v>3</v>
      </c>
      <c r="C18" s="1119" t="s">
        <v>1744</v>
      </c>
      <c r="D18" s="465" t="s">
        <v>1758</v>
      </c>
      <c r="E18" s="996" t="s">
        <v>750</v>
      </c>
      <c r="F18" s="249" t="s">
        <v>117</v>
      </c>
      <c r="H18" s="1012">
        <f>IF(AND(J18&lt;&gt;"",K18&lt;&gt;"",L18&lt;&gt;"",M18&lt;&gt;"",N18&lt;&gt;"",O18&lt;&gt;"",AM18&lt;&gt;"",P18&lt;&gt;"",Q18&lt;&gt;"",R18&lt;&gt;"",S18&lt;&gt;"",T18&lt;&gt;"",U18&lt;&gt;"",V18&lt;&gt;"",W18&lt;&gt;"",X18&lt;&gt;"",Y18&lt;&gt;"",Z18&lt;&gt;"",AA18&lt;&gt;"",AB18&lt;&gt;"",AC18&lt;&gt;"",AD18&lt;&gt;"",AE18&lt;&gt;"",AF18&lt;&gt;"",AG18&lt;&gt;"",AH18&lt;&gt;"",AI18&lt;&gt;""),0,1)</f>
        <v>1</v>
      </c>
      <c r="J18" s="936"/>
      <c r="K18" s="1002"/>
      <c r="L18" s="936"/>
      <c r="M18" s="1002"/>
      <c r="N18" s="936"/>
      <c r="O18" s="1002"/>
      <c r="P18" s="936"/>
      <c r="Q18" s="1002"/>
      <c r="R18" s="936"/>
      <c r="S18" s="1002"/>
      <c r="T18" s="936"/>
      <c r="U18" s="1002"/>
      <c r="V18" s="936"/>
      <c r="W18" s="1002"/>
      <c r="X18" s="936"/>
      <c r="Y18" s="1002"/>
      <c r="Z18" s="936"/>
      <c r="AA18" s="1002"/>
      <c r="AB18" s="936"/>
      <c r="AC18" s="1002"/>
      <c r="AD18" s="936"/>
      <c r="AE18" s="1002"/>
      <c r="AF18" s="936"/>
      <c r="AG18" s="1002"/>
      <c r="AH18" s="438"/>
      <c r="AI18" s="419"/>
      <c r="AK18" s="913"/>
      <c r="AL18" s="34"/>
      <c r="AM18" s="224"/>
    </row>
    <row r="19" spans="1:39" ht="15" customHeight="1">
      <c r="B19" s="1004">
        <f>IF(C19="","",COUNTIF($C$16:C19,"&lt;&gt;""")-COUNTBLANK($C$16:C19))</f>
        <v>4</v>
      </c>
      <c r="C19" s="1119" t="s">
        <v>1746</v>
      </c>
      <c r="D19" s="465" t="s">
        <v>1760</v>
      </c>
      <c r="E19" s="996" t="s">
        <v>750</v>
      </c>
      <c r="F19" s="249" t="s">
        <v>164</v>
      </c>
      <c r="H19" s="1012">
        <f>IF(AND(J19&lt;&gt;"",K19&lt;&gt;"",L19&lt;&gt;"",M19&lt;&gt;"",N19&lt;&gt;"",O19&lt;&gt;"",AM19&lt;&gt;"",P19&lt;&gt;"",Q19&lt;&gt;"",R19&lt;&gt;"",S19&lt;&gt;"",T19&lt;&gt;"",U19&lt;&gt;"",V19&lt;&gt;"",W19&lt;&gt;"",X19&lt;&gt;"",Y19&lt;&gt;"",Z19&lt;&gt;"",AA19&lt;&gt;"",AB19&lt;&gt;"",AC19&lt;&gt;"",AD19&lt;&gt;"",AE19&lt;&gt;"",AF19&lt;&gt;"",AG19&lt;&gt;"",AH19&lt;&gt;"",AI19&lt;&gt;""),0,1)</f>
        <v>1</v>
      </c>
      <c r="J19" s="934">
        <f>SUM(J16:J18)</f>
        <v>0</v>
      </c>
      <c r="K19" s="1002"/>
      <c r="L19" s="934">
        <f>SUM(L16:L18)</f>
        <v>0</v>
      </c>
      <c r="M19" s="1002"/>
      <c r="N19" s="934">
        <f>SUM(N16:N18)</f>
        <v>0</v>
      </c>
      <c r="O19" s="1002"/>
      <c r="P19" s="934">
        <f>SUM(P16:P18)</f>
        <v>0</v>
      </c>
      <c r="Q19" s="1002"/>
      <c r="R19" s="934">
        <f>SUM(R16:R18)</f>
        <v>0</v>
      </c>
      <c r="S19" s="1002"/>
      <c r="T19" s="934">
        <f>SUM(T16:T18)</f>
        <v>0</v>
      </c>
      <c r="U19" s="1002"/>
      <c r="V19" s="934">
        <f>SUM(V16:V18)</f>
        <v>0</v>
      </c>
      <c r="W19" s="1002"/>
      <c r="X19" s="934">
        <f>SUM(X16:X18)</f>
        <v>0</v>
      </c>
      <c r="Y19" s="1002"/>
      <c r="Z19" s="934">
        <f>SUM(Z16:Z18)</f>
        <v>0</v>
      </c>
      <c r="AA19" s="1002"/>
      <c r="AB19" s="934">
        <f>SUM(AB16:AB18)</f>
        <v>0</v>
      </c>
      <c r="AC19" s="1002"/>
      <c r="AD19" s="934">
        <f>SUM(AD16:AD18)</f>
        <v>0</v>
      </c>
      <c r="AE19" s="1002"/>
      <c r="AF19" s="934">
        <f>SUM(AF16:AF18)</f>
        <v>0</v>
      </c>
      <c r="AG19" s="1002"/>
      <c r="AH19" s="1195">
        <f>SUM(AH16:AH18)</f>
        <v>0</v>
      </c>
      <c r="AI19" s="419"/>
      <c r="AJ19" s="34"/>
      <c r="AK19" s="913"/>
      <c r="AL19" s="34"/>
      <c r="AM19" s="224"/>
    </row>
    <row r="20" spans="1:39" s="1239" customFormat="1" ht="15" customHeight="1" thickBot="1">
      <c r="A20" s="33"/>
      <c r="B20" s="436">
        <f>IF(C20="","",COUNTIF($C$16:C20,"&lt;&gt;""")-COUNTBLANK($C$16:C20))</f>
        <v>5</v>
      </c>
      <c r="C20" s="1235" t="s">
        <v>2895</v>
      </c>
      <c r="D20" s="1236" t="s">
        <v>2896</v>
      </c>
      <c r="E20" s="1241" t="s">
        <v>150</v>
      </c>
      <c r="F20" s="1237" t="s">
        <v>117</v>
      </c>
      <c r="G20" s="420"/>
      <c r="H20" s="1012">
        <f>IF(AND(J20&lt;&gt;"",K20&lt;&gt;"",L20&lt;&gt;"",M20&lt;&gt;"",N20&lt;&gt;"",O20&lt;&gt;"",AM20&lt;&gt;"",P20&lt;&gt;"",Q20&lt;&gt;"",R20&lt;&gt;"",S20&lt;&gt;"",T20&lt;&gt;"",U20&lt;&gt;"",V20&lt;&gt;"",W20&lt;&gt;"",X20&lt;&gt;"",Y20&lt;&gt;"",Z20&lt;&gt;"",AA20&lt;&gt;"",AB20&lt;&gt;"",AC20&lt;&gt;"",AD20&lt;&gt;"",AE20&lt;&gt;"",AF20&lt;&gt;"",AG20&lt;&gt;"",AH20&lt;&gt;"",AI20&lt;&gt;""),0,1)</f>
        <v>1</v>
      </c>
      <c r="I20" s="420"/>
      <c r="J20" s="1240"/>
      <c r="K20" s="419"/>
      <c r="L20" s="1240"/>
      <c r="M20" s="419"/>
      <c r="N20" s="1240"/>
      <c r="O20" s="419"/>
      <c r="P20" s="1240"/>
      <c r="Q20" s="419"/>
      <c r="R20" s="1240"/>
      <c r="S20" s="419"/>
      <c r="T20" s="1240"/>
      <c r="U20" s="419"/>
      <c r="V20" s="1240"/>
      <c r="W20" s="419"/>
      <c r="X20" s="1240"/>
      <c r="Y20" s="419"/>
      <c r="Z20" s="1240"/>
      <c r="AA20" s="419"/>
      <c r="AB20" s="1240"/>
      <c r="AC20" s="419"/>
      <c r="AD20" s="1240"/>
      <c r="AE20" s="419"/>
      <c r="AF20" s="1240"/>
      <c r="AG20" s="419"/>
      <c r="AH20" s="1240"/>
      <c r="AI20" s="419"/>
      <c r="AJ20" s="33"/>
      <c r="AK20" s="1238"/>
      <c r="AL20" s="420"/>
      <c r="AM20" s="1204"/>
    </row>
    <row r="21" spans="1:39" ht="14.85" customHeight="1" thickBot="1">
      <c r="B21" s="1004" t="str">
        <f>IF(C21="","",COUNTIF($C$16:C21,"&lt;&gt;""")-COUNTBLANK($C$16:C21))</f>
        <v/>
      </c>
      <c r="C21" s="120"/>
      <c r="D21" s="120"/>
      <c r="E21" s="989"/>
      <c r="F21" s="989"/>
      <c r="G21" s="32"/>
      <c r="H21" s="32"/>
      <c r="I21" s="32"/>
      <c r="AM21" s="190"/>
    </row>
    <row r="22" spans="1:39" ht="14.85" customHeight="1" thickBot="1">
      <c r="B22" s="1004" t="str">
        <f>IF(C22="","",COUNTIF($C$16:C22,"&lt;&gt;""")-COUNTBLANK($C$16:C22))</f>
        <v/>
      </c>
      <c r="C22" s="1115"/>
      <c r="D22" s="1116" t="s">
        <v>2586</v>
      </c>
      <c r="E22" s="269"/>
      <c r="F22" s="270"/>
      <c r="H22" s="34"/>
      <c r="J22" s="107"/>
      <c r="K22" s="34"/>
      <c r="L22" s="107"/>
      <c r="M22" s="34"/>
      <c r="N22" s="107"/>
      <c r="O22" s="34"/>
      <c r="Q22" s="34"/>
      <c r="S22" s="34"/>
      <c r="U22" s="34"/>
      <c r="W22" s="34"/>
      <c r="Y22" s="34"/>
      <c r="AA22" s="34"/>
      <c r="AC22" s="34"/>
      <c r="AE22" s="34"/>
      <c r="AG22" s="34"/>
      <c r="AI22" s="420"/>
      <c r="AM22" s="190"/>
    </row>
    <row r="23" spans="1:39" ht="14.85" customHeight="1">
      <c r="B23" s="1004">
        <f>IF(C23="","",COUNTIF($C$16:C23,"&lt;&gt;""")-COUNTBLANK($C$16:C23))</f>
        <v>6</v>
      </c>
      <c r="C23" s="1117" t="s">
        <v>1747</v>
      </c>
      <c r="D23" s="1118" t="s">
        <v>1748</v>
      </c>
      <c r="E23" s="271" t="s">
        <v>750</v>
      </c>
      <c r="F23" s="272" t="s">
        <v>117</v>
      </c>
      <c r="H23" s="1012">
        <f t="shared" ref="H23:H26" si="0">IF(AND(J23&lt;&gt;"",K23&lt;&gt;"",L23&lt;&gt;"",M23&lt;&gt;"",N23&lt;&gt;"",O23&lt;&gt;"",AM23&lt;&gt;"",P23&lt;&gt;"",Q23&lt;&gt;"",R23&lt;&gt;"",S23&lt;&gt;"",T23&lt;&gt;"",U23&lt;&gt;"",V23&lt;&gt;"",W23&lt;&gt;"",X23&lt;&gt;"",Y23&lt;&gt;"",Z23&lt;&gt;"",AA23&lt;&gt;"",AB23&lt;&gt;"",AC23&lt;&gt;"",AD23&lt;&gt;"",AE23&lt;&gt;"",AF23&lt;&gt;"",AG23&lt;&gt;"",AH23&lt;&gt;"",AI23&lt;&gt;""),0,1)</f>
        <v>1</v>
      </c>
      <c r="J23" s="936"/>
      <c r="K23" s="1002"/>
      <c r="L23" s="936"/>
      <c r="M23" s="1002"/>
      <c r="N23" s="936"/>
      <c r="O23" s="1002"/>
      <c r="P23" s="936"/>
      <c r="Q23" s="1002"/>
      <c r="R23" s="936"/>
      <c r="S23" s="1002"/>
      <c r="T23" s="936"/>
      <c r="U23" s="1002"/>
      <c r="V23" s="936"/>
      <c r="W23" s="1002"/>
      <c r="X23" s="936"/>
      <c r="Y23" s="1002"/>
      <c r="Z23" s="936"/>
      <c r="AA23" s="1002"/>
      <c r="AB23" s="936"/>
      <c r="AC23" s="1002"/>
      <c r="AD23" s="936"/>
      <c r="AE23" s="1002"/>
      <c r="AF23" s="936"/>
      <c r="AG23" s="1002"/>
      <c r="AH23" s="438"/>
      <c r="AI23" s="419"/>
      <c r="AK23" s="913"/>
      <c r="AL23" s="34"/>
      <c r="AM23" s="224"/>
    </row>
    <row r="24" spans="1:39" ht="14.85" customHeight="1">
      <c r="B24" s="1004">
        <f>IF(C24="","",COUNTIF($C$16:C24,"&lt;&gt;""")-COUNTBLANK($C$16:C24))</f>
        <v>7</v>
      </c>
      <c r="C24" s="1119" t="s">
        <v>1749</v>
      </c>
      <c r="D24" s="465" t="s">
        <v>2117</v>
      </c>
      <c r="E24" s="244" t="s">
        <v>750</v>
      </c>
      <c r="F24" s="245" t="s">
        <v>117</v>
      </c>
      <c r="H24" s="1012">
        <f t="shared" si="0"/>
        <v>1</v>
      </c>
      <c r="J24" s="936"/>
      <c r="K24" s="1002"/>
      <c r="L24" s="936"/>
      <c r="M24" s="1002"/>
      <c r="N24" s="936"/>
      <c r="O24" s="1002"/>
      <c r="P24" s="936"/>
      <c r="Q24" s="1002"/>
      <c r="R24" s="936"/>
      <c r="S24" s="1002"/>
      <c r="T24" s="936"/>
      <c r="U24" s="1002"/>
      <c r="V24" s="936"/>
      <c r="W24" s="1002"/>
      <c r="X24" s="936"/>
      <c r="Y24" s="1002"/>
      <c r="Z24" s="936"/>
      <c r="AA24" s="1002"/>
      <c r="AB24" s="936"/>
      <c r="AC24" s="1002"/>
      <c r="AD24" s="936"/>
      <c r="AE24" s="1002"/>
      <c r="AF24" s="936"/>
      <c r="AG24" s="1002"/>
      <c r="AH24" s="438"/>
      <c r="AI24" s="419"/>
      <c r="AK24" s="913"/>
      <c r="AL24" s="34"/>
      <c r="AM24" s="224"/>
    </row>
    <row r="25" spans="1:39" ht="14.4">
      <c r="B25" s="1004">
        <f>IF(C25="","",COUNTIF($C$16:C25,"&lt;&gt;""")-COUNTBLANK($C$16:C25))</f>
        <v>8</v>
      </c>
      <c r="C25" s="1119" t="s">
        <v>1750</v>
      </c>
      <c r="D25" s="465" t="s">
        <v>1751</v>
      </c>
      <c r="E25" s="996" t="s">
        <v>750</v>
      </c>
      <c r="F25" s="249" t="s">
        <v>117</v>
      </c>
      <c r="H25" s="1012">
        <f t="shared" si="0"/>
        <v>1</v>
      </c>
      <c r="J25" s="936"/>
      <c r="K25" s="1002"/>
      <c r="L25" s="936"/>
      <c r="M25" s="1002"/>
      <c r="N25" s="936"/>
      <c r="O25" s="1002"/>
      <c r="P25" s="936"/>
      <c r="Q25" s="1002"/>
      <c r="R25" s="936"/>
      <c r="S25" s="1002"/>
      <c r="T25" s="936"/>
      <c r="U25" s="1002"/>
      <c r="V25" s="936"/>
      <c r="W25" s="1002"/>
      <c r="X25" s="936"/>
      <c r="Y25" s="1002"/>
      <c r="Z25" s="936"/>
      <c r="AA25" s="1002"/>
      <c r="AB25" s="936"/>
      <c r="AC25" s="1002"/>
      <c r="AD25" s="936"/>
      <c r="AE25" s="1002"/>
      <c r="AF25" s="936"/>
      <c r="AG25" s="1002"/>
      <c r="AH25" s="438"/>
      <c r="AI25" s="419"/>
      <c r="AK25" s="913"/>
      <c r="AL25" s="34"/>
      <c r="AM25" s="224"/>
    </row>
    <row r="26" spans="1:39" ht="14.85" customHeight="1" thickBot="1">
      <c r="B26" s="1004">
        <f>IF(C26="","",COUNTIF($C$16:C26,"&lt;&gt;""")-COUNTBLANK($C$16:C26))</f>
        <v>9</v>
      </c>
      <c r="C26" s="1120" t="s">
        <v>1752</v>
      </c>
      <c r="D26" s="1121" t="s">
        <v>2199</v>
      </c>
      <c r="E26" s="273" t="s">
        <v>750</v>
      </c>
      <c r="F26" s="258" t="s">
        <v>164</v>
      </c>
      <c r="H26" s="1012">
        <f t="shared" si="0"/>
        <v>1</v>
      </c>
      <c r="J26" s="934">
        <f>SUM(J23:J25)</f>
        <v>0</v>
      </c>
      <c r="K26" s="1002"/>
      <c r="L26" s="934">
        <f>SUM(L23:L25)</f>
        <v>0</v>
      </c>
      <c r="M26" s="1002"/>
      <c r="N26" s="934">
        <f>SUM(N23:N25)</f>
        <v>0</v>
      </c>
      <c r="O26" s="1002"/>
      <c r="P26" s="934">
        <f>SUM(P23:P25)</f>
        <v>0</v>
      </c>
      <c r="Q26" s="1002"/>
      <c r="R26" s="934">
        <f>SUM(R23:R25)</f>
        <v>0</v>
      </c>
      <c r="S26" s="1002"/>
      <c r="T26" s="934">
        <f>SUM(T23:T25)</f>
        <v>0</v>
      </c>
      <c r="U26" s="1002"/>
      <c r="V26" s="934">
        <f>SUM(V23:V25)</f>
        <v>0</v>
      </c>
      <c r="W26" s="1002"/>
      <c r="X26" s="934">
        <f>SUM(X23:X25)</f>
        <v>0</v>
      </c>
      <c r="Y26" s="1002"/>
      <c r="Z26" s="934">
        <f>SUM(Z23:Z25)</f>
        <v>0</v>
      </c>
      <c r="AA26" s="1002"/>
      <c r="AB26" s="934">
        <f>SUM(AB23:AB25)</f>
        <v>0</v>
      </c>
      <c r="AC26" s="1002"/>
      <c r="AD26" s="934">
        <f>SUM(AD23:AD25)</f>
        <v>0</v>
      </c>
      <c r="AE26" s="1002"/>
      <c r="AF26" s="934">
        <f>SUM(AF23:AF25)</f>
        <v>0</v>
      </c>
      <c r="AG26" s="1002"/>
      <c r="AH26" s="1195">
        <f>SUM(AH23:AH25)</f>
        <v>0</v>
      </c>
      <c r="AI26" s="419"/>
      <c r="AK26" s="913"/>
      <c r="AL26" s="34"/>
      <c r="AM26" s="224"/>
    </row>
    <row r="27" spans="1:39" ht="14.85" customHeight="1" thickBot="1">
      <c r="B27" s="1004" t="str">
        <f>IF(C27="","",COUNTIF($C$16:C27,"&lt;&gt;""")-COUNTBLANK($C$16:C27))</f>
        <v/>
      </c>
      <c r="C27" s="120"/>
      <c r="D27" s="120"/>
      <c r="E27" s="989"/>
      <c r="F27" s="989"/>
      <c r="G27" s="32"/>
      <c r="H27" s="34"/>
      <c r="I27" s="32"/>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34"/>
      <c r="AI27" s="420"/>
      <c r="AM27" s="190"/>
    </row>
    <row r="28" spans="1:39" ht="14.85" customHeight="1" thickBot="1">
      <c r="B28" s="1004" t="str">
        <f>IF(C28="","",COUNTIF($C$16:C28,"&lt;&gt;""")-COUNTBLANK($C$16:C28))</f>
        <v/>
      </c>
      <c r="C28" s="1115"/>
      <c r="D28" s="1122" t="s">
        <v>2663</v>
      </c>
      <c r="E28" s="269"/>
      <c r="F28" s="270"/>
      <c r="H28" s="34"/>
      <c r="L28" s="34"/>
      <c r="AM28" s="190"/>
    </row>
    <row r="29" spans="1:39" ht="14.85" customHeight="1">
      <c r="B29" s="1004">
        <f>IF(C29="","",COUNTIF($C$16:C29,"&lt;&gt;""")-COUNTBLANK($C$16:C29))</f>
        <v>10</v>
      </c>
      <c r="C29" s="1117" t="s">
        <v>1753</v>
      </c>
      <c r="D29" s="1118" t="s">
        <v>1741</v>
      </c>
      <c r="E29" s="271" t="s">
        <v>750</v>
      </c>
      <c r="F29" s="1142" t="s">
        <v>117</v>
      </c>
      <c r="H29" s="1012">
        <f t="shared" ref="H29:H32" si="1">IF(AND(J29&lt;&gt;"",K29&lt;&gt;"",L29&lt;&gt;"",M29&lt;&gt;"",N29&lt;&gt;"",O29&lt;&gt;"",AM29&lt;&gt;"",P29&lt;&gt;"",Q29&lt;&gt;"",R29&lt;&gt;"",S29&lt;&gt;"",T29&lt;&gt;"",U29&lt;&gt;"",V29&lt;&gt;"",W29&lt;&gt;"",X29&lt;&gt;"",Y29&lt;&gt;"",Z29&lt;&gt;"",AA29&lt;&gt;"",AB29&lt;&gt;"",AC29&lt;&gt;"",AD29&lt;&gt;"",AE29&lt;&gt;"",AF29&lt;&gt;"",AG29&lt;&gt;"",AH29&lt;&gt;"",AI29&lt;&gt;""),0,1)</f>
        <v>1</v>
      </c>
      <c r="J29" s="936"/>
      <c r="K29" s="1002"/>
      <c r="L29" s="936"/>
      <c r="M29" s="1002"/>
      <c r="N29" s="936"/>
      <c r="O29" s="1002"/>
      <c r="P29" s="936"/>
      <c r="Q29" s="1002"/>
      <c r="R29" s="936"/>
      <c r="S29" s="1002"/>
      <c r="T29" s="936"/>
      <c r="U29" s="1002"/>
      <c r="V29" s="936"/>
      <c r="W29" s="1002"/>
      <c r="X29" s="936"/>
      <c r="Y29" s="1002"/>
      <c r="Z29" s="936"/>
      <c r="AA29" s="1002"/>
      <c r="AB29" s="936"/>
      <c r="AC29" s="1002"/>
      <c r="AD29" s="936"/>
      <c r="AE29" s="1002"/>
      <c r="AF29" s="936"/>
      <c r="AG29" s="1002"/>
      <c r="AH29" s="438"/>
      <c r="AI29" s="419"/>
      <c r="AK29" s="913"/>
      <c r="AL29" s="34"/>
      <c r="AM29" s="224"/>
    </row>
    <row r="30" spans="1:39" ht="14.85" customHeight="1">
      <c r="B30" s="1004">
        <f>IF(C30="","",COUNTIF($C$16:C30,"&lt;&gt;""")-COUNTBLANK($C$16:C30))</f>
        <v>11</v>
      </c>
      <c r="C30" s="1119" t="s">
        <v>1755</v>
      </c>
      <c r="D30" s="465" t="s">
        <v>1743</v>
      </c>
      <c r="E30" s="996" t="s">
        <v>750</v>
      </c>
      <c r="F30" s="249" t="s">
        <v>117</v>
      </c>
      <c r="H30" s="1012">
        <f t="shared" si="1"/>
        <v>1</v>
      </c>
      <c r="J30" s="936"/>
      <c r="K30" s="1002"/>
      <c r="L30" s="936"/>
      <c r="M30" s="1002"/>
      <c r="N30" s="936"/>
      <c r="O30" s="1002"/>
      <c r="P30" s="936"/>
      <c r="Q30" s="1002"/>
      <c r="R30" s="936"/>
      <c r="S30" s="1002"/>
      <c r="T30" s="936"/>
      <c r="U30" s="1002"/>
      <c r="V30" s="936"/>
      <c r="W30" s="1002"/>
      <c r="X30" s="936"/>
      <c r="Y30" s="1002"/>
      <c r="Z30" s="936"/>
      <c r="AA30" s="1002"/>
      <c r="AB30" s="936"/>
      <c r="AC30" s="1002"/>
      <c r="AD30" s="936"/>
      <c r="AE30" s="1002"/>
      <c r="AF30" s="936"/>
      <c r="AG30" s="1002"/>
      <c r="AH30" s="438"/>
      <c r="AI30" s="419"/>
      <c r="AK30" s="913"/>
      <c r="AL30" s="34"/>
      <c r="AM30" s="224"/>
    </row>
    <row r="31" spans="1:39" ht="14.85" customHeight="1">
      <c r="B31" s="1004">
        <f>IF(C31="","",COUNTIF($C$16:C31,"&lt;&gt;""")-COUNTBLANK($C$16:C31))</f>
        <v>12</v>
      </c>
      <c r="C31" s="1119" t="s">
        <v>1757</v>
      </c>
      <c r="D31" s="465" t="s">
        <v>1745</v>
      </c>
      <c r="E31" s="244" t="s">
        <v>750</v>
      </c>
      <c r="F31" s="245" t="s">
        <v>117</v>
      </c>
      <c r="H31" s="1012">
        <f t="shared" si="1"/>
        <v>1</v>
      </c>
      <c r="J31" s="936"/>
      <c r="K31" s="1002"/>
      <c r="L31" s="936"/>
      <c r="M31" s="1002"/>
      <c r="N31" s="936"/>
      <c r="O31" s="1002"/>
      <c r="P31" s="936"/>
      <c r="Q31" s="1002"/>
      <c r="R31" s="936"/>
      <c r="S31" s="1002"/>
      <c r="T31" s="936"/>
      <c r="U31" s="1002"/>
      <c r="V31" s="936"/>
      <c r="W31" s="1002"/>
      <c r="X31" s="936"/>
      <c r="Y31" s="1002"/>
      <c r="Z31" s="936"/>
      <c r="AA31" s="1002"/>
      <c r="AB31" s="936"/>
      <c r="AC31" s="1002"/>
      <c r="AD31" s="936"/>
      <c r="AE31" s="1002"/>
      <c r="AF31" s="936"/>
      <c r="AG31" s="1002"/>
      <c r="AH31" s="438"/>
      <c r="AI31" s="419"/>
      <c r="AK31" s="913"/>
      <c r="AL31" s="34"/>
      <c r="AM31" s="224"/>
    </row>
    <row r="32" spans="1:39" ht="14.85" customHeight="1" thickBot="1">
      <c r="B32" s="1004">
        <f>IF(C32="","",COUNTIF($C$16:C32,"&lt;&gt;""")-COUNTBLANK($C$16:C32))</f>
        <v>13</v>
      </c>
      <c r="C32" s="1120" t="s">
        <v>1759</v>
      </c>
      <c r="D32" s="1121" t="s">
        <v>2661</v>
      </c>
      <c r="E32" s="273" t="s">
        <v>750</v>
      </c>
      <c r="F32" s="258" t="s">
        <v>164</v>
      </c>
      <c r="H32" s="1012">
        <f t="shared" si="1"/>
        <v>1</v>
      </c>
      <c r="J32" s="934">
        <f>SUM(J29:J31)</f>
        <v>0</v>
      </c>
      <c r="K32" s="1002"/>
      <c r="L32" s="934">
        <f>SUM(L29:L31)</f>
        <v>0</v>
      </c>
      <c r="M32" s="1002"/>
      <c r="N32" s="934">
        <f>SUM(N29:N31)</f>
        <v>0</v>
      </c>
      <c r="O32" s="1002"/>
      <c r="P32" s="934">
        <f>SUM(P29:P31)</f>
        <v>0</v>
      </c>
      <c r="Q32" s="1002"/>
      <c r="R32" s="934">
        <f>SUM(R29:R31)</f>
        <v>0</v>
      </c>
      <c r="S32" s="1002"/>
      <c r="T32" s="934">
        <f>SUM(T29:T31)</f>
        <v>0</v>
      </c>
      <c r="U32" s="1002"/>
      <c r="V32" s="934">
        <f>SUM(V29:V31)</f>
        <v>0</v>
      </c>
      <c r="W32" s="1002"/>
      <c r="X32" s="934">
        <f>SUM(X29:X31)</f>
        <v>0</v>
      </c>
      <c r="Y32" s="1002"/>
      <c r="Z32" s="934">
        <f>SUM(Z29:Z31)</f>
        <v>0</v>
      </c>
      <c r="AA32" s="1002"/>
      <c r="AB32" s="934">
        <f>SUM(AB29:AB31)</f>
        <v>0</v>
      </c>
      <c r="AC32" s="1002"/>
      <c r="AD32" s="934">
        <f>SUM(AD29:AD31)</f>
        <v>0</v>
      </c>
      <c r="AE32" s="1002"/>
      <c r="AF32" s="934">
        <f>SUM(AF29:AF31)</f>
        <v>0</v>
      </c>
      <c r="AG32" s="1002"/>
      <c r="AH32" s="1195">
        <f>SUM(AH29:AH31)</f>
        <v>0</v>
      </c>
      <c r="AI32" s="419"/>
      <c r="AK32" s="913"/>
      <c r="AL32" s="34"/>
      <c r="AM32" s="224"/>
    </row>
    <row r="33" spans="1:39" ht="15" thickBot="1">
      <c r="B33" s="1004" t="str">
        <f>IF(C33="","",COUNTIF($C$16:C33,"&lt;&gt;""")-COUNTBLANK($C$16:C33))</f>
        <v/>
      </c>
      <c r="C33" s="924"/>
      <c r="D33" s="924"/>
      <c r="E33" s="924"/>
      <c r="F33" s="924"/>
      <c r="H33" s="34"/>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34"/>
      <c r="AH33" s="420"/>
      <c r="AI33" s="420"/>
      <c r="AJ33" s="34"/>
      <c r="AM33" s="190"/>
    </row>
    <row r="34" spans="1:39" ht="15" thickBot="1">
      <c r="B34" s="1004" t="str">
        <f>IF(C34="","",COUNTIF($C$16:C34,"&lt;&gt;""")-COUNTBLANK($C$16:C34))</f>
        <v/>
      </c>
      <c r="C34" s="1123"/>
      <c r="D34" s="1114" t="s">
        <v>2056</v>
      </c>
      <c r="E34" s="269"/>
      <c r="F34" s="270"/>
      <c r="H34" s="34"/>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34"/>
      <c r="AH34" s="420"/>
      <c r="AI34" s="420"/>
      <c r="AJ34" s="34"/>
      <c r="AM34" s="190"/>
    </row>
    <row r="35" spans="1:39" ht="14.4">
      <c r="A35" s="985"/>
      <c r="B35" s="1004">
        <f>IF(C35="","",COUNTIF($C$16:C35,"&lt;&gt;""")-COUNTBLANK($C$16:C35))</f>
        <v>14</v>
      </c>
      <c r="C35" s="1124" t="s">
        <v>1763</v>
      </c>
      <c r="D35" s="1125" t="s">
        <v>1659</v>
      </c>
      <c r="E35" s="271" t="s">
        <v>750</v>
      </c>
      <c r="F35" s="272" t="s">
        <v>117</v>
      </c>
      <c r="G35" s="986"/>
      <c r="H35" s="1012">
        <f t="shared" ref="H35:H39" si="2">IF(AND(J35&lt;&gt;"",K35&lt;&gt;"",L35&lt;&gt;"",M35&lt;&gt;"",N35&lt;&gt;"",O35&lt;&gt;"",AM35&lt;&gt;"",P35&lt;&gt;"",Q35&lt;&gt;"",R35&lt;&gt;"",S35&lt;&gt;"",T35&lt;&gt;"",U35&lt;&gt;"",V35&lt;&gt;"",W35&lt;&gt;"",X35&lt;&gt;"",Y35&lt;&gt;"",Z35&lt;&gt;"",AA35&lt;&gt;"",AB35&lt;&gt;"",AC35&lt;&gt;"",AD35&lt;&gt;"",AE35&lt;&gt;"",AF35&lt;&gt;"",AG35&lt;&gt;"",AH35&lt;&gt;"",AI35&lt;&gt;""),0,1)</f>
        <v>1</v>
      </c>
      <c r="I35" s="986"/>
      <c r="J35" s="936"/>
      <c r="K35" s="1002"/>
      <c r="L35" s="936"/>
      <c r="M35" s="1002"/>
      <c r="N35" s="936"/>
      <c r="O35" s="1002"/>
      <c r="P35" s="936"/>
      <c r="Q35" s="1002"/>
      <c r="R35" s="936"/>
      <c r="S35" s="1002"/>
      <c r="T35" s="936"/>
      <c r="U35" s="1002"/>
      <c r="V35" s="936"/>
      <c r="W35" s="1002"/>
      <c r="X35" s="936"/>
      <c r="Y35" s="1002"/>
      <c r="Z35" s="936"/>
      <c r="AA35" s="1002"/>
      <c r="AB35" s="936"/>
      <c r="AC35" s="1002"/>
      <c r="AD35" s="936"/>
      <c r="AE35" s="1002"/>
      <c r="AF35" s="936"/>
      <c r="AG35" s="1002"/>
      <c r="AH35" s="438"/>
      <c r="AI35" s="419"/>
      <c r="AJ35" s="986"/>
      <c r="AK35" s="1247"/>
      <c r="AL35" s="986"/>
      <c r="AM35" s="1005"/>
    </row>
    <row r="36" spans="1:39" ht="14.4">
      <c r="A36" s="985"/>
      <c r="B36" s="1004">
        <f>IF(C36="","",COUNTIF($C$16:C36,"&lt;&gt;""")-COUNTBLANK($C$16:C36))</f>
        <v>15</v>
      </c>
      <c r="C36" s="1126" t="s">
        <v>1765</v>
      </c>
      <c r="D36" s="1058" t="s">
        <v>2033</v>
      </c>
      <c r="E36" s="244" t="s">
        <v>750</v>
      </c>
      <c r="F36" s="245" t="s">
        <v>117</v>
      </c>
      <c r="G36" s="986"/>
      <c r="H36" s="1012">
        <f t="shared" si="2"/>
        <v>1</v>
      </c>
      <c r="I36" s="986"/>
      <c r="J36" s="936"/>
      <c r="K36" s="1002"/>
      <c r="L36" s="936"/>
      <c r="M36" s="1002"/>
      <c r="N36" s="936"/>
      <c r="O36" s="1002"/>
      <c r="P36" s="936"/>
      <c r="Q36" s="1002"/>
      <c r="R36" s="936"/>
      <c r="S36" s="1002"/>
      <c r="T36" s="936"/>
      <c r="U36" s="1002"/>
      <c r="V36" s="936"/>
      <c r="W36" s="1002"/>
      <c r="X36" s="936"/>
      <c r="Y36" s="1002"/>
      <c r="Z36" s="936"/>
      <c r="AA36" s="1002"/>
      <c r="AB36" s="936"/>
      <c r="AC36" s="1002"/>
      <c r="AD36" s="936"/>
      <c r="AE36" s="1002"/>
      <c r="AF36" s="936"/>
      <c r="AG36" s="1002"/>
      <c r="AH36" s="438"/>
      <c r="AI36" s="419"/>
      <c r="AJ36" s="986"/>
      <c r="AK36" s="1247"/>
      <c r="AL36" s="986"/>
      <c r="AM36" s="1005"/>
    </row>
    <row r="37" spans="1:39" ht="14.4">
      <c r="A37" s="985"/>
      <c r="B37" s="1004">
        <f>IF(C37="","",COUNTIF($C$16:C37,"&lt;&gt;""")-COUNTBLANK($C$16:C37))</f>
        <v>16</v>
      </c>
      <c r="C37" s="1126" t="s">
        <v>1767</v>
      </c>
      <c r="D37" s="1058" t="s">
        <v>1708</v>
      </c>
      <c r="E37" s="996" t="s">
        <v>750</v>
      </c>
      <c r="F37" s="249" t="s">
        <v>117</v>
      </c>
      <c r="G37" s="986"/>
      <c r="H37" s="1012">
        <f t="shared" si="2"/>
        <v>1</v>
      </c>
      <c r="I37" s="986"/>
      <c r="J37" s="936"/>
      <c r="K37" s="1002"/>
      <c r="L37" s="936"/>
      <c r="M37" s="1002"/>
      <c r="N37" s="936"/>
      <c r="O37" s="1002"/>
      <c r="P37" s="936"/>
      <c r="Q37" s="1002"/>
      <c r="R37" s="936"/>
      <c r="S37" s="1002"/>
      <c r="T37" s="936"/>
      <c r="U37" s="1002"/>
      <c r="V37" s="936"/>
      <c r="W37" s="1002"/>
      <c r="X37" s="936"/>
      <c r="Y37" s="1002"/>
      <c r="Z37" s="936"/>
      <c r="AA37" s="1002"/>
      <c r="AB37" s="936"/>
      <c r="AC37" s="1002"/>
      <c r="AD37" s="936"/>
      <c r="AE37" s="1002"/>
      <c r="AF37" s="936"/>
      <c r="AG37" s="1002"/>
      <c r="AH37" s="438"/>
      <c r="AI37" s="419"/>
      <c r="AJ37" s="986"/>
      <c r="AK37" s="1247"/>
      <c r="AL37" s="986"/>
      <c r="AM37" s="1005"/>
    </row>
    <row r="38" spans="1:39" ht="14.4">
      <c r="A38" s="985"/>
      <c r="B38" s="1004">
        <f>IF(C38="","",COUNTIF($C$16:C38,"&lt;&gt;""")-COUNTBLANK($C$16:C38))</f>
        <v>17</v>
      </c>
      <c r="C38" s="1126" t="s">
        <v>1769</v>
      </c>
      <c r="D38" s="1058" t="s">
        <v>1817</v>
      </c>
      <c r="E38" s="996" t="s">
        <v>750</v>
      </c>
      <c r="F38" s="249" t="s">
        <v>117</v>
      </c>
      <c r="G38" s="986"/>
      <c r="H38" s="1012">
        <f t="shared" si="2"/>
        <v>1</v>
      </c>
      <c r="I38" s="986"/>
      <c r="J38" s="936"/>
      <c r="K38" s="1002"/>
      <c r="L38" s="936"/>
      <c r="M38" s="1002"/>
      <c r="N38" s="936"/>
      <c r="O38" s="1002"/>
      <c r="P38" s="936"/>
      <c r="Q38" s="1002"/>
      <c r="R38" s="936"/>
      <c r="S38" s="1002"/>
      <c r="T38" s="936"/>
      <c r="U38" s="1002"/>
      <c r="V38" s="936"/>
      <c r="W38" s="1002"/>
      <c r="X38" s="936"/>
      <c r="Y38" s="1002"/>
      <c r="Z38" s="936"/>
      <c r="AA38" s="1002"/>
      <c r="AB38" s="936"/>
      <c r="AC38" s="1002"/>
      <c r="AD38" s="936"/>
      <c r="AE38" s="1002"/>
      <c r="AF38" s="936"/>
      <c r="AG38" s="1002"/>
      <c r="AH38" s="438"/>
      <c r="AI38" s="419"/>
      <c r="AJ38" s="986"/>
      <c r="AK38" s="1247"/>
      <c r="AL38" s="986"/>
      <c r="AM38" s="1005"/>
    </row>
    <row r="39" spans="1:39" ht="15" thickBot="1">
      <c r="A39" s="985"/>
      <c r="B39" s="1004">
        <f>IF(C39="","",COUNTIF($C$16:C39,"&lt;&gt;""")-COUNTBLANK($C$16:C39))</f>
        <v>18</v>
      </c>
      <c r="C39" s="1127" t="s">
        <v>1771</v>
      </c>
      <c r="D39" s="1128" t="s">
        <v>163</v>
      </c>
      <c r="E39" s="273" t="s">
        <v>750</v>
      </c>
      <c r="F39" s="258" t="s">
        <v>164</v>
      </c>
      <c r="G39" s="986"/>
      <c r="H39" s="1012">
        <f t="shared" si="2"/>
        <v>1</v>
      </c>
      <c r="I39" s="986"/>
      <c r="J39" s="934">
        <f>SUM(J35:J38)</f>
        <v>0</v>
      </c>
      <c r="K39" s="184"/>
      <c r="L39" s="934">
        <f>SUM(L35:L38)</f>
        <v>0</v>
      </c>
      <c r="M39" s="184"/>
      <c r="N39" s="934">
        <f>SUM(N35:N38)</f>
        <v>0</v>
      </c>
      <c r="O39" s="184"/>
      <c r="P39" s="934">
        <f>SUM(P35:P38)</f>
        <v>0</v>
      </c>
      <c r="Q39" s="184"/>
      <c r="R39" s="934">
        <f>SUM(R35:R38)</f>
        <v>0</v>
      </c>
      <c r="S39" s="184"/>
      <c r="T39" s="934">
        <f>SUM(T35:T38)</f>
        <v>0</v>
      </c>
      <c r="U39" s="184"/>
      <c r="V39" s="934">
        <f>SUM(V35:V38)</f>
        <v>0</v>
      </c>
      <c r="W39" s="184"/>
      <c r="X39" s="934">
        <f>SUM(X35:X38)</f>
        <v>0</v>
      </c>
      <c r="Y39" s="184"/>
      <c r="Z39" s="934">
        <f>SUM(Z35:Z38)</f>
        <v>0</v>
      </c>
      <c r="AA39" s="184"/>
      <c r="AB39" s="934">
        <f>SUM(AB35:AB38)</f>
        <v>0</v>
      </c>
      <c r="AC39" s="184"/>
      <c r="AD39" s="934">
        <f>SUM(AD35:AD38)</f>
        <v>0</v>
      </c>
      <c r="AE39" s="184"/>
      <c r="AF39" s="934">
        <f>SUM(AF35:AF38)</f>
        <v>0</v>
      </c>
      <c r="AG39" s="184"/>
      <c r="AH39" s="1195">
        <f>SUM(AH35:AH38)</f>
        <v>0</v>
      </c>
      <c r="AI39" s="419"/>
      <c r="AJ39" s="986"/>
      <c r="AK39" s="1247"/>
      <c r="AL39" s="986"/>
      <c r="AM39" s="1005"/>
    </row>
    <row r="40" spans="1:39" ht="15" thickBot="1">
      <c r="B40" s="1004" t="str">
        <f>IF(C40="","",COUNTIF($C$16:C40,"&lt;&gt;""")-COUNTBLANK($C$16:C40))</f>
        <v/>
      </c>
      <c r="C40" s="924"/>
      <c r="D40" s="924"/>
      <c r="E40" s="924"/>
      <c r="F40" s="924"/>
      <c r="H40" s="34"/>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34"/>
      <c r="AH40" s="420"/>
      <c r="AI40" s="420"/>
      <c r="AJ40" s="34"/>
      <c r="AM40" s="190"/>
    </row>
    <row r="41" spans="1:39" ht="15" thickBot="1">
      <c r="B41" s="1004" t="str">
        <f>IF(C41="","",COUNTIF($C$16:C41,"&lt;&gt;""")-COUNTBLANK($C$16:C41))</f>
        <v/>
      </c>
      <c r="C41" s="1113"/>
      <c r="D41" s="1114" t="s">
        <v>1761</v>
      </c>
      <c r="E41" s="241"/>
      <c r="F41" s="242"/>
      <c r="H41" s="34"/>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K41" s="34"/>
      <c r="AL41" s="34"/>
      <c r="AM41" s="190"/>
    </row>
    <row r="42" spans="1:39" ht="15" thickBot="1">
      <c r="B42" s="1004" t="str">
        <f>IF(C42="","",COUNTIF($C$16:C42,"&lt;&gt;""")-COUNTBLANK($C$16:C42))</f>
        <v/>
      </c>
      <c r="C42" s="1113"/>
      <c r="D42" s="1114" t="s">
        <v>1762</v>
      </c>
      <c r="E42" s="241"/>
      <c r="F42" s="242"/>
      <c r="H42" s="34"/>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K42" s="34"/>
      <c r="AL42" s="34"/>
      <c r="AM42" s="190"/>
    </row>
    <row r="43" spans="1:39" ht="14.4">
      <c r="B43" s="1004">
        <f>IF(C43="","",COUNTIF($C$16:C43,"&lt;&gt;""")-COUNTBLANK($C$16:C43))</f>
        <v>19</v>
      </c>
      <c r="C43" s="1129" t="s">
        <v>1773</v>
      </c>
      <c r="D43" s="1130" t="s">
        <v>1764</v>
      </c>
      <c r="E43" s="244" t="s">
        <v>750</v>
      </c>
      <c r="F43" s="245" t="s">
        <v>164</v>
      </c>
      <c r="H43" s="1012">
        <f t="shared" ref="H43:H46" si="3">IF(AND(J43&lt;&gt;"",K43&lt;&gt;"",L43&lt;&gt;"",M43&lt;&gt;"",N43&lt;&gt;"",O43&lt;&gt;"",AM43&lt;&gt;"",P43&lt;&gt;"",Q43&lt;&gt;"",R43&lt;&gt;"",S43&lt;&gt;"",T43&lt;&gt;"",U43&lt;&gt;"",V43&lt;&gt;"",W43&lt;&gt;"",X43&lt;&gt;"",Y43&lt;&gt;"",Z43&lt;&gt;"",AA43&lt;&gt;"",AB43&lt;&gt;"",AC43&lt;&gt;"",AD43&lt;&gt;"",AE43&lt;&gt;"",AF43&lt;&gt;"",AG43&lt;&gt;"",AH43&lt;&gt;"",AI43&lt;&gt;""),0,1)</f>
        <v>1</v>
      </c>
      <c r="J43" s="246">
        <f>SUMPRODUCT('G2'!O$16:O$22,'G2'!$AW$16:$AW$22)</f>
        <v>0</v>
      </c>
      <c r="K43" s="184"/>
      <c r="L43" s="246">
        <f>SUMPRODUCT('G2'!Q$16:Q$22,'G2'!$AW$16:$AW$22)</f>
        <v>0</v>
      </c>
      <c r="M43" s="184"/>
      <c r="N43" s="246">
        <f>SUMPRODUCT('G2'!S$16:S$22,'G2'!$AW$16:$AW$22)</f>
        <v>0</v>
      </c>
      <c r="O43" s="184"/>
      <c r="P43" s="246">
        <f>SUMPRODUCT('G2'!U$16:U$22,'G2'!$AW$16:$AW$22)</f>
        <v>0</v>
      </c>
      <c r="Q43" s="184"/>
      <c r="R43" s="246">
        <f>SUMPRODUCT('G2'!W$16:W$22,'G2'!$AW$16:$AW$22)</f>
        <v>0</v>
      </c>
      <c r="S43" s="184"/>
      <c r="T43" s="246">
        <f>SUMPRODUCT('G2'!Y$16:Y$22,'G2'!$AW$16:$AW$22)</f>
        <v>0</v>
      </c>
      <c r="U43" s="184"/>
      <c r="V43" s="246">
        <f>SUMPRODUCT('G2'!AA$16:AA$22,'G2'!$AW$16:$AW$22)</f>
        <v>0</v>
      </c>
      <c r="W43" s="184"/>
      <c r="X43" s="246">
        <f>SUMPRODUCT('G2'!AC$16:AC$22,'G2'!$AW$16:$AW$22)</f>
        <v>0</v>
      </c>
      <c r="Y43" s="184"/>
      <c r="Z43" s="246">
        <f>SUMPRODUCT('G2'!AE$16:AE$22,'G2'!$AW$16:$AW$22)</f>
        <v>0</v>
      </c>
      <c r="AA43" s="184"/>
      <c r="AB43" s="246">
        <f>SUMPRODUCT('G2'!AG$16:AG$22,'G2'!$AW$16:$AW$22)</f>
        <v>0</v>
      </c>
      <c r="AC43" s="184"/>
      <c r="AD43" s="246">
        <f>SUMPRODUCT('G2'!AI$16:AI$22,'G2'!$AW$16:$AW$22)</f>
        <v>0</v>
      </c>
      <c r="AE43" s="184"/>
      <c r="AF43" s="246">
        <f>SUMPRODUCT('G2'!AK$16:AK$22,'G2'!$AW$16:$AW$22)</f>
        <v>0</v>
      </c>
      <c r="AG43" s="184"/>
      <c r="AH43" s="1195">
        <f>SUMPRODUCT('G2'!AM$16:AM$22,'G2'!$AW$16:$AW$22)</f>
        <v>0</v>
      </c>
      <c r="AI43" s="419"/>
      <c r="AJ43" s="34"/>
      <c r="AK43" s="913"/>
      <c r="AL43" s="34"/>
      <c r="AM43" s="224"/>
    </row>
    <row r="44" spans="1:39" ht="14.4">
      <c r="B44" s="1004">
        <f>IF(C44="","",COUNTIF($C$16:C44,"&lt;&gt;""")-COUNTBLANK($C$16:C44))</f>
        <v>20</v>
      </c>
      <c r="C44" s="1129" t="s">
        <v>1776</v>
      </c>
      <c r="D44" s="1131" t="s">
        <v>1766</v>
      </c>
      <c r="E44" s="244" t="s">
        <v>750</v>
      </c>
      <c r="F44" s="245" t="s">
        <v>164</v>
      </c>
      <c r="H44" s="1012">
        <f t="shared" si="3"/>
        <v>1</v>
      </c>
      <c r="J44" s="246">
        <f>SUMPRODUCT('G3'!O$16:O$22,'G3'!$AW$16:$AW$22)</f>
        <v>0</v>
      </c>
      <c r="K44" s="184"/>
      <c r="L44" s="246">
        <f>SUMPRODUCT('G3'!Q$16:Q$22,'G3'!$AW$16:$AW$22)</f>
        <v>0</v>
      </c>
      <c r="M44" s="184"/>
      <c r="N44" s="246">
        <f>SUMPRODUCT('G3'!S$16:S$22,'G3'!$AW$16:$AW$22)</f>
        <v>0</v>
      </c>
      <c r="O44" s="184"/>
      <c r="P44" s="246">
        <f>SUMPRODUCT('G3'!U$16:U$22,'G3'!$AW$16:$AW$22)</f>
        <v>0</v>
      </c>
      <c r="Q44" s="184"/>
      <c r="R44" s="246">
        <f>SUMPRODUCT('G3'!W$16:W$22,'G3'!$AW$16:$AW$22)</f>
        <v>0</v>
      </c>
      <c r="S44" s="184"/>
      <c r="T44" s="246">
        <f>SUMPRODUCT('G3'!Y$16:Y$22,'G3'!$AW$16:$AW$22)</f>
        <v>0</v>
      </c>
      <c r="U44" s="184"/>
      <c r="V44" s="246">
        <f>SUMPRODUCT('G3'!AA$16:AA$22,'G3'!$AW$16:$AW$22)</f>
        <v>0</v>
      </c>
      <c r="W44" s="184"/>
      <c r="X44" s="246">
        <f>SUMPRODUCT('G3'!AC$16:AC$22,'G3'!$AW$16:$AW$22)</f>
        <v>0</v>
      </c>
      <c r="Y44" s="184"/>
      <c r="Z44" s="246">
        <f>SUMPRODUCT('G3'!AE$16:AE$22,'G3'!$AW$16:$AW$22)</f>
        <v>0</v>
      </c>
      <c r="AA44" s="184"/>
      <c r="AB44" s="246">
        <f>SUMPRODUCT('G3'!AG$16:AG$22,'G3'!$AW$16:$AW$22)</f>
        <v>0</v>
      </c>
      <c r="AC44" s="184"/>
      <c r="AD44" s="246">
        <f>SUMPRODUCT('G3'!AI$16:AI$22,'G3'!$AW$16:$AW$22)</f>
        <v>0</v>
      </c>
      <c r="AE44" s="184"/>
      <c r="AF44" s="246">
        <f>SUMPRODUCT('G3'!AK$16:AK$22,'G3'!$AW$16:$AW$22)</f>
        <v>0</v>
      </c>
      <c r="AG44" s="184"/>
      <c r="AH44" s="1195">
        <f>SUMPRODUCT('G3'!AM$16:AM$22,'G3'!$AW$16:$AW$22)</f>
        <v>0</v>
      </c>
      <c r="AI44" s="419"/>
      <c r="AJ44" s="34"/>
      <c r="AK44" s="913"/>
      <c r="AL44" s="34"/>
      <c r="AM44" s="224"/>
    </row>
    <row r="45" spans="1:39" ht="14.4">
      <c r="B45" s="1004">
        <f>IF(C45="","",COUNTIF($C$16:C45,"&lt;&gt;""")-COUNTBLANK($C$16:C45))</f>
        <v>21</v>
      </c>
      <c r="C45" s="1126" t="s">
        <v>2034</v>
      </c>
      <c r="D45" s="1131" t="s">
        <v>1768</v>
      </c>
      <c r="E45" s="244" t="s">
        <v>750</v>
      </c>
      <c r="F45" s="245" t="s">
        <v>164</v>
      </c>
      <c r="H45" s="1012">
        <f t="shared" si="3"/>
        <v>1</v>
      </c>
      <c r="J45" s="246">
        <f>SUMPRODUCT('G4'!O$16:O$22,'G4'!$AW$16:$AW$22)</f>
        <v>0</v>
      </c>
      <c r="K45" s="184"/>
      <c r="L45" s="246">
        <f>SUMPRODUCT('G4'!Q$16:Q$22,'G4'!$AW$16:$AW$22)</f>
        <v>0</v>
      </c>
      <c r="M45" s="184"/>
      <c r="N45" s="246">
        <f>SUMPRODUCT('G4'!S$16:S$22,'G4'!$AW$16:$AW$22)</f>
        <v>0</v>
      </c>
      <c r="O45" s="184"/>
      <c r="P45" s="246">
        <f>SUMPRODUCT('G4'!U$16:U$22,'G4'!$AW$16:$AW$22)</f>
        <v>0</v>
      </c>
      <c r="Q45" s="184"/>
      <c r="R45" s="246">
        <f>SUMPRODUCT('G4'!W$16:W$22,'G4'!$AW$16:$AW$22)</f>
        <v>0</v>
      </c>
      <c r="S45" s="184"/>
      <c r="T45" s="246">
        <f>SUMPRODUCT('G4'!Y$16:Y$22,'G4'!$AW$16:$AW$22)</f>
        <v>0</v>
      </c>
      <c r="U45" s="184"/>
      <c r="V45" s="246">
        <f>SUMPRODUCT('G4'!AA$16:AA$22,'G4'!$AW$16:$AW$22)</f>
        <v>0</v>
      </c>
      <c r="W45" s="184"/>
      <c r="X45" s="246">
        <f>SUMPRODUCT('G4'!AC$16:AC$22,'G4'!$AW$16:$AW$22)</f>
        <v>0</v>
      </c>
      <c r="Y45" s="184"/>
      <c r="Z45" s="246">
        <f>SUMPRODUCT('G4'!AE$16:AE$22,'G4'!$AW$16:$AW$22)</f>
        <v>0</v>
      </c>
      <c r="AA45" s="184"/>
      <c r="AB45" s="246">
        <f>SUMPRODUCT('G4'!AG$16:AG$22,'G4'!$AW$16:$AW$22)</f>
        <v>0</v>
      </c>
      <c r="AC45" s="184"/>
      <c r="AD45" s="246">
        <f>SUMPRODUCT('G4'!AI$16:AI$22,'G4'!$AW$16:$AW$22)</f>
        <v>0</v>
      </c>
      <c r="AE45" s="184"/>
      <c r="AF45" s="246">
        <f>SUMPRODUCT('G4'!AK$16:AK$22,'G4'!$AW$16:$AW$22)</f>
        <v>0</v>
      </c>
      <c r="AG45" s="184"/>
      <c r="AH45" s="1195">
        <f>SUMPRODUCT('G4'!AM$16:AM$22,'G4'!$AW$16:$AW$22)</f>
        <v>0</v>
      </c>
      <c r="AI45" s="419"/>
      <c r="AJ45" s="34"/>
      <c r="AK45" s="913"/>
      <c r="AL45" s="34"/>
      <c r="AM45" s="224"/>
    </row>
    <row r="46" spans="1:39" ht="15" thickBot="1">
      <c r="B46" s="1004">
        <f>IF(C46="","",COUNTIF($C$16:C46,"&lt;&gt;""")-COUNTBLANK($C$16:C46))</f>
        <v>22</v>
      </c>
      <c r="C46" s="1127" t="s">
        <v>1779</v>
      </c>
      <c r="D46" s="1132" t="s">
        <v>2116</v>
      </c>
      <c r="E46" s="1092" t="s">
        <v>750</v>
      </c>
      <c r="F46" s="1093" t="s">
        <v>164</v>
      </c>
      <c r="H46" s="1012">
        <f t="shared" si="3"/>
        <v>1</v>
      </c>
      <c r="J46" s="246">
        <f>SUM(J43:J45)</f>
        <v>0</v>
      </c>
      <c r="K46" s="184"/>
      <c r="L46" s="246">
        <f>SUM(L43:L45)</f>
        <v>0</v>
      </c>
      <c r="M46" s="184"/>
      <c r="N46" s="246">
        <f>SUM(N43:N45)</f>
        <v>0</v>
      </c>
      <c r="O46" s="184"/>
      <c r="P46" s="62">
        <f>SUM(P43:P45)</f>
        <v>0</v>
      </c>
      <c r="Q46" s="184"/>
      <c r="R46" s="62">
        <f>SUM(R43:R45)</f>
        <v>0</v>
      </c>
      <c r="S46" s="184"/>
      <c r="T46" s="62">
        <f>SUM(T43:T45)</f>
        <v>0</v>
      </c>
      <c r="U46" s="184"/>
      <c r="V46" s="62">
        <f>SUM(V43:V45)</f>
        <v>0</v>
      </c>
      <c r="W46" s="184"/>
      <c r="X46" s="62">
        <f>SUM(X43:X45)</f>
        <v>0</v>
      </c>
      <c r="Y46" s="184"/>
      <c r="Z46" s="62">
        <f>SUM(Z43:Z45)</f>
        <v>0</v>
      </c>
      <c r="AA46" s="184"/>
      <c r="AB46" s="62">
        <f>SUM(AB43:AB45)</f>
        <v>0</v>
      </c>
      <c r="AC46" s="184"/>
      <c r="AD46" s="62">
        <f>SUM(AD43:AD45)</f>
        <v>0</v>
      </c>
      <c r="AE46" s="184"/>
      <c r="AF46" s="62">
        <f>SUM(AF43:AF45)</f>
        <v>0</v>
      </c>
      <c r="AG46" s="184"/>
      <c r="AH46" s="1195">
        <f>SUM(AH43:AH45)</f>
        <v>0</v>
      </c>
      <c r="AI46" s="419"/>
      <c r="AJ46" s="34"/>
      <c r="AK46" s="913"/>
      <c r="AL46" s="34"/>
      <c r="AM46" s="224"/>
    </row>
    <row r="47" spans="1:39" ht="15" thickBot="1">
      <c r="B47" s="1004" t="str">
        <f>IF(C47="","",COUNTIF($C$16:C47,"&lt;&gt;""")-COUNTBLANK($C$16:C47))</f>
        <v/>
      </c>
      <c r="C47" s="1113"/>
      <c r="D47" s="1114" t="s">
        <v>1770</v>
      </c>
      <c r="E47" s="241"/>
      <c r="F47" s="242"/>
      <c r="H47" s="34"/>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34"/>
      <c r="AH47" s="420"/>
      <c r="AI47" s="420"/>
      <c r="AJ47" s="34"/>
      <c r="AM47" s="190"/>
    </row>
    <row r="48" spans="1:39" ht="14.4">
      <c r="B48" s="1004">
        <f>IF(C48="","",COUNTIF($C$16:C48,"&lt;&gt;""")-COUNTBLANK($C$16:C48))</f>
        <v>23</v>
      </c>
      <c r="C48" s="1129" t="s">
        <v>1781</v>
      </c>
      <c r="D48" s="1131" t="s">
        <v>1772</v>
      </c>
      <c r="E48" s="244" t="s">
        <v>750</v>
      </c>
      <c r="F48" s="245" t="s">
        <v>164</v>
      </c>
      <c r="H48" s="1012">
        <f t="shared" ref="H48:H51" si="4">IF(AND(J48&lt;&gt;"",K48&lt;&gt;"",L48&lt;&gt;"",M48&lt;&gt;"",N48&lt;&gt;"",O48&lt;&gt;"",AM48&lt;&gt;"",P48&lt;&gt;"",Q48&lt;&gt;"",R48&lt;&gt;"",S48&lt;&gt;"",T48&lt;&gt;"",U48&lt;&gt;"",V48&lt;&gt;"",W48&lt;&gt;"",X48&lt;&gt;"",Y48&lt;&gt;"",Z48&lt;&gt;"",AA48&lt;&gt;"",AB48&lt;&gt;"",AC48&lt;&gt;"",AD48&lt;&gt;"",AE48&lt;&gt;"",AF48&lt;&gt;"",AG48&lt;&gt;"",AH48&lt;&gt;"",AI48&lt;&gt;""),0,1)</f>
        <v>1</v>
      </c>
      <c r="J48" s="246">
        <f>SUMPRODUCT('G2'!O$16:O$22,'G2'!$AY$16:$AY$22)</f>
        <v>0</v>
      </c>
      <c r="K48" s="184"/>
      <c r="L48" s="246">
        <f>SUMPRODUCT('G2'!Q$16:Q$22,'G2'!$AY$16:$AY$22)</f>
        <v>0</v>
      </c>
      <c r="M48" s="184"/>
      <c r="N48" s="246">
        <f>SUMPRODUCT('G2'!S$16:S$22,'G2'!$AY$16:$AY$22)</f>
        <v>0</v>
      </c>
      <c r="O48" s="184"/>
      <c r="P48" s="246">
        <f>SUMPRODUCT('G2'!U$16:U$22,'G2'!$AY$16:$AY$22)</f>
        <v>0</v>
      </c>
      <c r="Q48" s="184"/>
      <c r="R48" s="246">
        <f>SUMPRODUCT('G2'!W$16:W$22,'G2'!$AY$16:$AY$22)</f>
        <v>0</v>
      </c>
      <c r="S48" s="184"/>
      <c r="T48" s="246">
        <f>SUMPRODUCT('G2'!Y$16:Y$22,'G2'!$AY$16:$AY$22)</f>
        <v>0</v>
      </c>
      <c r="U48" s="184"/>
      <c r="V48" s="246">
        <f>SUMPRODUCT('G2'!AA$16:AA$22,'G2'!$AY$16:$AY$22)</f>
        <v>0</v>
      </c>
      <c r="W48" s="184"/>
      <c r="X48" s="246">
        <f>SUMPRODUCT('G2'!AC$16:AC$22,'G2'!$AY$16:$AY$22)</f>
        <v>0</v>
      </c>
      <c r="Y48" s="184"/>
      <c r="Z48" s="246">
        <f>SUMPRODUCT('G2'!AE$16:AE$22,'G2'!$AY$16:$AY$22)</f>
        <v>0</v>
      </c>
      <c r="AA48" s="184"/>
      <c r="AB48" s="246">
        <f>SUMPRODUCT('G2'!AG$16:AG$22,'G2'!$AY$16:$AY$22)</f>
        <v>0</v>
      </c>
      <c r="AC48" s="184"/>
      <c r="AD48" s="246">
        <f>SUMPRODUCT('G2'!AI$16:AI$22,'G2'!$AY$16:$AY$22)</f>
        <v>0</v>
      </c>
      <c r="AE48" s="184"/>
      <c r="AF48" s="246">
        <f>SUMPRODUCT('G2'!AK$16:AK$22,'G2'!$AY$16:$AY$22)</f>
        <v>0</v>
      </c>
      <c r="AG48" s="184"/>
      <c r="AH48" s="1195">
        <f>SUMPRODUCT('G2'!AM$16:AM$22,'G2'!$AY$16:$AY$22)</f>
        <v>0</v>
      </c>
      <c r="AI48" s="419"/>
      <c r="AJ48" s="34"/>
      <c r="AK48" s="913"/>
      <c r="AL48" s="34"/>
      <c r="AM48" s="224"/>
    </row>
    <row r="49" spans="2:39" ht="14.4">
      <c r="B49" s="1004">
        <f>IF(C49="","",COUNTIF($C$16:C49,"&lt;&gt;""")-COUNTBLANK($C$16:C49))</f>
        <v>24</v>
      </c>
      <c r="C49" s="1129" t="s">
        <v>1784</v>
      </c>
      <c r="D49" s="1131" t="s">
        <v>1774</v>
      </c>
      <c r="E49" s="244" t="s">
        <v>750</v>
      </c>
      <c r="F49" s="245" t="s">
        <v>164</v>
      </c>
      <c r="H49" s="1012">
        <f t="shared" si="4"/>
        <v>1</v>
      </c>
      <c r="J49" s="246">
        <f>SUMPRODUCT('G3'!O$16:O$22,'G3'!$AY$16:$AY$22)</f>
        <v>0</v>
      </c>
      <c r="K49" s="184"/>
      <c r="L49" s="246">
        <f>SUMPRODUCT('G3'!Q$16:Q$22,'G3'!$AY$16:$AY$22)</f>
        <v>0</v>
      </c>
      <c r="M49" s="184"/>
      <c r="N49" s="246">
        <f>SUMPRODUCT('G3'!S$16:S$22,'G3'!$AY$16:$AY$22)</f>
        <v>0</v>
      </c>
      <c r="O49" s="184"/>
      <c r="P49" s="246">
        <f>SUMPRODUCT('G3'!U$16:U$22,'G3'!$AY$16:$AY$22)</f>
        <v>0</v>
      </c>
      <c r="Q49" s="184"/>
      <c r="R49" s="246">
        <f>SUMPRODUCT('G3'!W$16:W$22,'G3'!$AY$16:$AY$22)</f>
        <v>0</v>
      </c>
      <c r="S49" s="184"/>
      <c r="T49" s="246">
        <f>SUMPRODUCT('G3'!Y$16:Y$22,'G3'!$AY$16:$AY$22)</f>
        <v>0</v>
      </c>
      <c r="U49" s="184"/>
      <c r="V49" s="246">
        <f>SUMPRODUCT('G3'!AA$16:AA$22,'G3'!$AY$16:$AY$22)</f>
        <v>0</v>
      </c>
      <c r="W49" s="184"/>
      <c r="X49" s="246">
        <f>SUMPRODUCT('G3'!AC$16:AC$22,'G3'!$AY$16:$AY$22)</f>
        <v>0</v>
      </c>
      <c r="Y49" s="184"/>
      <c r="Z49" s="246">
        <f>SUMPRODUCT('G3'!AE$16:AE$22,'G3'!$AY$16:$AY$22)</f>
        <v>0</v>
      </c>
      <c r="AA49" s="184"/>
      <c r="AB49" s="246">
        <f>SUMPRODUCT('G3'!AG$16:AG$22,'G3'!$AY$16:$AY$22)</f>
        <v>0</v>
      </c>
      <c r="AC49" s="184"/>
      <c r="AD49" s="246">
        <f>SUMPRODUCT('G3'!AI$16:AI$22,'G3'!$AY$16:$AY$22)</f>
        <v>0</v>
      </c>
      <c r="AE49" s="184"/>
      <c r="AF49" s="246">
        <f>SUMPRODUCT('G3'!AK$16:AK$22,'G3'!$AY$16:$AY$22)</f>
        <v>0</v>
      </c>
      <c r="AG49" s="184"/>
      <c r="AH49" s="1195">
        <f>SUMPRODUCT('G3'!AM$16:AM$22,'G3'!$AY$16:$AY$22)</f>
        <v>0</v>
      </c>
      <c r="AI49" s="419"/>
      <c r="AJ49" s="34"/>
      <c r="AK49" s="913"/>
      <c r="AL49" s="34"/>
      <c r="AM49" s="224"/>
    </row>
    <row r="50" spans="2:39" ht="14.4">
      <c r="B50" s="1004">
        <f>IF(C50="","",COUNTIF($C$16:C50,"&lt;&gt;""")-COUNTBLANK($C$16:C50))</f>
        <v>25</v>
      </c>
      <c r="C50" s="1129" t="s">
        <v>2035</v>
      </c>
      <c r="D50" s="1131" t="s">
        <v>1775</v>
      </c>
      <c r="E50" s="244" t="s">
        <v>750</v>
      </c>
      <c r="F50" s="245" t="s">
        <v>164</v>
      </c>
      <c r="H50" s="1012">
        <f t="shared" si="4"/>
        <v>1</v>
      </c>
      <c r="J50" s="246">
        <f>SUMPRODUCT('G4'!O$16:O$22,'G4'!$AY$16:$AY$22)</f>
        <v>0</v>
      </c>
      <c r="K50" s="184"/>
      <c r="L50" s="246">
        <f>SUMPRODUCT('G4'!Q$16:Q$22,'G4'!$AY$16:$AY$22)</f>
        <v>0</v>
      </c>
      <c r="M50" s="184"/>
      <c r="N50" s="246">
        <f>SUMPRODUCT('G4'!S$16:S$22,'G4'!$AY$16:$AY$22)</f>
        <v>0</v>
      </c>
      <c r="O50" s="184"/>
      <c r="P50" s="246">
        <f>SUMPRODUCT('G4'!U$16:U$22,'G4'!$AY$16:$AY$22)</f>
        <v>0</v>
      </c>
      <c r="Q50" s="184"/>
      <c r="R50" s="246">
        <f>SUMPRODUCT('G4'!W$16:W$22,'G4'!$AY$16:$AY$22)</f>
        <v>0</v>
      </c>
      <c r="S50" s="184"/>
      <c r="T50" s="246">
        <f>SUMPRODUCT('G4'!Y$16:Y$22,'G4'!$AY$16:$AY$22)</f>
        <v>0</v>
      </c>
      <c r="U50" s="184"/>
      <c r="V50" s="246">
        <f>SUMPRODUCT('G4'!AA$16:AA$22,'G4'!$AY$16:$AY$22)</f>
        <v>0</v>
      </c>
      <c r="W50" s="184"/>
      <c r="X50" s="246">
        <f>SUMPRODUCT('G4'!AC$16:AC$22,'G4'!$AY$16:$AY$22)</f>
        <v>0</v>
      </c>
      <c r="Y50" s="184"/>
      <c r="Z50" s="246">
        <f>SUMPRODUCT('G4'!AE$16:AE$22,'G4'!$AY$16:$AY$22)</f>
        <v>0</v>
      </c>
      <c r="AA50" s="184"/>
      <c r="AB50" s="246">
        <f>SUMPRODUCT('G4'!AG$16:AG$22,'G4'!$AY$16:$AY$22)</f>
        <v>0</v>
      </c>
      <c r="AC50" s="184"/>
      <c r="AD50" s="246">
        <f>SUMPRODUCT('G4'!AI$16:AI$22,'G4'!$AY$16:$AY$22)</f>
        <v>0</v>
      </c>
      <c r="AE50" s="184"/>
      <c r="AF50" s="246">
        <f>SUMPRODUCT('G4'!AK$16:AK$22,'G4'!$AY$16:$AY$22)</f>
        <v>0</v>
      </c>
      <c r="AG50" s="184"/>
      <c r="AH50" s="1195">
        <f>SUMPRODUCT('G4'!AM$16:AM$22,'G4'!$AY$16:$AY$22)</f>
        <v>0</v>
      </c>
      <c r="AI50" s="419"/>
      <c r="AJ50" s="34"/>
      <c r="AK50" s="913"/>
      <c r="AL50" s="34"/>
      <c r="AM50" s="224"/>
    </row>
    <row r="51" spans="2:39" ht="15" thickBot="1">
      <c r="B51" s="1004">
        <f>IF(C51="","",COUNTIF($C$16:C51,"&lt;&gt;""")-COUNTBLANK($C$16:C51))</f>
        <v>26</v>
      </c>
      <c r="C51" s="1126" t="s">
        <v>1787</v>
      </c>
      <c r="D51" s="1131" t="s">
        <v>1777</v>
      </c>
      <c r="E51" s="244" t="s">
        <v>750</v>
      </c>
      <c r="F51" s="245" t="s">
        <v>164</v>
      </c>
      <c r="H51" s="1012">
        <f t="shared" si="4"/>
        <v>1</v>
      </c>
      <c r="J51" s="246">
        <f>SUM(J48:J50)</f>
        <v>0</v>
      </c>
      <c r="K51" s="184"/>
      <c r="L51" s="246">
        <f>SUM(L48:L50)</f>
        <v>0</v>
      </c>
      <c r="M51" s="184"/>
      <c r="N51" s="246">
        <f>SUM(N48:N50)</f>
        <v>0</v>
      </c>
      <c r="O51" s="184"/>
      <c r="P51" s="62">
        <f>SUM(P48:P50)</f>
        <v>0</v>
      </c>
      <c r="Q51" s="184"/>
      <c r="R51" s="62">
        <f>SUM(R48:R50)</f>
        <v>0</v>
      </c>
      <c r="S51" s="184"/>
      <c r="T51" s="62">
        <f>SUM(T48:T50)</f>
        <v>0</v>
      </c>
      <c r="U51" s="184"/>
      <c r="V51" s="62">
        <f>SUM(V48:V50)</f>
        <v>0</v>
      </c>
      <c r="W51" s="184"/>
      <c r="X51" s="62">
        <f>SUM(X48:X50)</f>
        <v>0</v>
      </c>
      <c r="Y51" s="184"/>
      <c r="Z51" s="62">
        <f>SUM(Z48:Z50)</f>
        <v>0</v>
      </c>
      <c r="AA51" s="184"/>
      <c r="AB51" s="62">
        <f>SUM(AB48:AB50)</f>
        <v>0</v>
      </c>
      <c r="AC51" s="184"/>
      <c r="AD51" s="62">
        <f>SUM(AD48:AD50)</f>
        <v>0</v>
      </c>
      <c r="AE51" s="184"/>
      <c r="AF51" s="62">
        <f>SUM(AF48:AF50)</f>
        <v>0</v>
      </c>
      <c r="AG51" s="184"/>
      <c r="AH51" s="1195">
        <f>SUM(AH48:AH50)</f>
        <v>0</v>
      </c>
      <c r="AI51" s="419"/>
      <c r="AJ51" s="34"/>
      <c r="AK51" s="913"/>
      <c r="AL51" s="34"/>
      <c r="AM51" s="224"/>
    </row>
    <row r="52" spans="2:39" ht="15" thickBot="1">
      <c r="B52" s="1004" t="str">
        <f>IF(C52="","",COUNTIF($C$16:C52,"&lt;&gt;""")-COUNTBLANK($C$16:C52))</f>
        <v/>
      </c>
      <c r="C52" s="1123"/>
      <c r="D52" s="1133" t="s">
        <v>1778</v>
      </c>
      <c r="E52" s="269"/>
      <c r="F52" s="270"/>
      <c r="H52" s="34"/>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34"/>
      <c r="AH52" s="420"/>
      <c r="AI52" s="420"/>
      <c r="AJ52" s="34"/>
      <c r="AM52" s="190"/>
    </row>
    <row r="53" spans="2:39" ht="14.4">
      <c r="B53" s="1004">
        <f>IF(C53="","",COUNTIF($C$16:C53,"&lt;&gt;""")-COUNTBLANK($C$16:C53))</f>
        <v>27</v>
      </c>
      <c r="C53" s="1124" t="s">
        <v>1789</v>
      </c>
      <c r="D53" s="1134" t="s">
        <v>1780</v>
      </c>
      <c r="E53" s="271" t="s">
        <v>750</v>
      </c>
      <c r="F53" s="272" t="s">
        <v>164</v>
      </c>
      <c r="H53" s="1012">
        <f t="shared" ref="H53:H56" si="5">IF(AND(J53&lt;&gt;"",K53&lt;&gt;"",L53&lt;&gt;"",M53&lt;&gt;"",N53&lt;&gt;"",O53&lt;&gt;"",AM53&lt;&gt;"",P53&lt;&gt;"",Q53&lt;&gt;"",R53&lt;&gt;"",S53&lt;&gt;"",T53&lt;&gt;"",U53&lt;&gt;"",V53&lt;&gt;"",W53&lt;&gt;"",X53&lt;&gt;"",Y53&lt;&gt;"",Z53&lt;&gt;"",AA53&lt;&gt;"",AB53&lt;&gt;"",AC53&lt;&gt;"",AD53&lt;&gt;"",AE53&lt;&gt;"",AF53&lt;&gt;"",AG53&lt;&gt;"",AH53&lt;&gt;"",AI53&lt;&gt;""),0,1)</f>
        <v>1</v>
      </c>
      <c r="J53" s="246">
        <f>SUMPRODUCT('G2'!O$16:O$22,'G2'!$BA$16:$BA$22)</f>
        <v>0</v>
      </c>
      <c r="K53" s="184"/>
      <c r="L53" s="246">
        <f>SUMPRODUCT('G2'!Q$16:Q$22,'G2'!$BA$16:$BA$22)</f>
        <v>0</v>
      </c>
      <c r="M53" s="184"/>
      <c r="N53" s="246">
        <f>SUMPRODUCT('G2'!S$16:S$22,'G2'!$BA$16:$BA$22)</f>
        <v>0</v>
      </c>
      <c r="O53" s="184"/>
      <c r="P53" s="246">
        <f>SUMPRODUCT('G2'!U$16:U$22,'G2'!$BA$16:$BA$22)</f>
        <v>0</v>
      </c>
      <c r="Q53" s="184"/>
      <c r="R53" s="246">
        <f>SUMPRODUCT('G2'!W$16:W$22,'G2'!$BA$16:$BA$22)</f>
        <v>0</v>
      </c>
      <c r="S53" s="184"/>
      <c r="T53" s="246">
        <f>SUMPRODUCT('G2'!Y$16:Y$22,'G2'!$BA$16:$BA$22)</f>
        <v>0</v>
      </c>
      <c r="U53" s="184"/>
      <c r="V53" s="246">
        <f>SUMPRODUCT('G2'!AA$16:AA$22,'G2'!$BA$16:$BA$22)</f>
        <v>0</v>
      </c>
      <c r="W53" s="184"/>
      <c r="X53" s="246">
        <f>SUMPRODUCT('G2'!AC$16:AC$22,'G2'!$BA$16:$BA$22)</f>
        <v>0</v>
      </c>
      <c r="Y53" s="184"/>
      <c r="Z53" s="246">
        <f>SUMPRODUCT('G2'!AE$16:AE$22,'G2'!$BA$16:$BA$22)</f>
        <v>0</v>
      </c>
      <c r="AA53" s="184"/>
      <c r="AB53" s="246">
        <f>SUMPRODUCT('G2'!AG$16:AG$22,'G2'!$BA$16:$BA$22)</f>
        <v>0</v>
      </c>
      <c r="AC53" s="184"/>
      <c r="AD53" s="246">
        <f>SUMPRODUCT('G2'!AI$16:AI$22,'G2'!$BA$16:$BA$22)</f>
        <v>0</v>
      </c>
      <c r="AE53" s="184"/>
      <c r="AF53" s="246">
        <f>SUMPRODUCT('G2'!AK$16:AK$22,'G2'!$BA$16:$BA$22)</f>
        <v>0</v>
      </c>
      <c r="AG53" s="184"/>
      <c r="AH53" s="1195">
        <f>SUMPRODUCT('G2'!AM$16:AM$22,'G2'!$BA$16:$BA$22)</f>
        <v>0</v>
      </c>
      <c r="AI53" s="419"/>
      <c r="AJ53" s="34"/>
      <c r="AK53" s="913"/>
      <c r="AL53" s="34"/>
      <c r="AM53" s="224"/>
    </row>
    <row r="54" spans="2:39" ht="14.4">
      <c r="B54" s="1004">
        <f>IF(C54="","",COUNTIF($C$16:C54,"&lt;&gt;""")-COUNTBLANK($C$16:C54))</f>
        <v>28</v>
      </c>
      <c r="C54" s="1129" t="s">
        <v>1792</v>
      </c>
      <c r="D54" s="1058" t="s">
        <v>1782</v>
      </c>
      <c r="E54" s="996" t="s">
        <v>750</v>
      </c>
      <c r="F54" s="249" t="s">
        <v>164</v>
      </c>
      <c r="H54" s="1012">
        <f t="shared" si="5"/>
        <v>1</v>
      </c>
      <c r="J54" s="246">
        <f>SUMPRODUCT('G3'!O$16:O$22,'G3'!$BA$16:$BA$22)</f>
        <v>0</v>
      </c>
      <c r="K54" s="184"/>
      <c r="L54" s="246">
        <f>SUMPRODUCT('G3'!Q$16:Q$22,'G3'!$BA$16:$BA$22)</f>
        <v>0</v>
      </c>
      <c r="M54" s="184"/>
      <c r="N54" s="246">
        <f>SUMPRODUCT('G3'!S$16:S$22,'G3'!$BA$16:$BA$22)</f>
        <v>0</v>
      </c>
      <c r="O54" s="184"/>
      <c r="P54" s="246">
        <f>SUMPRODUCT('G3'!U$16:U$22,'G3'!$BA$16:$BA$22)</f>
        <v>0</v>
      </c>
      <c r="Q54" s="184"/>
      <c r="R54" s="246">
        <f>SUMPRODUCT('G3'!W$16:W$22,'G3'!$BA$16:$BA$22)</f>
        <v>0</v>
      </c>
      <c r="S54" s="184"/>
      <c r="T54" s="246">
        <f>SUMPRODUCT('G3'!Y$16:Y$22,'G3'!$BA$16:$BA$22)</f>
        <v>0</v>
      </c>
      <c r="U54" s="184"/>
      <c r="V54" s="246">
        <f>SUMPRODUCT('G3'!AA$16:AA$22,'G3'!$BA$16:$BA$22)</f>
        <v>0</v>
      </c>
      <c r="W54" s="184"/>
      <c r="X54" s="246">
        <f>SUMPRODUCT('G3'!AC$16:AC$22,'G3'!$BA$16:$BA$22)</f>
        <v>0</v>
      </c>
      <c r="Y54" s="184"/>
      <c r="Z54" s="246">
        <f>SUMPRODUCT('G3'!AE$16:AE$22,'G3'!$BA$16:$BA$22)</f>
        <v>0</v>
      </c>
      <c r="AA54" s="184"/>
      <c r="AB54" s="246">
        <f>SUMPRODUCT('G3'!AG$16:AG$22,'G3'!$BA$16:$BA$22)</f>
        <v>0</v>
      </c>
      <c r="AC54" s="184"/>
      <c r="AD54" s="246">
        <f>SUMPRODUCT('G3'!AI$16:AI$22,'G3'!$BA$16:$BA$22)</f>
        <v>0</v>
      </c>
      <c r="AE54" s="184"/>
      <c r="AF54" s="246">
        <f>SUMPRODUCT('G3'!AK$16:AK$22,'G3'!$BA$16:$BA$22)</f>
        <v>0</v>
      </c>
      <c r="AG54" s="184"/>
      <c r="AH54" s="1195">
        <f>SUMPRODUCT('G3'!AM$16:AM$22,'G3'!$BA$16:$BA$22)</f>
        <v>0</v>
      </c>
      <c r="AI54" s="419"/>
      <c r="AJ54" s="34"/>
      <c r="AK54" s="913"/>
      <c r="AL54" s="34"/>
      <c r="AM54" s="224"/>
    </row>
    <row r="55" spans="2:39" ht="14.4">
      <c r="B55" s="1004">
        <f>IF(C55="","",COUNTIF($C$16:C55,"&lt;&gt;""")-COUNTBLANK($C$16:C55))</f>
        <v>29</v>
      </c>
      <c r="C55" s="1126" t="s">
        <v>2039</v>
      </c>
      <c r="D55" s="1058" t="s">
        <v>1783</v>
      </c>
      <c r="E55" s="244" t="s">
        <v>750</v>
      </c>
      <c r="F55" s="245" t="s">
        <v>164</v>
      </c>
      <c r="H55" s="1012">
        <f t="shared" si="5"/>
        <v>1</v>
      </c>
      <c r="J55" s="246">
        <f>SUMPRODUCT('G4'!O$16:O$22,'G4'!$BA$16:$BA$22)</f>
        <v>0</v>
      </c>
      <c r="K55" s="184"/>
      <c r="L55" s="246">
        <f>SUMPRODUCT('G4'!Q$16:Q$22,'G4'!$BA$16:$BA$22)</f>
        <v>0</v>
      </c>
      <c r="M55" s="184"/>
      <c r="N55" s="246">
        <f>SUMPRODUCT('G4'!S$16:S$22,'G4'!$BA$16:$BA$22)</f>
        <v>0</v>
      </c>
      <c r="O55" s="184"/>
      <c r="P55" s="246">
        <f>SUMPRODUCT('G4'!U$16:U$22,'G4'!$BA$16:$BA$22)</f>
        <v>0</v>
      </c>
      <c r="Q55" s="184"/>
      <c r="R55" s="246">
        <f>SUMPRODUCT('G4'!W$16:W$22,'G4'!$BA$16:$BA$22)</f>
        <v>0</v>
      </c>
      <c r="S55" s="184"/>
      <c r="T55" s="246">
        <f>SUMPRODUCT('G4'!Y$16:Y$22,'G4'!$BA$16:$BA$22)</f>
        <v>0</v>
      </c>
      <c r="U55" s="184"/>
      <c r="V55" s="246">
        <f>SUMPRODUCT('G4'!AA$16:AA$22,'G4'!$BA$16:$BA$22)</f>
        <v>0</v>
      </c>
      <c r="W55" s="184"/>
      <c r="X55" s="246">
        <f>SUMPRODUCT('G4'!AC$16:AC$22,'G4'!$BA$16:$BA$22)</f>
        <v>0</v>
      </c>
      <c r="Y55" s="184"/>
      <c r="Z55" s="246">
        <f>SUMPRODUCT('G4'!AE$16:AE$22,'G4'!$BA$16:$BA$22)</f>
        <v>0</v>
      </c>
      <c r="AA55" s="184"/>
      <c r="AB55" s="246">
        <f>SUMPRODUCT('G4'!AG$16:AG$22,'G4'!$BA$16:$BA$22)</f>
        <v>0</v>
      </c>
      <c r="AC55" s="184"/>
      <c r="AD55" s="246">
        <f>SUMPRODUCT('G4'!AI$16:AI$22,'G4'!$BA$16:$BA$22)</f>
        <v>0</v>
      </c>
      <c r="AE55" s="184"/>
      <c r="AF55" s="246">
        <f>SUMPRODUCT('G4'!AK$16:AK$22,'G4'!$BA$16:$BA$22)</f>
        <v>0</v>
      </c>
      <c r="AG55" s="184"/>
      <c r="AH55" s="1195">
        <f>SUMPRODUCT('G4'!AM$16:AM$22,'G4'!$BA$16:$BA$22)</f>
        <v>0</v>
      </c>
      <c r="AI55" s="419"/>
      <c r="AJ55" s="34"/>
      <c r="AK55" s="913"/>
      <c r="AL55" s="34"/>
      <c r="AM55" s="224"/>
    </row>
    <row r="56" spans="2:39" ht="15" thickBot="1">
      <c r="B56" s="1004">
        <f>IF(C56="","",COUNTIF($C$16:C56,"&lt;&gt;""")-COUNTBLANK($C$16:C56))</f>
        <v>30</v>
      </c>
      <c r="C56" s="1127" t="s">
        <v>1795</v>
      </c>
      <c r="D56" s="1128" t="s">
        <v>1785</v>
      </c>
      <c r="E56" s="273" t="s">
        <v>750</v>
      </c>
      <c r="F56" s="258" t="s">
        <v>164</v>
      </c>
      <c r="H56" s="1012">
        <f t="shared" si="5"/>
        <v>1</v>
      </c>
      <c r="J56" s="246">
        <f>SUM(J53:J55)</f>
        <v>0</v>
      </c>
      <c r="K56" s="184"/>
      <c r="L56" s="246">
        <f>SUM(L53:L55)</f>
        <v>0</v>
      </c>
      <c r="M56" s="184"/>
      <c r="N56" s="246">
        <f>SUM(N53:N55)</f>
        <v>0</v>
      </c>
      <c r="O56" s="184"/>
      <c r="P56" s="62">
        <f>SUM(P53:P55)</f>
        <v>0</v>
      </c>
      <c r="Q56" s="184"/>
      <c r="R56" s="62">
        <f>SUM(R53:R55)</f>
        <v>0</v>
      </c>
      <c r="S56" s="184"/>
      <c r="T56" s="62">
        <f>SUM(T53:T55)</f>
        <v>0</v>
      </c>
      <c r="U56" s="184"/>
      <c r="V56" s="62">
        <f>SUM(V53:V55)</f>
        <v>0</v>
      </c>
      <c r="W56" s="184"/>
      <c r="X56" s="62">
        <f>SUM(X53:X55)</f>
        <v>0</v>
      </c>
      <c r="Y56" s="184"/>
      <c r="Z56" s="62">
        <f>SUM(Z53:Z55)</f>
        <v>0</v>
      </c>
      <c r="AA56" s="184"/>
      <c r="AB56" s="62">
        <f>SUM(AB53:AB55)</f>
        <v>0</v>
      </c>
      <c r="AC56" s="184"/>
      <c r="AD56" s="62">
        <f>SUM(AD53:AD55)</f>
        <v>0</v>
      </c>
      <c r="AE56" s="184"/>
      <c r="AF56" s="62">
        <f>SUM(AF53:AF55)</f>
        <v>0</v>
      </c>
      <c r="AG56" s="184"/>
      <c r="AH56" s="1195">
        <f>SUM(AH53:AH55)</f>
        <v>0</v>
      </c>
      <c r="AI56" s="419"/>
      <c r="AJ56" s="34"/>
      <c r="AK56" s="913"/>
      <c r="AL56" s="34"/>
      <c r="AM56" s="224"/>
    </row>
    <row r="57" spans="2:39" ht="15" thickBot="1">
      <c r="B57" s="1004" t="str">
        <f>IF(C57="","",COUNTIF($C$16:C57,"&lt;&gt;""")-COUNTBLANK($C$16:C57))</f>
        <v/>
      </c>
      <c r="C57" s="989"/>
      <c r="D57" s="989"/>
      <c r="E57" s="989"/>
      <c r="F57" s="989"/>
      <c r="G57" s="32"/>
      <c r="H57" s="34"/>
      <c r="I57" s="32"/>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34"/>
      <c r="AH57" s="420"/>
      <c r="AI57" s="420"/>
      <c r="AM57" s="190"/>
    </row>
    <row r="58" spans="2:39" ht="15" thickBot="1">
      <c r="B58" s="1004" t="str">
        <f>IF(C58="","",COUNTIF($C$16:C58,"&lt;&gt;""")-COUNTBLANK($C$16:C58))</f>
        <v/>
      </c>
      <c r="C58" s="1113"/>
      <c r="D58" s="1114" t="s">
        <v>1802</v>
      </c>
      <c r="E58" s="241"/>
      <c r="F58" s="242"/>
      <c r="H58" s="34"/>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M58" s="190"/>
    </row>
    <row r="59" spans="2:39" ht="15" thickBot="1">
      <c r="B59" s="1004" t="str">
        <f>IF(C59="","",COUNTIF($C$16:C59,"&lt;&gt;""")-COUNTBLANK($C$16:C59))</f>
        <v/>
      </c>
      <c r="C59" s="1123"/>
      <c r="D59" s="1133" t="s">
        <v>1786</v>
      </c>
      <c r="E59" s="269"/>
      <c r="F59" s="270"/>
      <c r="H59" s="34"/>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34"/>
      <c r="AI59" s="420"/>
      <c r="AM59" s="190"/>
    </row>
    <row r="60" spans="2:39" ht="14.4">
      <c r="B60" s="1004">
        <f>IF(C60="","",COUNTIF($C$16:C60,"&lt;&gt;""")-COUNTBLANK($C$16:C60))</f>
        <v>31</v>
      </c>
      <c r="C60" s="1124" t="s">
        <v>1797</v>
      </c>
      <c r="D60" s="1125" t="s">
        <v>1788</v>
      </c>
      <c r="E60" s="271" t="s">
        <v>750</v>
      </c>
      <c r="F60" s="272" t="s">
        <v>164</v>
      </c>
      <c r="H60" s="1012">
        <f t="shared" ref="H60:H63" si="6">IF(AND(J60&lt;&gt;"",K60&lt;&gt;"",L60&lt;&gt;"",M60&lt;&gt;"",N60&lt;&gt;"",O60&lt;&gt;"",AM60&lt;&gt;"",P60&lt;&gt;"",Q60&lt;&gt;"",R60&lt;&gt;"",S60&lt;&gt;"",T60&lt;&gt;"",U60&lt;&gt;"",V60&lt;&gt;"",W60&lt;&gt;"",X60&lt;&gt;"",Y60&lt;&gt;"",Z60&lt;&gt;"",AA60&lt;&gt;"",AB60&lt;&gt;"",AC60&lt;&gt;"",AD60&lt;&gt;"",AE60&lt;&gt;"",AF60&lt;&gt;"",AG60&lt;&gt;"",AH60&lt;&gt;"",AI60&lt;&gt;""),0,1)</f>
        <v>1</v>
      </c>
      <c r="J60" s="246">
        <f>SUMPRODUCT('G2'!O$16:O$22,'G2'!$BD$16:$BD$22)</f>
        <v>0</v>
      </c>
      <c r="K60" s="184"/>
      <c r="L60" s="246">
        <f>SUMPRODUCT('G2'!Q$16:Q$22,'G2'!$BD$16:$BD$22)</f>
        <v>0</v>
      </c>
      <c r="M60" s="184"/>
      <c r="N60" s="246">
        <f>SUMPRODUCT('G2'!S$16:S$22,'G2'!$BD$16:$BD$22)</f>
        <v>0</v>
      </c>
      <c r="O60" s="184"/>
      <c r="P60" s="246">
        <f>SUMPRODUCT('G2'!U$16:U$22,'G2'!$BD$16:$BD$22)</f>
        <v>0</v>
      </c>
      <c r="Q60" s="184"/>
      <c r="R60" s="246">
        <f>SUMPRODUCT('G2'!W$16:W$22,'G2'!$BD$16:$BD$22)</f>
        <v>0</v>
      </c>
      <c r="S60" s="184"/>
      <c r="T60" s="246">
        <f>SUMPRODUCT('G2'!Y$16:Y$22,'G2'!$BD$16:$BD$22)</f>
        <v>0</v>
      </c>
      <c r="U60" s="184"/>
      <c r="V60" s="246">
        <f>SUMPRODUCT('G2'!AA$16:AA$22,'G2'!$BD$16:$BD$22)</f>
        <v>0</v>
      </c>
      <c r="W60" s="184"/>
      <c r="X60" s="246">
        <f>SUMPRODUCT('G2'!AC$16:AC$22,'G2'!$BD$16:$BD$22)</f>
        <v>0</v>
      </c>
      <c r="Y60" s="184"/>
      <c r="Z60" s="246">
        <f>SUMPRODUCT('G2'!AE$16:AE$22,'G2'!$BD$16:$BD$22)</f>
        <v>0</v>
      </c>
      <c r="AA60" s="184"/>
      <c r="AB60" s="246">
        <f>SUMPRODUCT('G2'!AG$16:AG$22,'G2'!$BD$16:$BD$22)</f>
        <v>0</v>
      </c>
      <c r="AC60" s="184"/>
      <c r="AD60" s="246">
        <f>SUMPRODUCT('G2'!AI$16:AI$22,'G2'!$BD$16:$BD$22)</f>
        <v>0</v>
      </c>
      <c r="AE60" s="184"/>
      <c r="AF60" s="246">
        <f>SUMPRODUCT('G2'!AK$16:AK$22,'G2'!$BD$16:$BD$22)</f>
        <v>0</v>
      </c>
      <c r="AG60" s="184"/>
      <c r="AH60" s="1195">
        <f>SUMPRODUCT('G2'!AM$16:AM$22,'G2'!$BD$16:$BD$22)</f>
        <v>0</v>
      </c>
      <c r="AI60" s="419"/>
      <c r="AK60" s="913"/>
      <c r="AL60" s="34"/>
      <c r="AM60" s="224"/>
    </row>
    <row r="61" spans="2:39" ht="14.4">
      <c r="B61" s="1004">
        <f>IF(C61="","",COUNTIF($C$16:C61,"&lt;&gt;""")-COUNTBLANK($C$16:C61))</f>
        <v>32</v>
      </c>
      <c r="C61" s="1126" t="s">
        <v>1800</v>
      </c>
      <c r="D61" s="1131" t="s">
        <v>1790</v>
      </c>
      <c r="E61" s="244" t="s">
        <v>750</v>
      </c>
      <c r="F61" s="245" t="s">
        <v>164</v>
      </c>
      <c r="H61" s="1012">
        <f t="shared" si="6"/>
        <v>1</v>
      </c>
      <c r="J61" s="246">
        <f>SUMPRODUCT('G3'!O$16:O$22,'G3'!$BD$16:$BD$22)</f>
        <v>0</v>
      </c>
      <c r="K61" s="184"/>
      <c r="L61" s="246">
        <f>SUMPRODUCT('G3'!Q$16:Q$22,'G3'!$BD$16:$BD$22)</f>
        <v>0</v>
      </c>
      <c r="M61" s="184"/>
      <c r="N61" s="246">
        <f>SUMPRODUCT('G3'!S$16:S$22,'G3'!$BD$16:$BD$22)</f>
        <v>0</v>
      </c>
      <c r="O61" s="184"/>
      <c r="P61" s="246">
        <f>SUMPRODUCT('G3'!U$16:U$22,'G3'!$BD$16:$BD$22)</f>
        <v>0</v>
      </c>
      <c r="Q61" s="184"/>
      <c r="R61" s="246">
        <f>SUMPRODUCT('G3'!W$16:W$22,'G3'!$BD$16:$BD$22)</f>
        <v>0</v>
      </c>
      <c r="S61" s="184"/>
      <c r="T61" s="246">
        <f>SUMPRODUCT('G3'!Y$16:Y$22,'G3'!$BD$16:$BD$22)</f>
        <v>0</v>
      </c>
      <c r="U61" s="184"/>
      <c r="V61" s="246">
        <f>SUMPRODUCT('G3'!AA$16:AA$22,'G3'!$BD$16:$BD$22)</f>
        <v>0</v>
      </c>
      <c r="W61" s="184"/>
      <c r="X61" s="246">
        <f>SUMPRODUCT('G3'!AC$16:AC$22,'G3'!$BD$16:$BD$22)</f>
        <v>0</v>
      </c>
      <c r="Y61" s="184"/>
      <c r="Z61" s="246">
        <f>SUMPRODUCT('G3'!AE$16:AE$22,'G3'!$BD$16:$BD$22)</f>
        <v>0</v>
      </c>
      <c r="AA61" s="184"/>
      <c r="AB61" s="246">
        <f>SUMPRODUCT('G3'!AG$16:AG$22,'G3'!$BD$16:$BD$22)</f>
        <v>0</v>
      </c>
      <c r="AC61" s="184"/>
      <c r="AD61" s="246">
        <f>SUMPRODUCT('G3'!AI$16:AI$22,'G3'!$BD$16:$BD$22)</f>
        <v>0</v>
      </c>
      <c r="AE61" s="184"/>
      <c r="AF61" s="246">
        <f>SUMPRODUCT('G3'!AK$16:AK$22,'G3'!$BD$16:$BD$22)</f>
        <v>0</v>
      </c>
      <c r="AG61" s="184"/>
      <c r="AH61" s="1195">
        <f>SUMPRODUCT('G3'!AM$16:AM$22,'G3'!$BD$16:$BD$22)</f>
        <v>0</v>
      </c>
      <c r="AI61" s="419"/>
      <c r="AK61" s="913"/>
      <c r="AL61" s="34"/>
      <c r="AM61" s="224"/>
    </row>
    <row r="62" spans="2:39" ht="14.4">
      <c r="B62" s="1004">
        <f>IF(C62="","",COUNTIF($C$16:C62,"&lt;&gt;""")-COUNTBLANK($C$16:C62))</f>
        <v>33</v>
      </c>
      <c r="C62" s="1126" t="s">
        <v>2048</v>
      </c>
      <c r="D62" s="1131" t="s">
        <v>1791</v>
      </c>
      <c r="E62" s="244" t="s">
        <v>750</v>
      </c>
      <c r="F62" s="245" t="s">
        <v>164</v>
      </c>
      <c r="H62" s="1012">
        <f t="shared" si="6"/>
        <v>1</v>
      </c>
      <c r="J62" s="246">
        <f>SUMPRODUCT('G4'!O$16:O$22,'G4'!$BD$16:$BD$22)</f>
        <v>0</v>
      </c>
      <c r="K62" s="184"/>
      <c r="L62" s="246">
        <f>SUMPRODUCT('G4'!Q$16:Q$22,'G4'!$BD$16:$BD$22)</f>
        <v>0</v>
      </c>
      <c r="M62" s="184"/>
      <c r="N62" s="246">
        <f>SUMPRODUCT('G4'!S$16:S$22,'G4'!$BD$16:$BD$22)</f>
        <v>0</v>
      </c>
      <c r="O62" s="184"/>
      <c r="P62" s="246">
        <f>SUMPRODUCT('G4'!U$16:U$22,'G4'!$BD$16:$BD$22)</f>
        <v>0</v>
      </c>
      <c r="Q62" s="184"/>
      <c r="R62" s="246">
        <f>SUMPRODUCT('G4'!W$16:W$22,'G4'!$BD$16:$BD$22)</f>
        <v>0</v>
      </c>
      <c r="S62" s="184"/>
      <c r="T62" s="246">
        <f>SUMPRODUCT('G4'!Y$16:Y$22,'G4'!$BD$16:$BD$22)</f>
        <v>0</v>
      </c>
      <c r="U62" s="184"/>
      <c r="V62" s="246">
        <f>SUMPRODUCT('G4'!AA$16:AA$22,'G4'!$BD$16:$BD$22)</f>
        <v>0</v>
      </c>
      <c r="W62" s="184"/>
      <c r="X62" s="246">
        <f>SUMPRODUCT('G4'!AC$16:AC$22,'G4'!$BD$16:$BD$22)</f>
        <v>0</v>
      </c>
      <c r="Y62" s="184"/>
      <c r="Z62" s="246">
        <f>SUMPRODUCT('G4'!AE$16:AE$22,'G4'!$BD$16:$BD$22)</f>
        <v>0</v>
      </c>
      <c r="AA62" s="184"/>
      <c r="AB62" s="246">
        <f>SUMPRODUCT('G4'!AG$16:AG$22,'G4'!$BD$16:$BD$22)</f>
        <v>0</v>
      </c>
      <c r="AC62" s="184"/>
      <c r="AD62" s="246">
        <f>SUMPRODUCT('G4'!AI$16:AI$22,'G4'!$BD$16:$BD$22)</f>
        <v>0</v>
      </c>
      <c r="AE62" s="184"/>
      <c r="AF62" s="246">
        <f>SUMPRODUCT('G4'!AK$16:AK$22,'G4'!$BD$16:$BD$22)</f>
        <v>0</v>
      </c>
      <c r="AG62" s="184"/>
      <c r="AH62" s="1195">
        <f>SUMPRODUCT('G4'!AM$16:AM$22,'G4'!$BD$16:$BD$22)</f>
        <v>0</v>
      </c>
      <c r="AI62" s="419"/>
      <c r="AK62" s="913"/>
      <c r="AL62" s="34"/>
      <c r="AM62" s="224"/>
    </row>
    <row r="63" spans="2:39" ht="15" thickBot="1">
      <c r="B63" s="1004">
        <f>IF(C63="","",COUNTIF($C$16:C63,"&lt;&gt;""")-COUNTBLANK($C$16:C63))</f>
        <v>34</v>
      </c>
      <c r="C63" s="1127" t="s">
        <v>1803</v>
      </c>
      <c r="D63" s="1131" t="s">
        <v>1793</v>
      </c>
      <c r="E63" s="244" t="s">
        <v>750</v>
      </c>
      <c r="F63" s="245" t="s">
        <v>164</v>
      </c>
      <c r="H63" s="1012">
        <f t="shared" si="6"/>
        <v>1</v>
      </c>
      <c r="J63" s="246">
        <f>SUM(J60:J62)</f>
        <v>0</v>
      </c>
      <c r="K63" s="184"/>
      <c r="L63" s="246">
        <f>SUM(L60:L62)</f>
        <v>0</v>
      </c>
      <c r="M63" s="184"/>
      <c r="N63" s="246">
        <f>SUM(N60:N62)</f>
        <v>0</v>
      </c>
      <c r="O63" s="184"/>
      <c r="P63" s="62">
        <f>SUM(P60:P62)</f>
        <v>0</v>
      </c>
      <c r="Q63" s="184"/>
      <c r="R63" s="62">
        <f>SUM(R60:R62)</f>
        <v>0</v>
      </c>
      <c r="S63" s="184"/>
      <c r="T63" s="62">
        <f>SUM(T60:T62)</f>
        <v>0</v>
      </c>
      <c r="U63" s="184"/>
      <c r="V63" s="62">
        <f>SUM(V60:V62)</f>
        <v>0</v>
      </c>
      <c r="W63" s="184"/>
      <c r="X63" s="62">
        <f>SUM(X60:X62)</f>
        <v>0</v>
      </c>
      <c r="Y63" s="184"/>
      <c r="Z63" s="62">
        <f>SUM(Z60:Z62)</f>
        <v>0</v>
      </c>
      <c r="AA63" s="184"/>
      <c r="AB63" s="62">
        <f>SUM(AB60:AB62)</f>
        <v>0</v>
      </c>
      <c r="AC63" s="184"/>
      <c r="AD63" s="62">
        <f>SUM(AD60:AD62)</f>
        <v>0</v>
      </c>
      <c r="AE63" s="184"/>
      <c r="AF63" s="62">
        <f>SUM(AF60:AF62)</f>
        <v>0</v>
      </c>
      <c r="AG63" s="184"/>
      <c r="AH63" s="1195">
        <f>SUM(AH60:AH62)</f>
        <v>0</v>
      </c>
      <c r="AI63" s="419"/>
      <c r="AK63" s="913"/>
      <c r="AL63" s="34"/>
      <c r="AM63" s="224"/>
    </row>
    <row r="64" spans="2:39" ht="15" thickBot="1">
      <c r="B64" s="1004" t="str">
        <f>IF(C64="","",COUNTIF($C$16:C64,"&lt;&gt;""")-COUNTBLANK($C$16:C64))</f>
        <v/>
      </c>
      <c r="C64" s="1113"/>
      <c r="D64" s="1114" t="s">
        <v>1794</v>
      </c>
      <c r="E64" s="241"/>
      <c r="F64" s="242"/>
      <c r="H64" s="34"/>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34"/>
      <c r="AH64" s="420"/>
      <c r="AI64" s="420"/>
      <c r="AM64" s="190"/>
    </row>
    <row r="65" spans="1:39" ht="14.4">
      <c r="B65" s="1004">
        <f>IF(C65="","",COUNTIF($C$16:C65,"&lt;&gt;""")-COUNTBLANK($C$16:C65))</f>
        <v>35</v>
      </c>
      <c r="C65" s="1129" t="s">
        <v>1805</v>
      </c>
      <c r="D65" s="1131" t="s">
        <v>1796</v>
      </c>
      <c r="E65" s="244" t="s">
        <v>750</v>
      </c>
      <c r="F65" s="245" t="s">
        <v>164</v>
      </c>
      <c r="H65" s="1012">
        <f t="shared" ref="H65:H68" si="7">IF(AND(J65&lt;&gt;"",K65&lt;&gt;"",L65&lt;&gt;"",M65&lt;&gt;"",N65&lt;&gt;"",O65&lt;&gt;"",AM65&lt;&gt;"",P65&lt;&gt;"",Q65&lt;&gt;"",R65&lt;&gt;"",S65&lt;&gt;"",T65&lt;&gt;"",U65&lt;&gt;"",V65&lt;&gt;"",W65&lt;&gt;"",X65&lt;&gt;"",Y65&lt;&gt;"",Z65&lt;&gt;"",AA65&lt;&gt;"",AB65&lt;&gt;"",AC65&lt;&gt;"",AD65&lt;&gt;"",AE65&lt;&gt;"",AF65&lt;&gt;"",AG65&lt;&gt;"",AH65&lt;&gt;"",AI65&lt;&gt;""),0,1)</f>
        <v>1</v>
      </c>
      <c r="J65" s="246">
        <f>SUMPRODUCT('G2'!O$16:O$22,'G2'!$BF$16:$BF$22)</f>
        <v>0</v>
      </c>
      <c r="K65" s="184"/>
      <c r="L65" s="246">
        <f>SUMPRODUCT('G2'!Q$16:Q$22,'G2'!$BF$16:$BF$22)</f>
        <v>0</v>
      </c>
      <c r="M65" s="184"/>
      <c r="N65" s="246">
        <f>SUMPRODUCT('G2'!S$16:S$22,'G2'!$BF$16:$BF$22)</f>
        <v>0</v>
      </c>
      <c r="O65" s="184"/>
      <c r="P65" s="246">
        <f>SUMPRODUCT('G2'!U$16:U$22,'G2'!$BF$16:$BF$22)</f>
        <v>0</v>
      </c>
      <c r="Q65" s="184"/>
      <c r="R65" s="246">
        <f>SUMPRODUCT('G2'!W$16:W$22,'G2'!$BF$16:$BF$22)</f>
        <v>0</v>
      </c>
      <c r="S65" s="184"/>
      <c r="T65" s="246">
        <f>SUMPRODUCT('G2'!Y$16:Y$22,'G2'!$BF$16:$BF$22)</f>
        <v>0</v>
      </c>
      <c r="U65" s="184"/>
      <c r="V65" s="246">
        <f>SUMPRODUCT('G2'!AA$16:AA$22,'G2'!$BF$16:$BF$22)</f>
        <v>0</v>
      </c>
      <c r="W65" s="184"/>
      <c r="X65" s="246">
        <f>SUMPRODUCT('G2'!AC$16:AC$22,'G2'!$BF$16:$BF$22)</f>
        <v>0</v>
      </c>
      <c r="Y65" s="184"/>
      <c r="Z65" s="246">
        <f>SUMPRODUCT('G2'!AE$16:AE$22,'G2'!$BF$16:$BF$22)</f>
        <v>0</v>
      </c>
      <c r="AA65" s="184"/>
      <c r="AB65" s="246">
        <f>SUMPRODUCT('G2'!AG$16:AG$22,'G2'!$BF$16:$BF$22)</f>
        <v>0</v>
      </c>
      <c r="AC65" s="184"/>
      <c r="AD65" s="246">
        <f>SUMPRODUCT('G2'!AI$16:AI$22,'G2'!$BF$16:$BF$22)</f>
        <v>0</v>
      </c>
      <c r="AE65" s="184"/>
      <c r="AF65" s="246">
        <f>SUMPRODUCT('G2'!AK$16:AK$22,'G2'!$BF$16:$BF$22)</f>
        <v>0</v>
      </c>
      <c r="AG65" s="184"/>
      <c r="AH65" s="1195">
        <f>SUMPRODUCT('G2'!AM$16:AM$22,'G2'!$BF$16:$BF$22)</f>
        <v>0</v>
      </c>
      <c r="AI65" s="419"/>
      <c r="AK65" s="913"/>
      <c r="AL65" s="34"/>
      <c r="AM65" s="224"/>
    </row>
    <row r="66" spans="1:39" ht="14.4">
      <c r="B66" s="1004">
        <f>IF(C66="","",COUNTIF($C$16:C66,"&lt;&gt;""")-COUNTBLANK($C$16:C66))</f>
        <v>36</v>
      </c>
      <c r="C66" s="1129" t="s">
        <v>1807</v>
      </c>
      <c r="D66" s="1131" t="s">
        <v>1798</v>
      </c>
      <c r="E66" s="244" t="s">
        <v>750</v>
      </c>
      <c r="F66" s="245" t="s">
        <v>164</v>
      </c>
      <c r="H66" s="1012">
        <f t="shared" si="7"/>
        <v>1</v>
      </c>
      <c r="J66" s="246">
        <f>SUMPRODUCT('G3'!O$16:O$22,'G3'!$BF$16:$BF$22)</f>
        <v>0</v>
      </c>
      <c r="K66" s="184"/>
      <c r="L66" s="246">
        <f>SUMPRODUCT('G3'!Q$16:Q$22,'G3'!$BF$16:$BF$22)</f>
        <v>0</v>
      </c>
      <c r="M66" s="184"/>
      <c r="N66" s="246">
        <f>SUMPRODUCT('G3'!S$16:S$22,'G3'!$BF$16:$BF$22)</f>
        <v>0</v>
      </c>
      <c r="O66" s="184"/>
      <c r="P66" s="246">
        <f>SUMPRODUCT('G3'!U$16:U$22,'G3'!$BF$16:$BF$22)</f>
        <v>0</v>
      </c>
      <c r="Q66" s="184"/>
      <c r="R66" s="246">
        <f>SUMPRODUCT('G3'!W$16:W$22,'G3'!$BF$16:$BF$22)</f>
        <v>0</v>
      </c>
      <c r="S66" s="184"/>
      <c r="T66" s="246">
        <f>SUMPRODUCT('G3'!Y$16:Y$22,'G3'!$BF$16:$BF$22)</f>
        <v>0</v>
      </c>
      <c r="U66" s="184"/>
      <c r="V66" s="246">
        <f>SUMPRODUCT('G3'!AA$16:AA$22,'G3'!$BF$16:$BF$22)</f>
        <v>0</v>
      </c>
      <c r="W66" s="184"/>
      <c r="X66" s="246">
        <f>SUMPRODUCT('G3'!AC$16:AC$22,'G3'!$BF$16:$BF$22)</f>
        <v>0</v>
      </c>
      <c r="Y66" s="184"/>
      <c r="Z66" s="246">
        <f>SUMPRODUCT('G3'!AE$16:AE$22,'G3'!$BF$16:$BF$22)</f>
        <v>0</v>
      </c>
      <c r="AA66" s="184"/>
      <c r="AB66" s="246">
        <f>SUMPRODUCT('G3'!AG$16:AG$22,'G3'!$BF$16:$BF$22)</f>
        <v>0</v>
      </c>
      <c r="AC66" s="184"/>
      <c r="AD66" s="246">
        <f>SUMPRODUCT('G3'!AI$16:AI$22,'G3'!$BF$16:$BF$22)</f>
        <v>0</v>
      </c>
      <c r="AE66" s="184"/>
      <c r="AF66" s="246">
        <f>SUMPRODUCT('G3'!AK$16:AK$22,'G3'!$BF$16:$BF$22)</f>
        <v>0</v>
      </c>
      <c r="AG66" s="184"/>
      <c r="AH66" s="1195">
        <f>SUMPRODUCT('G3'!AM$16:AM$22,'G3'!$BF$16:$BF$22)</f>
        <v>0</v>
      </c>
      <c r="AI66" s="419"/>
      <c r="AK66" s="913"/>
      <c r="AL66" s="34"/>
      <c r="AM66" s="224"/>
    </row>
    <row r="67" spans="1:39" ht="14.4">
      <c r="B67" s="1004">
        <f>IF(C67="","",COUNTIF($C$16:C67,"&lt;&gt;""")-COUNTBLANK($C$16:C67))</f>
        <v>37</v>
      </c>
      <c r="C67" s="1129" t="s">
        <v>2049</v>
      </c>
      <c r="D67" s="1131" t="s">
        <v>1799</v>
      </c>
      <c r="E67" s="244" t="s">
        <v>750</v>
      </c>
      <c r="F67" s="245" t="s">
        <v>164</v>
      </c>
      <c r="H67" s="1012">
        <f t="shared" si="7"/>
        <v>1</v>
      </c>
      <c r="J67" s="246">
        <f>SUMPRODUCT('G4'!O$16:O$22,'G4'!$BF$16:$BF$22)</f>
        <v>0</v>
      </c>
      <c r="K67" s="184"/>
      <c r="L67" s="246">
        <f>SUMPRODUCT('G4'!Q$16:Q$22,'G4'!$BF$16:$BF$22)</f>
        <v>0</v>
      </c>
      <c r="M67" s="184"/>
      <c r="N67" s="246">
        <f>SUMPRODUCT('G4'!S$16:S$22,'G4'!$BF$16:$BF$22)</f>
        <v>0</v>
      </c>
      <c r="O67" s="184"/>
      <c r="P67" s="246">
        <f>SUMPRODUCT('G4'!U$16:U$22,'G4'!$BF$16:$BF$22)</f>
        <v>0</v>
      </c>
      <c r="Q67" s="184"/>
      <c r="R67" s="246">
        <f>SUMPRODUCT('G4'!W$16:W$22,'G4'!$BF$16:$BF$22)</f>
        <v>0</v>
      </c>
      <c r="S67" s="184"/>
      <c r="T67" s="246">
        <f>SUMPRODUCT('G4'!Y$16:Y$22,'G4'!$BF$16:$BF$22)</f>
        <v>0</v>
      </c>
      <c r="U67" s="184"/>
      <c r="V67" s="246">
        <f>SUMPRODUCT('G4'!AA$16:AA$22,'G4'!$BF$16:$BF$22)</f>
        <v>0</v>
      </c>
      <c r="W67" s="184"/>
      <c r="X67" s="246">
        <f>SUMPRODUCT('G4'!AC$16:AC$22,'G4'!$BF$16:$BF$22)</f>
        <v>0</v>
      </c>
      <c r="Y67" s="184"/>
      <c r="Z67" s="246">
        <f>SUMPRODUCT('G4'!AE$16:AE$22,'G4'!$BF$16:$BF$22)</f>
        <v>0</v>
      </c>
      <c r="AA67" s="184"/>
      <c r="AB67" s="246">
        <f>SUMPRODUCT('G4'!AG$16:AG$22,'G4'!$BF$16:$BF$22)</f>
        <v>0</v>
      </c>
      <c r="AC67" s="184"/>
      <c r="AD67" s="246">
        <f>SUMPRODUCT('G4'!AI$16:AI$22,'G4'!$BF$16:$BF$22)</f>
        <v>0</v>
      </c>
      <c r="AE67" s="184"/>
      <c r="AF67" s="246">
        <f>SUMPRODUCT('G4'!AK$16:AK$22,'G4'!$BF$16:$BF$22)</f>
        <v>0</v>
      </c>
      <c r="AG67" s="184"/>
      <c r="AH67" s="1195">
        <f>SUMPRODUCT('G4'!AM$16:AM$22,'G4'!$BF$16:$BF$22)</f>
        <v>0</v>
      </c>
      <c r="AI67" s="419"/>
      <c r="AK67" s="913"/>
      <c r="AL67" s="34"/>
      <c r="AM67" s="224"/>
    </row>
    <row r="68" spans="1:39" ht="15" thickBot="1">
      <c r="B68" s="1004">
        <f>IF(C68="","",COUNTIF($C$16:C68,"&lt;&gt;""")-COUNTBLANK($C$16:C68))</f>
        <v>38</v>
      </c>
      <c r="C68" s="1127" t="s">
        <v>1809</v>
      </c>
      <c r="D68" s="1128" t="s">
        <v>1801</v>
      </c>
      <c r="E68" s="273" t="s">
        <v>750</v>
      </c>
      <c r="F68" s="258" t="s">
        <v>164</v>
      </c>
      <c r="H68" s="1012">
        <f t="shared" si="7"/>
        <v>1</v>
      </c>
      <c r="J68" s="246">
        <f>SUM(J65:J67)</f>
        <v>0</v>
      </c>
      <c r="K68" s="184"/>
      <c r="L68" s="246">
        <f>SUM(L65:L67)</f>
        <v>0</v>
      </c>
      <c r="M68" s="184"/>
      <c r="N68" s="246">
        <f>SUM(N65:N67)</f>
        <v>0</v>
      </c>
      <c r="O68" s="184"/>
      <c r="P68" s="62">
        <f>SUM(P65:P67)</f>
        <v>0</v>
      </c>
      <c r="Q68" s="184"/>
      <c r="R68" s="62">
        <f>SUM(R65:R67)</f>
        <v>0</v>
      </c>
      <c r="S68" s="184"/>
      <c r="T68" s="62">
        <f>SUM(T65:T67)</f>
        <v>0</v>
      </c>
      <c r="U68" s="184"/>
      <c r="V68" s="62">
        <f>SUM(V65:V67)</f>
        <v>0</v>
      </c>
      <c r="W68" s="184"/>
      <c r="X68" s="62">
        <f>SUM(X65:X67)</f>
        <v>0</v>
      </c>
      <c r="Y68" s="184"/>
      <c r="Z68" s="62">
        <f>SUM(Z65:Z67)</f>
        <v>0</v>
      </c>
      <c r="AA68" s="184"/>
      <c r="AB68" s="62">
        <f>SUM(AB65:AB67)</f>
        <v>0</v>
      </c>
      <c r="AC68" s="184"/>
      <c r="AD68" s="62">
        <f>SUM(AD65:AD67)</f>
        <v>0</v>
      </c>
      <c r="AE68" s="184"/>
      <c r="AF68" s="62">
        <f>SUM(AF65:AF67)</f>
        <v>0</v>
      </c>
      <c r="AG68" s="184"/>
      <c r="AH68" s="1195">
        <f>SUM(AH65:AH67)</f>
        <v>0</v>
      </c>
      <c r="AI68" s="419"/>
      <c r="AK68" s="913"/>
      <c r="AL68" s="34"/>
      <c r="AM68" s="224"/>
    </row>
    <row r="69" spans="1:39" ht="15" thickBot="1">
      <c r="B69" s="1004" t="str">
        <f>IF(C69="","",COUNTIF($C$16:C69,"&lt;&gt;""")-COUNTBLANK($C$16:C69))</f>
        <v/>
      </c>
      <c r="C69" s="989"/>
      <c r="D69" s="989"/>
      <c r="E69" s="989"/>
      <c r="F69" s="989"/>
      <c r="G69" s="32"/>
      <c r="H69" s="34"/>
      <c r="I69" s="32"/>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34"/>
      <c r="AH69" s="420"/>
      <c r="AI69" s="420"/>
      <c r="AM69" s="190"/>
    </row>
    <row r="70" spans="1:39" ht="14.4">
      <c r="B70" s="1004" t="str">
        <f>IF(C70="","",COUNTIF($C$16:C70,"&lt;&gt;""")-COUNTBLANK($C$16:C70))</f>
        <v/>
      </c>
      <c r="C70" s="1124"/>
      <c r="D70" s="1135" t="s">
        <v>1804</v>
      </c>
      <c r="E70" s="271"/>
      <c r="F70" s="272"/>
      <c r="H70" s="34"/>
      <c r="J70" s="107"/>
      <c r="K70" s="107"/>
      <c r="L70" s="107"/>
      <c r="M70" s="107"/>
      <c r="N70" s="107"/>
      <c r="AJ70" s="34"/>
      <c r="AM70" s="190"/>
    </row>
    <row r="71" spans="1:39" ht="14.4">
      <c r="B71" s="1004">
        <f>IF(C71="","",COUNTIF($C$16:C71,"&lt;&gt;""")-COUNTBLANK($C$16:C71))</f>
        <v>39</v>
      </c>
      <c r="C71" s="1126" t="s">
        <v>2050</v>
      </c>
      <c r="D71" s="1058" t="s">
        <v>1806</v>
      </c>
      <c r="E71" s="996" t="s">
        <v>750</v>
      </c>
      <c r="F71" s="249" t="s">
        <v>164</v>
      </c>
      <c r="H71" s="1012">
        <f t="shared" ref="H71:H75" si="8">IF(AND(J71&lt;&gt;"",K71&lt;&gt;"",L71&lt;&gt;"",M71&lt;&gt;"",N71&lt;&gt;"",O71&lt;&gt;"",AM71&lt;&gt;"",P71&lt;&gt;"",Q71&lt;&gt;"",R71&lt;&gt;"",S71&lt;&gt;"",T71&lt;&gt;"",U71&lt;&gt;"",V71&lt;&gt;"",W71&lt;&gt;"",X71&lt;&gt;"",Y71&lt;&gt;"",Z71&lt;&gt;"",AA71&lt;&gt;"",AB71&lt;&gt;"",AC71&lt;&gt;"",AD71&lt;&gt;"",AE71&lt;&gt;"",AF71&lt;&gt;"",AG71&lt;&gt;"",AH71&lt;&gt;"",AI71&lt;&gt;""),0,1)</f>
        <v>1</v>
      </c>
      <c r="J71" s="934">
        <f>J19+J26+J32</f>
        <v>0</v>
      </c>
      <c r="K71" s="310"/>
      <c r="L71" s="934">
        <f>L19+L26+L32</f>
        <v>0</v>
      </c>
      <c r="M71" s="310"/>
      <c r="N71" s="934">
        <f>N19+N26+N32</f>
        <v>0</v>
      </c>
      <c r="O71" s="310"/>
      <c r="P71" s="934">
        <f>P19+P26+P32</f>
        <v>0</v>
      </c>
      <c r="Q71" s="310"/>
      <c r="R71" s="934">
        <f>R19+R26+R32</f>
        <v>0</v>
      </c>
      <c r="S71" s="310"/>
      <c r="T71" s="934">
        <f>T19+T26+T32</f>
        <v>0</v>
      </c>
      <c r="U71" s="310"/>
      <c r="V71" s="934">
        <f>V19+V26+V32</f>
        <v>0</v>
      </c>
      <c r="W71" s="310"/>
      <c r="X71" s="934">
        <f>X19+X26+X32</f>
        <v>0</v>
      </c>
      <c r="Y71" s="310"/>
      <c r="Z71" s="934">
        <f>Z19+Z26+Z32</f>
        <v>0</v>
      </c>
      <c r="AA71" s="310"/>
      <c r="AB71" s="934">
        <f>AB19+AB26+AB32</f>
        <v>0</v>
      </c>
      <c r="AC71" s="310"/>
      <c r="AD71" s="934">
        <f>AD19+AD26+AD32</f>
        <v>0</v>
      </c>
      <c r="AE71" s="310"/>
      <c r="AF71" s="934">
        <f>AF19+AF26+AF32</f>
        <v>0</v>
      </c>
      <c r="AG71" s="310"/>
      <c r="AH71" s="1195">
        <f>AH19+AH26+AH32</f>
        <v>0</v>
      </c>
      <c r="AI71" s="1263"/>
      <c r="AJ71" s="34"/>
      <c r="AK71" s="920"/>
      <c r="AL71" s="34"/>
      <c r="AM71" s="188"/>
    </row>
    <row r="72" spans="1:39" ht="14.4">
      <c r="B72" s="1004">
        <f>IF(C72="","",COUNTIF($C$16:C72,"&lt;&gt;""")-COUNTBLANK($C$16:C72))</f>
        <v>40</v>
      </c>
      <c r="C72" s="1126" t="s">
        <v>2051</v>
      </c>
      <c r="D72" s="1058" t="s">
        <v>1808</v>
      </c>
      <c r="E72" s="996" t="s">
        <v>750</v>
      </c>
      <c r="F72" s="249" t="s">
        <v>117</v>
      </c>
      <c r="H72" s="1012">
        <f t="shared" si="8"/>
        <v>1</v>
      </c>
      <c r="J72" s="109"/>
      <c r="K72" s="310"/>
      <c r="L72" s="109"/>
      <c r="M72" s="310"/>
      <c r="N72" s="109"/>
      <c r="O72" s="310"/>
      <c r="P72" s="64"/>
      <c r="Q72" s="310"/>
      <c r="R72" s="64"/>
      <c r="S72" s="310"/>
      <c r="T72" s="64"/>
      <c r="U72" s="310"/>
      <c r="V72" s="64"/>
      <c r="W72" s="310"/>
      <c r="X72" s="64"/>
      <c r="Y72" s="310"/>
      <c r="Z72" s="64"/>
      <c r="AA72" s="310"/>
      <c r="AB72" s="64"/>
      <c r="AC72" s="310"/>
      <c r="AD72" s="64"/>
      <c r="AE72" s="310"/>
      <c r="AF72" s="64"/>
      <c r="AG72" s="310"/>
      <c r="AH72" s="438"/>
      <c r="AI72" s="1263"/>
      <c r="AJ72" s="34"/>
      <c r="AK72" s="920"/>
      <c r="AL72" s="34"/>
      <c r="AM72" s="188"/>
    </row>
    <row r="73" spans="1:39" ht="14.4">
      <c r="B73" s="1004">
        <f>IF(C73="","",COUNTIF($C$16:C73,"&lt;&gt;""")-COUNTBLANK($C$16:C73))</f>
        <v>41</v>
      </c>
      <c r="C73" s="1126" t="s">
        <v>2052</v>
      </c>
      <c r="D73" s="1058" t="s">
        <v>1810</v>
      </c>
      <c r="E73" s="996" t="s">
        <v>750</v>
      </c>
      <c r="F73" s="249" t="s">
        <v>164</v>
      </c>
      <c r="H73" s="1012">
        <f t="shared" si="8"/>
        <v>1</v>
      </c>
      <c r="J73" s="246">
        <f>J71-J72</f>
        <v>0</v>
      </c>
      <c r="K73" s="310"/>
      <c r="L73" s="246">
        <f>L71-L72</f>
        <v>0</v>
      </c>
      <c r="M73" s="310"/>
      <c r="N73" s="246">
        <f>N71-N72</f>
        <v>0</v>
      </c>
      <c r="O73" s="310"/>
      <c r="P73" s="62">
        <f>P71-P72</f>
        <v>0</v>
      </c>
      <c r="Q73" s="310"/>
      <c r="R73" s="62">
        <f>R71-R72</f>
        <v>0</v>
      </c>
      <c r="S73" s="310"/>
      <c r="T73" s="62">
        <f>T71-T72</f>
        <v>0</v>
      </c>
      <c r="U73" s="310"/>
      <c r="V73" s="62">
        <f>V71-V72</f>
        <v>0</v>
      </c>
      <c r="W73" s="310"/>
      <c r="X73" s="62">
        <f>X71-X72</f>
        <v>0</v>
      </c>
      <c r="Y73" s="310"/>
      <c r="Z73" s="62">
        <f>Z71-Z72</f>
        <v>0</v>
      </c>
      <c r="AA73" s="310"/>
      <c r="AB73" s="62">
        <f>AB71-AB72</f>
        <v>0</v>
      </c>
      <c r="AC73" s="310"/>
      <c r="AD73" s="62">
        <f>AD71-AD72</f>
        <v>0</v>
      </c>
      <c r="AE73" s="310"/>
      <c r="AF73" s="62">
        <f>AF71-AF72</f>
        <v>0</v>
      </c>
      <c r="AG73" s="310"/>
      <c r="AH73" s="1195">
        <f>AH71-AH72</f>
        <v>0</v>
      </c>
      <c r="AI73" s="1263"/>
      <c r="AJ73" s="34"/>
      <c r="AK73" s="920"/>
      <c r="AL73" s="34"/>
      <c r="AM73" s="188"/>
    </row>
    <row r="74" spans="1:39" ht="14.4">
      <c r="A74" s="985"/>
      <c r="B74" s="1004">
        <f>IF(C74="","",COUNTIF($C$16:C74,"&lt;&gt;""")-COUNTBLANK($C$16:C74))</f>
        <v>42</v>
      </c>
      <c r="C74" s="1126" t="s">
        <v>2053</v>
      </c>
      <c r="D74" s="1159" t="s">
        <v>2644</v>
      </c>
      <c r="E74" s="996" t="s">
        <v>750</v>
      </c>
      <c r="F74" s="249" t="s">
        <v>294</v>
      </c>
      <c r="G74" s="986"/>
      <c r="H74" s="1012">
        <f t="shared" si="8"/>
        <v>1</v>
      </c>
      <c r="I74" s="986"/>
      <c r="J74" s="583">
        <f>J39</f>
        <v>0</v>
      </c>
      <c r="K74" s="310"/>
      <c r="L74" s="583">
        <f>L39</f>
        <v>0</v>
      </c>
      <c r="M74" s="310"/>
      <c r="N74" s="583">
        <f>N39</f>
        <v>0</v>
      </c>
      <c r="O74" s="310"/>
      <c r="P74" s="583">
        <f>P39</f>
        <v>0</v>
      </c>
      <c r="Q74" s="310"/>
      <c r="R74" s="583">
        <f>R39</f>
        <v>0</v>
      </c>
      <c r="S74" s="310"/>
      <c r="T74" s="583">
        <f>T39</f>
        <v>0</v>
      </c>
      <c r="U74" s="310"/>
      <c r="V74" s="583">
        <f>V39</f>
        <v>0</v>
      </c>
      <c r="W74" s="310"/>
      <c r="X74" s="583">
        <f>X39</f>
        <v>0</v>
      </c>
      <c r="Y74" s="310"/>
      <c r="Z74" s="583">
        <f>Z39</f>
        <v>0</v>
      </c>
      <c r="AA74" s="310"/>
      <c r="AB74" s="583">
        <f>AB39</f>
        <v>0</v>
      </c>
      <c r="AC74" s="310"/>
      <c r="AD74" s="583">
        <f>AD39</f>
        <v>0</v>
      </c>
      <c r="AE74" s="310"/>
      <c r="AF74" s="583">
        <f>AF39</f>
        <v>0</v>
      </c>
      <c r="AG74" s="310"/>
      <c r="AH74" s="1261">
        <f>AH39</f>
        <v>0</v>
      </c>
      <c r="AI74" s="1263"/>
      <c r="AJ74" s="986"/>
      <c r="AK74" s="1246"/>
      <c r="AL74" s="986"/>
      <c r="AM74" s="1003"/>
    </row>
    <row r="75" spans="1:39" ht="15" thickBot="1">
      <c r="A75" s="985"/>
      <c r="B75" s="1004">
        <f>IF(C75="","",COUNTIF($C$16:C75,"&lt;&gt;""")-COUNTBLANK($C$16:C75))</f>
        <v>43</v>
      </c>
      <c r="C75" s="1127" t="s">
        <v>2054</v>
      </c>
      <c r="D75" s="1136" t="s">
        <v>2055</v>
      </c>
      <c r="E75" s="996" t="s">
        <v>750</v>
      </c>
      <c r="F75" s="258" t="s">
        <v>164</v>
      </c>
      <c r="G75" s="986"/>
      <c r="H75" s="1012">
        <f t="shared" si="8"/>
        <v>1</v>
      </c>
      <c r="I75" s="986"/>
      <c r="J75" s="934">
        <f>J73+J74</f>
        <v>0</v>
      </c>
      <c r="K75" s="310"/>
      <c r="L75" s="934">
        <f>L73+L74</f>
        <v>0</v>
      </c>
      <c r="M75" s="310"/>
      <c r="N75" s="934">
        <f>N73+N74</f>
        <v>0</v>
      </c>
      <c r="O75" s="310"/>
      <c r="P75" s="934">
        <f>P73+P74</f>
        <v>0</v>
      </c>
      <c r="Q75" s="310"/>
      <c r="R75" s="934">
        <f>R73+R74</f>
        <v>0</v>
      </c>
      <c r="S75" s="310"/>
      <c r="T75" s="934">
        <f>T73+T74</f>
        <v>0</v>
      </c>
      <c r="U75" s="310"/>
      <c r="V75" s="934">
        <f>V73+V74</f>
        <v>0</v>
      </c>
      <c r="W75" s="310"/>
      <c r="X75" s="934">
        <f>X73+X74</f>
        <v>0</v>
      </c>
      <c r="Y75" s="310"/>
      <c r="Z75" s="934">
        <f>Z73+Z74</f>
        <v>0</v>
      </c>
      <c r="AA75" s="310"/>
      <c r="AB75" s="934">
        <f>AB73+AB74</f>
        <v>0</v>
      </c>
      <c r="AC75" s="310"/>
      <c r="AD75" s="934">
        <f>AD73+AD74</f>
        <v>0</v>
      </c>
      <c r="AE75" s="310"/>
      <c r="AF75" s="934">
        <f>AF73+AF74</f>
        <v>0</v>
      </c>
      <c r="AG75" s="310"/>
      <c r="AH75" s="1195">
        <f>AH73+AH74</f>
        <v>0</v>
      </c>
      <c r="AI75" s="1263"/>
      <c r="AJ75" s="927"/>
      <c r="AK75" s="922"/>
      <c r="AL75" s="927"/>
      <c r="AM75" s="188"/>
    </row>
    <row r="76" spans="1:39" ht="14.4">
      <c r="B76" s="52"/>
      <c r="H76" s="34"/>
      <c r="M76" s="34"/>
      <c r="N76" s="34"/>
      <c r="O76" s="34"/>
      <c r="P76" s="34"/>
      <c r="Q76" s="34"/>
      <c r="R76" s="34"/>
      <c r="S76" s="34"/>
      <c r="T76" s="34"/>
      <c r="U76" s="34"/>
      <c r="V76" s="34"/>
      <c r="W76" s="34"/>
      <c r="X76" s="34"/>
      <c r="Y76" s="34"/>
      <c r="Z76" s="34"/>
      <c r="AA76" s="34"/>
      <c r="AB76" s="34"/>
      <c r="AC76" s="34"/>
      <c r="AD76" s="34"/>
      <c r="AE76" s="34"/>
      <c r="AF76" s="34"/>
      <c r="AG76" s="34"/>
      <c r="AH76" s="420"/>
      <c r="AI76" s="420"/>
      <c r="AJ76" s="34"/>
      <c r="AK76" s="34"/>
      <c r="AL76" s="34"/>
      <c r="AM76" s="190"/>
    </row>
    <row r="77" spans="1:39" ht="14.4">
      <c r="B77" s="52"/>
      <c r="C77" s="32" t="s">
        <v>129</v>
      </c>
      <c r="H77" s="34"/>
      <c r="M77" s="34"/>
      <c r="N77" s="34"/>
      <c r="O77" s="34"/>
      <c r="P77" s="34"/>
      <c r="Q77" s="34"/>
      <c r="R77" s="34"/>
      <c r="S77" s="34"/>
      <c r="T77" s="34"/>
      <c r="U77" s="34"/>
      <c r="V77" s="34"/>
      <c r="W77" s="34"/>
      <c r="X77" s="34"/>
      <c r="Y77" s="34"/>
      <c r="Z77" s="34"/>
      <c r="AA77" s="34"/>
      <c r="AB77" s="34"/>
      <c r="AC77" s="34"/>
      <c r="AD77" s="34"/>
      <c r="AE77" s="34"/>
      <c r="AF77" s="34"/>
      <c r="AG77" s="34"/>
      <c r="AH77" s="420"/>
      <c r="AI77" s="420"/>
      <c r="AJ77" s="34"/>
      <c r="AK77" s="34"/>
      <c r="AL77" s="34"/>
      <c r="AM77" s="190"/>
    </row>
    <row r="78" spans="1:39" ht="14.4">
      <c r="B78" s="52"/>
      <c r="C78" s="1430"/>
      <c r="D78" s="1379"/>
      <c r="E78" s="1379"/>
      <c r="F78" s="1380"/>
      <c r="H78" s="34"/>
      <c r="N78" s="34"/>
      <c r="O78" s="34"/>
      <c r="P78" s="34"/>
      <c r="Q78" s="34"/>
      <c r="R78" s="34"/>
      <c r="S78" s="34"/>
      <c r="T78" s="34"/>
      <c r="U78" s="34"/>
      <c r="V78" s="34"/>
      <c r="W78" s="34"/>
      <c r="X78" s="34"/>
      <c r="Y78" s="34"/>
      <c r="Z78" s="34"/>
      <c r="AA78" s="34"/>
      <c r="AB78" s="34"/>
      <c r="AC78" s="34"/>
      <c r="AD78" s="34"/>
      <c r="AE78" s="34"/>
      <c r="AF78" s="34"/>
      <c r="AG78" s="34"/>
      <c r="AH78" s="420"/>
      <c r="AI78" s="420"/>
      <c r="AJ78" s="34"/>
      <c r="AK78" s="34"/>
      <c r="AL78" s="34"/>
      <c r="AM78" s="190"/>
    </row>
    <row r="79" spans="1:39" ht="14.4">
      <c r="B79" s="52"/>
      <c r="C79" s="1381"/>
      <c r="D79" s="1405"/>
      <c r="E79" s="1405"/>
      <c r="F79" s="1382"/>
      <c r="H79" s="34"/>
      <c r="N79" s="34"/>
      <c r="O79" s="34"/>
      <c r="P79" s="34"/>
      <c r="Q79" s="34"/>
      <c r="R79" s="34"/>
      <c r="S79" s="34"/>
      <c r="T79" s="34"/>
      <c r="U79" s="34"/>
      <c r="V79" s="34"/>
      <c r="W79" s="34"/>
      <c r="X79" s="34"/>
      <c r="Y79" s="34"/>
      <c r="Z79" s="34"/>
      <c r="AA79" s="34"/>
      <c r="AB79" s="34"/>
      <c r="AC79" s="34"/>
      <c r="AD79" s="34"/>
      <c r="AE79" s="34"/>
      <c r="AF79" s="34"/>
      <c r="AG79" s="34"/>
      <c r="AH79" s="420"/>
      <c r="AI79" s="420"/>
      <c r="AJ79" s="34"/>
      <c r="AK79" s="34"/>
      <c r="AL79" s="34"/>
      <c r="AM79" s="190"/>
    </row>
    <row r="80" spans="1:39" ht="14.4">
      <c r="B80" s="52"/>
      <c r="C80" s="1381"/>
      <c r="D80" s="1405"/>
      <c r="E80" s="1405"/>
      <c r="F80" s="1382"/>
      <c r="H80" s="34"/>
      <c r="N80" s="34"/>
      <c r="O80" s="34"/>
      <c r="P80" s="34"/>
      <c r="Q80" s="34"/>
      <c r="R80" s="34"/>
      <c r="S80" s="34"/>
      <c r="T80" s="34"/>
      <c r="U80" s="34"/>
      <c r="V80" s="34"/>
      <c r="W80" s="34"/>
      <c r="X80" s="34"/>
      <c r="Y80" s="34"/>
      <c r="Z80" s="34"/>
      <c r="AA80" s="34"/>
      <c r="AB80" s="34"/>
      <c r="AC80" s="34"/>
      <c r="AD80" s="34"/>
      <c r="AE80" s="34"/>
      <c r="AF80" s="34"/>
      <c r="AG80" s="34"/>
      <c r="AH80" s="420"/>
      <c r="AI80" s="420"/>
      <c r="AJ80" s="34"/>
      <c r="AK80" s="34"/>
      <c r="AL80" s="34"/>
      <c r="AM80" s="190"/>
    </row>
    <row r="81" spans="1:39" ht="14.4">
      <c r="B81" s="52"/>
      <c r="C81" s="1381"/>
      <c r="D81" s="1405"/>
      <c r="E81" s="1405"/>
      <c r="F81" s="1382"/>
      <c r="H81" s="34"/>
      <c r="N81" s="34"/>
      <c r="O81" s="34"/>
      <c r="P81" s="34"/>
      <c r="Q81" s="34"/>
      <c r="R81" s="34"/>
      <c r="S81" s="34"/>
      <c r="T81" s="34"/>
      <c r="U81" s="34"/>
      <c r="V81" s="34"/>
      <c r="W81" s="34"/>
      <c r="X81" s="34"/>
      <c r="Y81" s="34"/>
      <c r="Z81" s="34"/>
      <c r="AA81" s="34"/>
      <c r="AB81" s="34"/>
      <c r="AC81" s="34"/>
      <c r="AD81" s="34"/>
      <c r="AE81" s="34"/>
      <c r="AF81" s="34"/>
      <c r="AG81" s="34"/>
      <c r="AH81" s="420"/>
      <c r="AI81" s="420"/>
      <c r="AJ81" s="34"/>
      <c r="AK81" s="34"/>
      <c r="AL81" s="34"/>
      <c r="AM81" s="190"/>
    </row>
    <row r="82" spans="1:39" ht="14.4">
      <c r="B82" s="52"/>
      <c r="C82" s="1383"/>
      <c r="D82" s="1384"/>
      <c r="E82" s="1384"/>
      <c r="F82" s="1385"/>
      <c r="H82" s="34"/>
      <c r="N82" s="34"/>
      <c r="O82" s="34"/>
      <c r="P82" s="34"/>
      <c r="Q82" s="34"/>
      <c r="R82" s="34"/>
      <c r="S82" s="34"/>
      <c r="T82" s="34"/>
      <c r="U82" s="34"/>
      <c r="V82" s="34"/>
      <c r="W82" s="34"/>
      <c r="X82" s="34"/>
      <c r="Y82" s="34"/>
      <c r="Z82" s="34"/>
      <c r="AA82" s="34"/>
      <c r="AB82" s="34"/>
      <c r="AC82" s="34"/>
      <c r="AD82" s="34"/>
      <c r="AE82" s="34"/>
      <c r="AF82" s="34"/>
      <c r="AG82" s="34"/>
      <c r="AH82" s="420"/>
      <c r="AI82" s="420"/>
      <c r="AJ82" s="34"/>
      <c r="AK82" s="34"/>
      <c r="AL82" s="34"/>
      <c r="AM82" s="190"/>
    </row>
    <row r="83" spans="1:39" ht="14.4">
      <c r="B83" s="52"/>
      <c r="H83" s="34"/>
      <c r="N83" s="34"/>
      <c r="O83" s="34"/>
      <c r="P83" s="34"/>
      <c r="Q83" s="34"/>
      <c r="R83" s="34"/>
      <c r="S83" s="34"/>
      <c r="T83" s="34"/>
      <c r="U83" s="34"/>
      <c r="V83" s="34"/>
      <c r="W83" s="34"/>
      <c r="X83" s="34"/>
      <c r="Y83" s="34"/>
      <c r="Z83" s="34"/>
      <c r="AA83" s="34"/>
      <c r="AB83" s="34"/>
      <c r="AC83" s="34"/>
      <c r="AD83" s="34"/>
      <c r="AE83" s="34"/>
      <c r="AF83" s="34"/>
      <c r="AG83" s="34"/>
      <c r="AH83" s="420"/>
      <c r="AI83" s="420"/>
      <c r="AJ83" s="34"/>
      <c r="AK83" s="34"/>
      <c r="AL83" s="34"/>
      <c r="AM83" s="190"/>
    </row>
    <row r="84" spans="1:39" ht="14.4">
      <c r="B84" s="52"/>
      <c r="D84" s="33"/>
      <c r="E84" s="33"/>
      <c r="F84" s="33"/>
      <c r="H84" s="34"/>
      <c r="AM84" s="190"/>
    </row>
    <row r="85" spans="1:39" ht="14.4">
      <c r="B85" s="335" t="s">
        <v>130</v>
      </c>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1256"/>
      <c r="AI85" s="1256"/>
      <c r="AJ85" s="56"/>
      <c r="AK85" s="56"/>
      <c r="AL85" s="56"/>
      <c r="AM85" s="260"/>
    </row>
    <row r="86" spans="1:39" ht="14.4" hidden="1">
      <c r="A86"/>
      <c r="B86"/>
      <c r="C86"/>
      <c r="D86"/>
      <c r="E86"/>
      <c r="F86"/>
      <c r="G86"/>
      <c r="H86"/>
      <c r="I86"/>
      <c r="J86"/>
      <c r="K86"/>
      <c r="L86"/>
      <c r="M86"/>
      <c r="N86"/>
      <c r="O86"/>
      <c r="P86"/>
      <c r="Q86"/>
      <c r="R86"/>
      <c r="S86"/>
      <c r="T86"/>
      <c r="U86"/>
      <c r="V86"/>
      <c r="W86"/>
      <c r="X86"/>
      <c r="Y86"/>
      <c r="Z86"/>
      <c r="AA86"/>
      <c r="AB86"/>
      <c r="AC86"/>
      <c r="AD86"/>
      <c r="AE86"/>
      <c r="AF86"/>
      <c r="AG86"/>
      <c r="AH86" s="1239"/>
      <c r="AI86" s="1239"/>
      <c r="AJ86"/>
      <c r="AK86"/>
      <c r="AL86"/>
      <c r="AM86"/>
    </row>
    <row r="87" spans="1:39" ht="0" hidden="1" customHeight="1">
      <c r="A87"/>
      <c r="B87"/>
      <c r="C87"/>
      <c r="D87"/>
      <c r="E87"/>
      <c r="F87"/>
      <c r="G87"/>
      <c r="H87"/>
      <c r="I87"/>
      <c r="J87"/>
      <c r="K87"/>
      <c r="L87"/>
      <c r="M87"/>
      <c r="N87"/>
      <c r="O87"/>
      <c r="P87"/>
      <c r="Q87"/>
      <c r="R87"/>
      <c r="S87"/>
      <c r="T87"/>
      <c r="U87"/>
      <c r="V87"/>
      <c r="W87"/>
      <c r="X87"/>
      <c r="Y87"/>
      <c r="Z87"/>
      <c r="AA87"/>
      <c r="AB87"/>
      <c r="AC87"/>
      <c r="AD87"/>
      <c r="AE87"/>
      <c r="AF87"/>
      <c r="AG87"/>
      <c r="AH87" s="1239"/>
      <c r="AI87" s="1239"/>
      <c r="AJ87"/>
      <c r="AK87"/>
      <c r="AL87"/>
      <c r="AM87"/>
    </row>
    <row r="88" spans="1:39" ht="14.4" hidden="1">
      <c r="A88"/>
      <c r="B88"/>
      <c r="C88"/>
      <c r="D88"/>
      <c r="E88"/>
      <c r="F88"/>
      <c r="G88"/>
      <c r="H88"/>
      <c r="I88"/>
      <c r="J88"/>
      <c r="K88"/>
      <c r="L88"/>
      <c r="M88"/>
      <c r="N88"/>
      <c r="O88"/>
      <c r="P88"/>
      <c r="Q88"/>
      <c r="R88"/>
      <c r="S88"/>
      <c r="T88"/>
      <c r="U88"/>
      <c r="V88"/>
      <c r="W88"/>
      <c r="X88"/>
      <c r="Y88"/>
      <c r="Z88"/>
      <c r="AA88"/>
      <c r="AB88"/>
      <c r="AC88"/>
      <c r="AD88"/>
      <c r="AE88"/>
      <c r="AF88"/>
      <c r="AG88"/>
      <c r="AH88" s="1239"/>
      <c r="AI88" s="1239"/>
      <c r="AJ88"/>
      <c r="AK88"/>
      <c r="AL88"/>
      <c r="AM88"/>
    </row>
    <row r="89" spans="1:39" ht="15" hidden="1" customHeight="1">
      <c r="A89"/>
      <c r="B89"/>
      <c r="C89"/>
      <c r="D89"/>
      <c r="E89"/>
      <c r="F89"/>
      <c r="G89"/>
      <c r="H89"/>
      <c r="I89"/>
      <c r="J89"/>
      <c r="K89"/>
      <c r="L89"/>
      <c r="M89"/>
      <c r="N89"/>
      <c r="O89"/>
      <c r="P89"/>
      <c r="Q89"/>
      <c r="R89"/>
      <c r="S89"/>
      <c r="T89"/>
      <c r="U89"/>
      <c r="V89"/>
      <c r="W89"/>
      <c r="X89"/>
      <c r="Y89"/>
      <c r="Z89"/>
      <c r="AA89"/>
      <c r="AB89"/>
      <c r="AC89"/>
      <c r="AD89"/>
      <c r="AE89"/>
      <c r="AF89"/>
      <c r="AG89"/>
      <c r="AH89" s="1239"/>
      <c r="AI89" s="1239"/>
      <c r="AJ89"/>
      <c r="AK89"/>
      <c r="AL89"/>
      <c r="AM89"/>
    </row>
    <row r="90" spans="1:39" ht="15" hidden="1" customHeight="1">
      <c r="A90"/>
      <c r="B90"/>
      <c r="C90"/>
      <c r="D90"/>
      <c r="E90"/>
      <c r="F90"/>
      <c r="G90"/>
      <c r="H90"/>
      <c r="I90"/>
      <c r="J90"/>
      <c r="K90"/>
      <c r="L90"/>
      <c r="M90"/>
      <c r="N90"/>
      <c r="O90"/>
      <c r="P90"/>
      <c r="Q90"/>
      <c r="R90"/>
      <c r="S90"/>
      <c r="T90"/>
      <c r="U90"/>
      <c r="V90"/>
      <c r="W90"/>
      <c r="X90"/>
      <c r="Y90"/>
      <c r="Z90"/>
      <c r="AA90"/>
      <c r="AB90"/>
      <c r="AC90"/>
      <c r="AD90"/>
      <c r="AE90"/>
      <c r="AF90"/>
      <c r="AG90"/>
      <c r="AH90" s="1239"/>
      <c r="AI90" s="1239"/>
      <c r="AJ90"/>
      <c r="AK90"/>
      <c r="AL90"/>
      <c r="AM90"/>
    </row>
    <row r="91" spans="1:39" ht="15" hidden="1" customHeight="1">
      <c r="A91"/>
      <c r="B91"/>
      <c r="C91"/>
      <c r="D91"/>
      <c r="E91"/>
      <c r="F91"/>
      <c r="G91"/>
      <c r="H91"/>
      <c r="I91"/>
      <c r="J91"/>
      <c r="K91"/>
      <c r="L91"/>
      <c r="M91"/>
      <c r="N91"/>
      <c r="O91"/>
      <c r="P91"/>
      <c r="Q91"/>
      <c r="R91"/>
      <c r="S91"/>
      <c r="T91"/>
      <c r="U91"/>
      <c r="V91"/>
      <c r="W91"/>
      <c r="X91"/>
      <c r="Y91"/>
      <c r="Z91"/>
      <c r="AA91"/>
      <c r="AB91"/>
      <c r="AC91"/>
      <c r="AD91"/>
      <c r="AE91"/>
      <c r="AF91"/>
      <c r="AG91"/>
      <c r="AH91" s="1239"/>
      <c r="AI91" s="1239"/>
      <c r="AJ91"/>
      <c r="AK91"/>
      <c r="AL91"/>
      <c r="AM91"/>
    </row>
    <row r="92" spans="1:39" ht="15" hidden="1" customHeight="1">
      <c r="A92"/>
      <c r="B92"/>
      <c r="C92"/>
      <c r="D92"/>
      <c r="E92"/>
      <c r="F92"/>
      <c r="G92"/>
      <c r="H92"/>
      <c r="I92"/>
      <c r="J92"/>
      <c r="K92"/>
      <c r="L92"/>
      <c r="M92"/>
      <c r="N92"/>
      <c r="O92"/>
      <c r="P92"/>
      <c r="Q92"/>
      <c r="R92"/>
      <c r="S92"/>
      <c r="T92"/>
      <c r="U92"/>
      <c r="V92"/>
      <c r="W92"/>
      <c r="X92"/>
      <c r="Y92"/>
      <c r="Z92"/>
      <c r="AA92"/>
      <c r="AB92"/>
      <c r="AC92"/>
      <c r="AD92"/>
      <c r="AE92"/>
      <c r="AF92"/>
      <c r="AG92"/>
      <c r="AH92" s="1239"/>
      <c r="AI92" s="1239"/>
      <c r="AJ92"/>
      <c r="AK92"/>
      <c r="AL92"/>
      <c r="AM92"/>
    </row>
    <row r="93" spans="1:39" ht="15" hidden="1" customHeight="1">
      <c r="A93"/>
      <c r="B93"/>
      <c r="C93"/>
      <c r="D93"/>
      <c r="E93"/>
      <c r="F93"/>
      <c r="G93"/>
      <c r="H93"/>
      <c r="I93"/>
      <c r="J93"/>
      <c r="K93"/>
      <c r="L93"/>
      <c r="M93"/>
      <c r="N93"/>
      <c r="O93"/>
      <c r="P93"/>
      <c r="Q93"/>
      <c r="R93"/>
      <c r="S93"/>
      <c r="T93"/>
      <c r="U93"/>
      <c r="V93"/>
      <c r="W93"/>
      <c r="X93"/>
      <c r="Y93"/>
      <c r="Z93"/>
      <c r="AA93"/>
      <c r="AB93"/>
      <c r="AC93"/>
      <c r="AD93"/>
      <c r="AE93"/>
      <c r="AF93"/>
      <c r="AG93"/>
      <c r="AH93" s="1239"/>
      <c r="AI93" s="1239"/>
      <c r="AJ93"/>
      <c r="AK93"/>
      <c r="AL93"/>
      <c r="AM93"/>
    </row>
    <row r="94" spans="1:39" ht="15" hidden="1" customHeight="1">
      <c r="A94"/>
      <c r="B94"/>
      <c r="C94"/>
      <c r="D94"/>
      <c r="E94"/>
      <c r="F94"/>
      <c r="G94"/>
      <c r="H94"/>
      <c r="I94"/>
      <c r="J94"/>
      <c r="K94"/>
      <c r="L94"/>
      <c r="M94"/>
      <c r="N94"/>
      <c r="O94"/>
      <c r="P94"/>
      <c r="Q94"/>
      <c r="R94"/>
      <c r="S94"/>
      <c r="T94"/>
      <c r="U94"/>
      <c r="V94"/>
      <c r="W94"/>
      <c r="X94"/>
      <c r="Y94"/>
      <c r="Z94"/>
      <c r="AA94"/>
      <c r="AB94"/>
      <c r="AC94"/>
      <c r="AD94"/>
      <c r="AE94"/>
      <c r="AF94"/>
      <c r="AG94"/>
      <c r="AH94" s="1239"/>
      <c r="AI94" s="1239"/>
      <c r="AJ94"/>
      <c r="AK94"/>
      <c r="AL94"/>
      <c r="AM94"/>
    </row>
    <row r="95" spans="1:39" ht="15" hidden="1" customHeight="1">
      <c r="A95"/>
      <c r="B95"/>
      <c r="C95"/>
      <c r="D95"/>
      <c r="E95"/>
      <c r="F95"/>
      <c r="G95"/>
      <c r="H95"/>
      <c r="I95"/>
      <c r="J95"/>
      <c r="K95"/>
      <c r="L95"/>
      <c r="M95"/>
      <c r="N95"/>
      <c r="O95"/>
      <c r="P95"/>
      <c r="Q95"/>
      <c r="R95"/>
      <c r="S95"/>
      <c r="T95"/>
      <c r="U95"/>
      <c r="V95"/>
      <c r="W95"/>
      <c r="X95"/>
      <c r="Y95"/>
      <c r="Z95"/>
      <c r="AA95"/>
      <c r="AB95"/>
      <c r="AC95"/>
      <c r="AD95"/>
      <c r="AE95"/>
      <c r="AF95"/>
      <c r="AG95"/>
      <c r="AH95" s="1239"/>
      <c r="AI95" s="1239"/>
      <c r="AJ95"/>
      <c r="AK95"/>
      <c r="AL95"/>
      <c r="AM95"/>
    </row>
    <row r="96" spans="1:39" ht="15" hidden="1" customHeight="1">
      <c r="A96"/>
      <c r="B96"/>
      <c r="C96"/>
      <c r="D96"/>
      <c r="E96"/>
      <c r="F96"/>
      <c r="G96"/>
      <c r="H96"/>
      <c r="I96"/>
      <c r="J96"/>
      <c r="K96"/>
      <c r="L96"/>
      <c r="M96"/>
      <c r="N96"/>
      <c r="O96"/>
      <c r="P96"/>
      <c r="Q96"/>
      <c r="R96"/>
      <c r="S96"/>
      <c r="T96"/>
      <c r="U96"/>
      <c r="V96"/>
      <c r="W96"/>
      <c r="X96"/>
      <c r="Y96"/>
      <c r="Z96"/>
      <c r="AA96"/>
      <c r="AB96"/>
      <c r="AC96"/>
      <c r="AD96"/>
      <c r="AE96"/>
      <c r="AF96"/>
      <c r="AG96"/>
      <c r="AH96" s="1239"/>
      <c r="AI96" s="1239"/>
      <c r="AJ96"/>
      <c r="AK96"/>
      <c r="AL96"/>
      <c r="AM96"/>
    </row>
    <row r="97" spans="1:39" ht="15" hidden="1" customHeight="1">
      <c r="A97"/>
      <c r="B97"/>
      <c r="C97"/>
      <c r="D97"/>
      <c r="E97"/>
      <c r="F97"/>
      <c r="G97"/>
      <c r="H97"/>
      <c r="I97"/>
      <c r="J97"/>
      <c r="K97"/>
      <c r="L97"/>
      <c r="M97"/>
      <c r="N97"/>
      <c r="O97"/>
      <c r="P97"/>
      <c r="Q97"/>
      <c r="R97"/>
      <c r="S97"/>
      <c r="T97"/>
      <c r="U97"/>
      <c r="V97"/>
      <c r="W97"/>
      <c r="X97"/>
      <c r="Y97"/>
      <c r="Z97"/>
      <c r="AA97"/>
      <c r="AB97"/>
      <c r="AC97"/>
      <c r="AD97"/>
      <c r="AE97"/>
      <c r="AF97"/>
      <c r="AG97"/>
      <c r="AH97" s="1239"/>
      <c r="AI97" s="1239"/>
      <c r="AJ97"/>
      <c r="AK97"/>
      <c r="AL97"/>
      <c r="AM97"/>
    </row>
    <row r="98" spans="1:39" ht="15" hidden="1" customHeight="1">
      <c r="A98"/>
      <c r="B98"/>
      <c r="C98"/>
      <c r="D98"/>
      <c r="E98"/>
      <c r="F98"/>
      <c r="G98"/>
      <c r="H98"/>
      <c r="I98"/>
      <c r="J98"/>
      <c r="K98"/>
      <c r="L98"/>
      <c r="M98"/>
      <c r="N98"/>
      <c r="O98"/>
      <c r="P98"/>
      <c r="Q98"/>
      <c r="R98"/>
      <c r="S98"/>
      <c r="T98"/>
      <c r="U98"/>
      <c r="V98"/>
      <c r="W98"/>
      <c r="X98"/>
      <c r="Y98"/>
      <c r="Z98"/>
      <c r="AA98"/>
      <c r="AB98"/>
      <c r="AC98"/>
      <c r="AD98"/>
      <c r="AE98"/>
      <c r="AF98"/>
      <c r="AG98"/>
      <c r="AH98" s="1239"/>
      <c r="AI98" s="1239"/>
      <c r="AJ98"/>
      <c r="AK98"/>
      <c r="AL98"/>
      <c r="AM98"/>
    </row>
    <row r="99" spans="1:39" ht="15" hidden="1" customHeight="1">
      <c r="A99"/>
      <c r="B99"/>
      <c r="C99"/>
      <c r="D99"/>
      <c r="E99"/>
      <c r="F99"/>
      <c r="G99"/>
      <c r="H99"/>
      <c r="I99"/>
      <c r="J99"/>
      <c r="K99"/>
      <c r="L99"/>
      <c r="M99"/>
      <c r="N99"/>
      <c r="O99"/>
      <c r="P99"/>
      <c r="Q99"/>
      <c r="R99"/>
      <c r="S99"/>
      <c r="T99"/>
      <c r="U99"/>
      <c r="V99"/>
      <c r="W99"/>
      <c r="X99"/>
      <c r="Y99"/>
      <c r="Z99"/>
      <c r="AA99"/>
      <c r="AB99"/>
      <c r="AC99"/>
      <c r="AD99"/>
      <c r="AE99"/>
      <c r="AF99"/>
      <c r="AG99"/>
      <c r="AH99" s="1239"/>
      <c r="AI99" s="1239"/>
      <c r="AJ99"/>
      <c r="AK99"/>
      <c r="AL99"/>
      <c r="AM99"/>
    </row>
    <row r="100" spans="1:39" ht="15" hidden="1"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s="1239"/>
      <c r="AI100" s="1239"/>
      <c r="AJ100"/>
      <c r="AK100"/>
      <c r="AL100"/>
      <c r="AM100"/>
    </row>
    <row r="101" spans="1:39" ht="15" hidden="1"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s="1239"/>
      <c r="AI101" s="1239"/>
      <c r="AJ101"/>
      <c r="AK101"/>
      <c r="AL101"/>
      <c r="AM101"/>
    </row>
    <row r="102" spans="1:39" ht="15" hidden="1"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s="1239"/>
      <c r="AI102" s="1239"/>
      <c r="AJ102"/>
      <c r="AK102"/>
      <c r="AL102"/>
      <c r="AM102"/>
    </row>
    <row r="103" spans="1:39" ht="15" hidden="1"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s="1239"/>
      <c r="AI103" s="1239"/>
      <c r="AJ103"/>
      <c r="AK103"/>
      <c r="AL103"/>
      <c r="AM103"/>
    </row>
    <row r="104" spans="1:39" ht="15" hidden="1"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s="1239"/>
      <c r="AI104" s="1239"/>
      <c r="AJ104"/>
      <c r="AK104"/>
      <c r="AL104"/>
      <c r="AM104"/>
    </row>
    <row r="105" spans="1:39" ht="15" hidden="1"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s="1239"/>
      <c r="AI105" s="1239"/>
      <c r="AJ105"/>
      <c r="AK105"/>
      <c r="AL105"/>
      <c r="AM105"/>
    </row>
    <row r="106" spans="1:39" ht="15" hidden="1"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s="1239"/>
      <c r="AI106" s="1239"/>
      <c r="AJ106"/>
      <c r="AK106"/>
      <c r="AL106"/>
      <c r="AM106"/>
    </row>
    <row r="107" spans="1:39" ht="15" hidden="1"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s="1239"/>
      <c r="AI107" s="1239"/>
      <c r="AJ107"/>
      <c r="AK107"/>
      <c r="AL107"/>
      <c r="AM107"/>
    </row>
    <row r="108" spans="1:39" ht="15" hidden="1"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s="1239"/>
      <c r="AI108" s="1239"/>
      <c r="AJ108"/>
      <c r="AK108"/>
      <c r="AL108"/>
      <c r="AM108"/>
    </row>
    <row r="109" spans="1:39" ht="15" hidden="1"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s="1239"/>
      <c r="AI109" s="1239"/>
      <c r="AJ109"/>
      <c r="AK109"/>
      <c r="AL109"/>
      <c r="AM109"/>
    </row>
    <row r="110" spans="1:39" ht="15" hidden="1"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s="1239"/>
      <c r="AI110" s="1239"/>
      <c r="AJ110"/>
      <c r="AK110"/>
      <c r="AL110"/>
      <c r="AM110"/>
    </row>
    <row r="111" spans="1:39" ht="15" hidden="1"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s="1239"/>
      <c r="AI111" s="1239"/>
      <c r="AJ111"/>
      <c r="AK111"/>
      <c r="AL111"/>
      <c r="AM111"/>
    </row>
    <row r="112" spans="1:39" ht="15" hidden="1"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s="1239"/>
      <c r="AI112" s="1239"/>
      <c r="AJ112"/>
      <c r="AK112"/>
      <c r="AL112"/>
      <c r="AM112"/>
    </row>
    <row r="113" spans="1:39" ht="15" hidden="1"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s="1239"/>
      <c r="AI113" s="1239"/>
      <c r="AJ113"/>
      <c r="AK113"/>
      <c r="AL113"/>
      <c r="AM113"/>
    </row>
    <row r="114" spans="1:39" ht="15" hidden="1"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s="1239"/>
      <c r="AI114" s="1239"/>
      <c r="AJ114"/>
      <c r="AK114"/>
      <c r="AL114"/>
      <c r="AM114"/>
    </row>
    <row r="115" spans="1:39" ht="15" hidden="1"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s="1239"/>
      <c r="AI115" s="1239"/>
      <c r="AJ115"/>
      <c r="AK115"/>
      <c r="AL115"/>
      <c r="AM115"/>
    </row>
  </sheetData>
  <mergeCells count="41">
    <mergeCell ref="H10:H12"/>
    <mergeCell ref="C78:F82"/>
    <mergeCell ref="AM10:AM12"/>
    <mergeCell ref="AK10:AK12"/>
    <mergeCell ref="J10:K11"/>
    <mergeCell ref="L10:M11"/>
    <mergeCell ref="N10:O10"/>
    <mergeCell ref="P10:Q10"/>
    <mergeCell ref="R10:S10"/>
    <mergeCell ref="T10:U10"/>
    <mergeCell ref="V10:W10"/>
    <mergeCell ref="X10:Y10"/>
    <mergeCell ref="Z10:AA10"/>
    <mergeCell ref="AB10:AC10"/>
    <mergeCell ref="AD10:AE10"/>
    <mergeCell ref="AF10:AG10"/>
    <mergeCell ref="N11:O11"/>
    <mergeCell ref="P11:Q11"/>
    <mergeCell ref="R11:S11"/>
    <mergeCell ref="T11:U11"/>
    <mergeCell ref="V11:W11"/>
    <mergeCell ref="X11:Y11"/>
    <mergeCell ref="Z11:AA11"/>
    <mergeCell ref="AB11:AC11"/>
    <mergeCell ref="AD11:AE11"/>
    <mergeCell ref="AF11:AG11"/>
    <mergeCell ref="J9:K9"/>
    <mergeCell ref="L9:M9"/>
    <mergeCell ref="V9:W9"/>
    <mergeCell ref="X9:Y9"/>
    <mergeCell ref="Z9:AA9"/>
    <mergeCell ref="N9:O9"/>
    <mergeCell ref="P9:Q9"/>
    <mergeCell ref="R9:S9"/>
    <mergeCell ref="T9:U9"/>
    <mergeCell ref="AH9:AI9"/>
    <mergeCell ref="AH10:AI10"/>
    <mergeCell ref="AH11:AI11"/>
    <mergeCell ref="AB9:AC9"/>
    <mergeCell ref="AD9:AE9"/>
    <mergeCell ref="AF9:AG9"/>
  </mergeCells>
  <phoneticPr fontId="17" type="noConversion"/>
  <conditionalFormatting sqref="H3">
    <cfRule type="cellIs" dxfId="85" priority="155" stopIfTrue="1" operator="greaterThan">
      <formula>0</formula>
    </cfRule>
    <cfRule type="cellIs" dxfId="84" priority="156" stopIfTrue="1" operator="lessThan">
      <formula>1</formula>
    </cfRule>
  </conditionalFormatting>
  <conditionalFormatting sqref="H16:H20">
    <cfRule type="cellIs" dxfId="83" priority="37" stopIfTrue="1" operator="greaterThan">
      <formula>0</formula>
    </cfRule>
    <cfRule type="cellIs" dxfId="82" priority="38" stopIfTrue="1" operator="lessThan">
      <formula>1</formula>
    </cfRule>
  </conditionalFormatting>
  <conditionalFormatting sqref="H23:H26">
    <cfRule type="cellIs" dxfId="81" priority="17" stopIfTrue="1" operator="greaterThan">
      <formula>0</formula>
    </cfRule>
    <cfRule type="cellIs" dxfId="80" priority="18" stopIfTrue="1" operator="lessThan">
      <formula>1</formula>
    </cfRule>
  </conditionalFormatting>
  <conditionalFormatting sqref="H29:H32">
    <cfRule type="cellIs" dxfId="79" priority="15" stopIfTrue="1" operator="greaterThan">
      <formula>0</formula>
    </cfRule>
    <cfRule type="cellIs" dxfId="78" priority="16" stopIfTrue="1" operator="lessThan">
      <formula>1</formula>
    </cfRule>
  </conditionalFormatting>
  <conditionalFormatting sqref="H35:H39">
    <cfRule type="cellIs" dxfId="77" priority="13" stopIfTrue="1" operator="greaterThan">
      <formula>0</formula>
    </cfRule>
    <cfRule type="cellIs" dxfId="76" priority="14" stopIfTrue="1" operator="lessThan">
      <formula>1</formula>
    </cfRule>
  </conditionalFormatting>
  <conditionalFormatting sqref="H43:H46">
    <cfRule type="cellIs" dxfId="75" priority="11" stopIfTrue="1" operator="greaterThan">
      <formula>0</formula>
    </cfRule>
    <cfRule type="cellIs" dxfId="74" priority="12" stopIfTrue="1" operator="lessThan">
      <formula>1</formula>
    </cfRule>
  </conditionalFormatting>
  <conditionalFormatting sqref="H48:H51">
    <cfRule type="cellIs" dxfId="73" priority="9" stopIfTrue="1" operator="greaterThan">
      <formula>0</formula>
    </cfRule>
    <cfRule type="cellIs" dxfId="72" priority="10" stopIfTrue="1" operator="lessThan">
      <formula>1</formula>
    </cfRule>
  </conditionalFormatting>
  <conditionalFormatting sqref="H53:H56">
    <cfRule type="cellIs" dxfId="71" priority="7" stopIfTrue="1" operator="greaterThan">
      <formula>0</formula>
    </cfRule>
    <cfRule type="cellIs" dxfId="70" priority="8" stopIfTrue="1" operator="lessThan">
      <formula>1</formula>
    </cfRule>
  </conditionalFormatting>
  <conditionalFormatting sqref="H60:H63">
    <cfRule type="cellIs" dxfId="69" priority="5" stopIfTrue="1" operator="greaterThan">
      <formula>0</formula>
    </cfRule>
    <cfRule type="cellIs" dxfId="68" priority="6" stopIfTrue="1" operator="lessThan">
      <formula>1</formula>
    </cfRule>
  </conditionalFormatting>
  <conditionalFormatting sqref="H65:H68">
    <cfRule type="cellIs" dxfId="67" priority="3" stopIfTrue="1" operator="greaterThan">
      <formula>0</formula>
    </cfRule>
    <cfRule type="cellIs" dxfId="66" priority="4" stopIfTrue="1" operator="lessThan">
      <formula>1</formula>
    </cfRule>
  </conditionalFormatting>
  <conditionalFormatting sqref="H71:H75">
    <cfRule type="cellIs" dxfId="65" priority="1" stopIfTrue="1" operator="greaterThan">
      <formula>0</formula>
    </cfRule>
    <cfRule type="cellIs" dxfId="64" priority="2" stopIfTrue="1" operator="lessThan">
      <formula>1</formula>
    </cfRule>
  </conditionalFormatting>
  <dataValidations count="1">
    <dataValidation type="list" allowBlank="1" showInputMessage="1" showErrorMessage="1" sqref="M35:M39 M71:M75 K71:K75 AG65:AG68 AG60:AG63 AG35:AG39 Y71:Y75 AC71:AC75 AC65:AC68 K35:K39 K29:K32 AG43:AG46 Y35:Y39 Y65:Y68 K23:K26 AG48:AG51 AE65:AE68 AC35:AC39 AA71:AA75 AG53:AG56 AA35:AA39 U71:U75 O71:O75 U35:U39 S71:S75 O35:O39 AA65:AA68 S35:S39 AG29:AG32 AE71:AE75 Q71:Q75 W71:W75 AE35:AE39 Q35:Q39 AG23:AG26 Y29:Y32 AC29:AC32 AA29:AA32 U29:U32 O29:O32 S29:S32 AE29:AE32 Q29:Q32 W29:W32 M23:M26 W35:W39 M16:M20 Y23:Y26 AC23:AC26 AA23:AA26 U23:U26 O23:O26 S23:S26 AE23:AE26 Q23:Q26 W23:W26 K16:K20 AE43:AE46 U43:U46 Y43:Y46 S43:S46 AC43:AC46 Q43:Q46 O43:O46 AA43:AA46 W43:W46 M43:M46 K43:K46 K48:K51 AE48:AE51 U48:U51 Y48:Y51 S48:S51 AC48:AC51 Q48:Q51 O48:O51 AA48:AA51 W48:W51 M48:M51 M53:M56 K53:K56 AE53:AE56 U53:U56 Y53:Y56 S53:S56 AC53:AC56 Q53:Q56 O53:O56 AA53:AA56 W53:W56 W60:W63 M60:M63 K60:K63 AE60:AE63 U60:U63 Y60:Y63 S60:S63 AC60:AC63 Q60:Q63 O60:O63 AA60:AA63 W65:W68 M65:M68 K65:K68 U65:U68 S65:S68 Q65:Q68 O65:O68 Y16:Y20 AC16:AC20 M29:M32 AA16:AA20 U16:U20 O16:O20 S16:S20 AE16:AE20 Q16:Q20 AI16:AI20 AG16:AG20 AG71:AG75 AI65:AI68 AI60:AI63 AI35:AI39 AI43:AI46 AI48:AI51 AI53:AI56 AI29:AI32 AI23:AI26 AI71:AI75 W16:W20" xr:uid="{56AB40A3-E46F-4866-B44A-2FD132E38ADC}">
      <formula1>Confidence_grade</formula1>
    </dataValidation>
  </dataValidations>
  <pageMargins left="0.23622047244094491" right="0.23622047244094491" top="0.74803149606299213" bottom="0.74803149606299213" header="0.31496062992125984" footer="0.31496062992125984"/>
  <pageSetup paperSize="9" scale="41" fitToWidth="0" orientation="landscape" r:id="rId1"/>
  <headerFooter>
    <oddHeader>&amp;LDepartment of Internal Affairs - Three Waters Reform Programme - Request for Information Template Workbook I</oddHeader>
    <oddFooter>&amp;LPage &amp;P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78378-6C97-43D4-83BB-6D8D1DE4BC75}">
  <sheetPr>
    <tabColor rgb="FF55EBF7"/>
    <pageSetUpPr fitToPage="1"/>
  </sheetPr>
  <dimension ref="A1:BK64"/>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5546875" style="32" customWidth="1"/>
    <col min="4" max="4" width="76.44140625" style="32" customWidth="1"/>
    <col min="5" max="6" width="11.109375" style="32" customWidth="1"/>
    <col min="7" max="7" width="8.5546875" style="34" customWidth="1"/>
    <col min="8" max="8" width="19" style="96" bestFit="1" customWidth="1"/>
    <col min="9" max="9" width="5.5546875" style="34" customWidth="1"/>
    <col min="10" max="12" width="16.5546875" style="32" customWidth="1"/>
    <col min="13" max="14" width="5.5546875" style="32" customWidth="1"/>
    <col min="15" max="15" width="16.5546875" style="32" customWidth="1"/>
    <col min="16" max="16" width="5.5546875" style="32" customWidth="1"/>
    <col min="17" max="17" width="16.5546875" style="32" customWidth="1"/>
    <col min="18" max="18" width="5.5546875" style="32" customWidth="1"/>
    <col min="19" max="19" width="16.5546875" style="32" customWidth="1"/>
    <col min="20" max="20" width="5.5546875" style="32" customWidth="1"/>
    <col min="21" max="21" width="16.5546875" style="32" customWidth="1"/>
    <col min="22" max="22" width="5.5546875" style="32" customWidth="1"/>
    <col min="23" max="23" width="16.5546875" style="32" customWidth="1"/>
    <col min="24" max="24" width="5.5546875" style="32" customWidth="1"/>
    <col min="25" max="25" width="16.5546875" style="32" customWidth="1"/>
    <col min="26" max="26" width="5.5546875" style="32" customWidth="1"/>
    <col min="27" max="27" width="16.5546875" style="32" customWidth="1"/>
    <col min="28" max="28" width="5.5546875" style="32" customWidth="1"/>
    <col min="29" max="29" width="16.5546875" style="32" customWidth="1"/>
    <col min="30" max="30" width="5.5546875" style="32" customWidth="1"/>
    <col min="31" max="31" width="16.5546875" style="32" customWidth="1"/>
    <col min="32" max="32" width="5.5546875" style="32" customWidth="1"/>
    <col min="33" max="33" width="16.5546875" style="32" customWidth="1"/>
    <col min="34" max="34" width="5.5546875" style="32" customWidth="1"/>
    <col min="35" max="35" width="16.5546875" style="32" customWidth="1"/>
    <col min="36" max="36" width="5.5546875" style="32" customWidth="1"/>
    <col min="37" max="37" width="16.5546875" style="32" customWidth="1"/>
    <col min="38" max="38" width="5.5546875" style="32" customWidth="1"/>
    <col min="39" max="39" width="16.5546875" style="985" customWidth="1"/>
    <col min="40" max="40" width="5.5546875" style="985" customWidth="1"/>
    <col min="41" max="41" width="5.5546875" style="32" customWidth="1"/>
    <col min="42" max="42" width="16.5546875" style="32" customWidth="1"/>
    <col min="43" max="43" width="5.5546875" style="32" customWidth="1"/>
    <col min="44" max="44" width="16.5546875" style="32" customWidth="1"/>
    <col min="45" max="45" width="5.5546875" style="32" customWidth="1"/>
    <col min="46" max="46" width="16.5546875" style="32" customWidth="1"/>
    <col min="47" max="48" width="5.5546875" style="32" customWidth="1"/>
    <col min="49" max="49" width="16.5546875" style="32" customWidth="1"/>
    <col min="50" max="50" width="5.5546875" style="32" customWidth="1"/>
    <col min="51" max="51" width="16.5546875" style="32" customWidth="1"/>
    <col min="52" max="52" width="5.5546875" style="32" customWidth="1"/>
    <col min="53" max="53" width="16.5546875" style="32" customWidth="1"/>
    <col min="54" max="55" width="5.5546875" style="32" customWidth="1"/>
    <col min="56" max="56" width="16.5546875" style="32" customWidth="1"/>
    <col min="57" max="57" width="5.5546875" style="32" customWidth="1"/>
    <col min="58" max="58" width="16.5546875" style="32" customWidth="1"/>
    <col min="59" max="60" width="5.5546875" style="32" customWidth="1"/>
    <col min="61" max="61" width="15.44140625" style="32" customWidth="1"/>
    <col min="62" max="62" width="5.5546875" style="32" customWidth="1"/>
    <col min="63" max="63" width="49.44140625" style="32" customWidth="1"/>
    <col min="64" max="16384" width="9.44140625" hidden="1"/>
  </cols>
  <sheetData>
    <row r="1" spans="1:63" ht="28.35" customHeight="1">
      <c r="A1" s="35"/>
      <c r="B1" s="36" t="str">
        <f>'Key information'!$B$6</f>
        <v>Three Waters Reform Programme: Request for Information Workbook I</v>
      </c>
      <c r="C1" s="37"/>
      <c r="D1" s="37"/>
      <c r="E1" s="37"/>
      <c r="F1" s="37"/>
      <c r="G1" s="37"/>
      <c r="H1" s="229"/>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988"/>
      <c r="AN1" s="988"/>
      <c r="AO1" s="37"/>
      <c r="AP1" s="37"/>
      <c r="AQ1" s="37"/>
      <c r="AR1" s="37"/>
      <c r="AS1" s="37"/>
      <c r="AT1" s="37"/>
      <c r="AU1" s="37"/>
      <c r="AV1" s="37"/>
      <c r="AW1" s="37"/>
      <c r="AX1" s="37"/>
      <c r="AY1" s="37"/>
      <c r="AZ1" s="37"/>
      <c r="BA1" s="37"/>
      <c r="BB1" s="37"/>
      <c r="BC1" s="37"/>
      <c r="BD1" s="37"/>
      <c r="BE1" s="37"/>
      <c r="BF1" s="37"/>
      <c r="BG1" s="37"/>
      <c r="BH1" s="37"/>
      <c r="BI1" s="37"/>
      <c r="BJ1" s="37"/>
      <c r="BK1" s="230"/>
    </row>
    <row r="2" spans="1:63" ht="20.399999999999999">
      <c r="B2" s="39"/>
      <c r="C2" s="40"/>
      <c r="D2" s="987"/>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987"/>
      <c r="AN2" s="987"/>
      <c r="AO2" s="35"/>
      <c r="AP2" s="35"/>
      <c r="AQ2" s="35"/>
      <c r="AR2" s="35"/>
      <c r="AS2" s="35"/>
      <c r="AT2" s="35"/>
      <c r="AU2" s="35"/>
      <c r="AV2" s="35"/>
      <c r="AW2" s="35"/>
      <c r="AX2" s="35"/>
      <c r="AY2" s="35"/>
      <c r="AZ2" s="35"/>
      <c r="BA2" s="35"/>
      <c r="BB2" s="35"/>
      <c r="BC2" s="35"/>
      <c r="BD2" s="35"/>
      <c r="BE2" s="35"/>
      <c r="BF2" s="35"/>
      <c r="BG2" s="35"/>
      <c r="BH2" s="35"/>
      <c r="BI2" s="35"/>
      <c r="BK2" s="190"/>
    </row>
    <row r="3" spans="1:63" ht="14.4">
      <c r="A3" s="41"/>
      <c r="B3" s="662" t="s">
        <v>1971</v>
      </c>
      <c r="C3" s="44"/>
      <c r="D3" s="948">
        <f>'Key information'!$E$8</f>
        <v>0</v>
      </c>
      <c r="E3" s="44"/>
      <c r="F3" s="41"/>
      <c r="G3" s="664" t="s">
        <v>100</v>
      </c>
      <c r="H3" s="636">
        <f>SUM(H16:H23)</f>
        <v>8</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989"/>
      <c r="AN3" s="989"/>
      <c r="AO3" s="41"/>
      <c r="AP3" s="41"/>
      <c r="AQ3" s="41"/>
      <c r="AR3" s="41"/>
      <c r="AS3" s="41"/>
      <c r="AT3" s="41"/>
      <c r="AU3" s="41"/>
      <c r="AV3" s="41"/>
      <c r="AW3" s="41"/>
      <c r="AX3" s="41"/>
      <c r="AY3" s="41"/>
      <c r="AZ3" s="41"/>
      <c r="BA3" s="41"/>
      <c r="BB3" s="41"/>
      <c r="BC3" s="41"/>
      <c r="BD3" s="41"/>
      <c r="BE3" s="41"/>
      <c r="BF3" s="41"/>
      <c r="BG3" s="41"/>
      <c r="BH3" s="41"/>
      <c r="BI3" s="41"/>
      <c r="BJ3" s="41"/>
      <c r="BK3" s="833"/>
    </row>
    <row r="4" spans="1:63" ht="21" customHeight="1">
      <c r="B4" s="45"/>
      <c r="C4" s="327"/>
      <c r="D4" s="328"/>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1008"/>
      <c r="AN4" s="1008"/>
      <c r="AO4" s="329"/>
      <c r="AP4" s="329"/>
      <c r="AQ4" s="329"/>
      <c r="AR4" s="329"/>
      <c r="AS4" s="329"/>
      <c r="AT4" s="329"/>
      <c r="AU4" s="329"/>
      <c r="AV4" s="329"/>
      <c r="AW4" s="329"/>
      <c r="AX4" s="329"/>
      <c r="AY4" s="329"/>
      <c r="AZ4" s="329"/>
      <c r="BA4" s="329"/>
      <c r="BB4" s="329"/>
      <c r="BC4" s="329"/>
      <c r="BD4" s="329"/>
      <c r="BE4" s="329"/>
      <c r="BF4" s="329"/>
      <c r="BG4" s="329"/>
      <c r="BH4" s="329"/>
      <c r="BI4" s="329"/>
      <c r="BJ4" s="329"/>
      <c r="BK4" s="834"/>
    </row>
    <row r="5" spans="1:63" ht="14.4">
      <c r="C5" s="33"/>
      <c r="H5" s="34"/>
      <c r="BK5" s="34"/>
    </row>
    <row r="6" spans="1:63" ht="1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991"/>
      <c r="AN6" s="991"/>
      <c r="AO6" s="50"/>
      <c r="AP6" s="50"/>
      <c r="AQ6" s="50"/>
      <c r="AR6" s="50"/>
      <c r="AS6" s="50"/>
      <c r="AT6" s="50"/>
      <c r="AU6" s="50"/>
      <c r="AV6" s="50"/>
      <c r="AW6" s="50"/>
      <c r="AX6" s="50"/>
      <c r="AY6" s="50"/>
      <c r="AZ6" s="50"/>
      <c r="BA6" s="50"/>
      <c r="BB6" s="50"/>
      <c r="BC6" s="50"/>
      <c r="BD6" s="50"/>
      <c r="BE6" s="50"/>
      <c r="BF6" s="50"/>
      <c r="BG6" s="50"/>
      <c r="BH6" s="50"/>
      <c r="BI6" s="50"/>
      <c r="BJ6" s="50"/>
      <c r="BK6" s="231"/>
    </row>
    <row r="7" spans="1:63" ht="14.4">
      <c r="B7" s="52"/>
      <c r="C7" s="122" t="s">
        <v>1737</v>
      </c>
      <c r="D7" s="123"/>
      <c r="H7" s="34"/>
      <c r="BK7" s="190"/>
    </row>
    <row r="8" spans="1:63" ht="15" thickBot="1">
      <c r="B8" s="52"/>
      <c r="C8" s="124" t="s">
        <v>1811</v>
      </c>
      <c r="D8" s="125"/>
      <c r="H8" s="34"/>
      <c r="BK8" s="190"/>
    </row>
    <row r="9" spans="1:63" ht="15" customHeight="1" thickBot="1">
      <c r="B9" s="52"/>
      <c r="H9" s="34"/>
      <c r="J9" s="1066">
        <v>1</v>
      </c>
      <c r="K9" s="1062">
        <v>2</v>
      </c>
      <c r="L9" s="1687">
        <v>3</v>
      </c>
      <c r="M9" s="1686"/>
      <c r="O9" s="1685">
        <v>4</v>
      </c>
      <c r="P9" s="1687"/>
      <c r="Q9" s="1688">
        <v>5</v>
      </c>
      <c r="R9" s="1689"/>
      <c r="S9" s="1685">
        <v>6</v>
      </c>
      <c r="T9" s="1686"/>
      <c r="U9" s="1688">
        <v>7</v>
      </c>
      <c r="V9" s="1689"/>
      <c r="W9" s="1685">
        <v>8</v>
      </c>
      <c r="X9" s="1687"/>
      <c r="Y9" s="1688">
        <v>9</v>
      </c>
      <c r="Z9" s="1689"/>
      <c r="AA9" s="1685">
        <v>10</v>
      </c>
      <c r="AB9" s="1686"/>
      <c r="AC9" s="1688">
        <v>11</v>
      </c>
      <c r="AD9" s="1689"/>
      <c r="AE9" s="1685">
        <v>12</v>
      </c>
      <c r="AF9" s="1687"/>
      <c r="AG9" s="1688">
        <v>13</v>
      </c>
      <c r="AH9" s="1689"/>
      <c r="AI9" s="1685">
        <v>14</v>
      </c>
      <c r="AJ9" s="1686"/>
      <c r="AK9" s="1683">
        <v>15</v>
      </c>
      <c r="AL9" s="1684"/>
      <c r="AM9" s="1683">
        <v>16</v>
      </c>
      <c r="AN9" s="1684"/>
      <c r="AO9" s="985"/>
      <c r="AP9" s="1676">
        <v>17</v>
      </c>
      <c r="AQ9" s="1677"/>
      <c r="AR9" s="1676">
        <v>18</v>
      </c>
      <c r="AS9" s="1682"/>
      <c r="AT9" s="1683">
        <v>19</v>
      </c>
      <c r="AU9" s="1684"/>
      <c r="AV9" s="1219"/>
      <c r="AW9" s="1676">
        <v>20</v>
      </c>
      <c r="AX9" s="1677"/>
      <c r="AY9" s="1676">
        <v>21</v>
      </c>
      <c r="AZ9" s="1677"/>
      <c r="BA9" s="1676">
        <v>22</v>
      </c>
      <c r="BB9" s="1677"/>
      <c r="BC9" s="1219"/>
      <c r="BD9" s="1676">
        <v>23</v>
      </c>
      <c r="BE9" s="1677"/>
      <c r="BF9" s="1676">
        <v>24</v>
      </c>
      <c r="BG9" s="1677"/>
      <c r="BH9" s="985"/>
      <c r="BK9" s="190"/>
    </row>
    <row r="10" spans="1:63" ht="21" customHeight="1" thickBot="1">
      <c r="B10" s="52"/>
      <c r="C10" s="261" t="s">
        <v>103</v>
      </c>
      <c r="D10" s="137" t="s">
        <v>32</v>
      </c>
      <c r="E10" s="170" t="s">
        <v>104</v>
      </c>
      <c r="F10" s="1040" t="s">
        <v>105</v>
      </c>
      <c r="H10" s="1353" t="s">
        <v>106</v>
      </c>
      <c r="J10" s="1678" t="s">
        <v>1812</v>
      </c>
      <c r="K10" s="1681" t="s">
        <v>1813</v>
      </c>
      <c r="L10" s="1667" t="s">
        <v>1814</v>
      </c>
      <c r="M10" s="1396"/>
      <c r="N10" s="70"/>
      <c r="O10" s="1671" t="s">
        <v>1738</v>
      </c>
      <c r="P10" s="1675"/>
      <c r="Q10" s="1673" t="s">
        <v>1738</v>
      </c>
      <c r="R10" s="1674"/>
      <c r="S10" s="1671" t="s">
        <v>1738</v>
      </c>
      <c r="T10" s="1672"/>
      <c r="U10" s="1673" t="s">
        <v>1738</v>
      </c>
      <c r="V10" s="1674"/>
      <c r="W10" s="1671" t="s">
        <v>1738</v>
      </c>
      <c r="X10" s="1675"/>
      <c r="Y10" s="1673" t="s">
        <v>1738</v>
      </c>
      <c r="Z10" s="1674"/>
      <c r="AA10" s="1671" t="s">
        <v>1738</v>
      </c>
      <c r="AB10" s="1672"/>
      <c r="AC10" s="1673" t="s">
        <v>1738</v>
      </c>
      <c r="AD10" s="1674"/>
      <c r="AE10" s="1671" t="s">
        <v>1738</v>
      </c>
      <c r="AF10" s="1675"/>
      <c r="AG10" s="1673" t="s">
        <v>1738</v>
      </c>
      <c r="AH10" s="1674"/>
      <c r="AI10" s="1671" t="s">
        <v>1738</v>
      </c>
      <c r="AJ10" s="1672"/>
      <c r="AK10" s="1669" t="s">
        <v>1738</v>
      </c>
      <c r="AL10" s="1670"/>
      <c r="AM10" s="1669" t="s">
        <v>1738</v>
      </c>
      <c r="AN10" s="1670"/>
      <c r="AO10" s="1222"/>
      <c r="AP10" s="1552" t="s">
        <v>1815</v>
      </c>
      <c r="AQ10" s="1552"/>
      <c r="AR10" s="1552"/>
      <c r="AS10" s="1552"/>
      <c r="AT10" s="1552"/>
      <c r="AU10" s="1552"/>
      <c r="AV10" s="1552"/>
      <c r="AW10" s="1552"/>
      <c r="AX10" s="1552"/>
      <c r="AY10" s="1552"/>
      <c r="AZ10" s="1552"/>
      <c r="BA10" s="1552"/>
      <c r="BB10" s="1552"/>
      <c r="BC10" s="1552"/>
      <c r="BD10" s="1552"/>
      <c r="BE10" s="1552"/>
      <c r="BF10" s="1552"/>
      <c r="BG10" s="1666"/>
      <c r="BH10" s="986"/>
      <c r="BI10" s="1338" t="s">
        <v>108</v>
      </c>
      <c r="BJ10" s="53"/>
      <c r="BK10" s="1332" t="s">
        <v>109</v>
      </c>
    </row>
    <row r="11" spans="1:63" ht="48" customHeight="1">
      <c r="A11" s="232"/>
      <c r="B11" s="233"/>
      <c r="C11" s="223" t="s">
        <v>110</v>
      </c>
      <c r="D11" s="136"/>
      <c r="E11" s="171"/>
      <c r="F11" s="1041" t="s">
        <v>111</v>
      </c>
      <c r="G11" s="111"/>
      <c r="H11" s="1354"/>
      <c r="I11" s="111"/>
      <c r="J11" s="1679"/>
      <c r="K11" s="1679"/>
      <c r="L11" s="1668"/>
      <c r="M11" s="1398"/>
      <c r="N11" s="70"/>
      <c r="O11" s="1662">
        <f>'Key information'!E22</f>
        <v>43646</v>
      </c>
      <c r="P11" s="1644"/>
      <c r="Q11" s="1662">
        <f>Report_year</f>
        <v>44012</v>
      </c>
      <c r="R11" s="1663"/>
      <c r="S11" s="1662">
        <v>44377</v>
      </c>
      <c r="T11" s="1663"/>
      <c r="U11" s="1662">
        <v>44742</v>
      </c>
      <c r="V11" s="1663"/>
      <c r="W11" s="1662">
        <v>45107</v>
      </c>
      <c r="X11" s="1644"/>
      <c r="Y11" s="1662">
        <v>45473</v>
      </c>
      <c r="Z11" s="1663"/>
      <c r="AA11" s="1662">
        <v>45838</v>
      </c>
      <c r="AB11" s="1663"/>
      <c r="AC11" s="1662">
        <v>46203</v>
      </c>
      <c r="AD11" s="1663"/>
      <c r="AE11" s="1662">
        <v>46568</v>
      </c>
      <c r="AF11" s="1644"/>
      <c r="AG11" s="1662">
        <v>46934</v>
      </c>
      <c r="AH11" s="1663"/>
      <c r="AI11" s="1662">
        <v>47299</v>
      </c>
      <c r="AJ11" s="1663"/>
      <c r="AK11" s="1664">
        <v>47664</v>
      </c>
      <c r="AL11" s="1665"/>
      <c r="AM11" s="1664">
        <v>48029</v>
      </c>
      <c r="AN11" s="1665"/>
      <c r="AO11" s="1149"/>
      <c r="AP11" s="1660" t="s">
        <v>2587</v>
      </c>
      <c r="AQ11" s="1661"/>
      <c r="AR11" s="1660" t="s">
        <v>1816</v>
      </c>
      <c r="AS11" s="1661"/>
      <c r="AT11" s="1660" t="s">
        <v>2664</v>
      </c>
      <c r="AU11" s="1661"/>
      <c r="AV11" s="234"/>
      <c r="AW11" s="1217" t="s">
        <v>1630</v>
      </c>
      <c r="AX11" s="1218"/>
      <c r="AY11" s="1217" t="s">
        <v>1818</v>
      </c>
      <c r="AZ11" s="1218"/>
      <c r="BA11" s="1217" t="s">
        <v>1819</v>
      </c>
      <c r="BB11" s="1218"/>
      <c r="BC11" s="234"/>
      <c r="BD11" s="1217" t="s">
        <v>1820</v>
      </c>
      <c r="BE11" s="1218"/>
      <c r="BF11" s="1217" t="s">
        <v>1821</v>
      </c>
      <c r="BG11" s="1087"/>
      <c r="BH11" s="942"/>
      <c r="BI11" s="1339"/>
      <c r="BJ11" s="53"/>
      <c r="BK11" s="1333"/>
    </row>
    <row r="12" spans="1:63" ht="15" thickBot="1">
      <c r="A12" s="232"/>
      <c r="B12" s="233"/>
      <c r="C12" s="124"/>
      <c r="D12" s="138"/>
      <c r="E12" s="138"/>
      <c r="F12" s="135"/>
      <c r="G12" s="111"/>
      <c r="H12" s="1355"/>
      <c r="I12" s="111"/>
      <c r="J12" s="1680"/>
      <c r="K12" s="1680"/>
      <c r="L12" s="1063" t="s">
        <v>750</v>
      </c>
      <c r="M12" s="902" t="s">
        <v>147</v>
      </c>
      <c r="N12" s="54"/>
      <c r="O12" s="1064" t="s">
        <v>750</v>
      </c>
      <c r="P12" s="1067" t="s">
        <v>147</v>
      </c>
      <c r="Q12" s="1064" t="s">
        <v>750</v>
      </c>
      <c r="R12" s="1065" t="s">
        <v>147</v>
      </c>
      <c r="S12" s="1064" t="s">
        <v>750</v>
      </c>
      <c r="T12" s="1065" t="s">
        <v>147</v>
      </c>
      <c r="U12" s="1064" t="s">
        <v>750</v>
      </c>
      <c r="V12" s="1065" t="s">
        <v>147</v>
      </c>
      <c r="W12" s="1064" t="s">
        <v>750</v>
      </c>
      <c r="X12" s="1067" t="s">
        <v>147</v>
      </c>
      <c r="Y12" s="1064" t="s">
        <v>750</v>
      </c>
      <c r="Z12" s="1065" t="s">
        <v>147</v>
      </c>
      <c r="AA12" s="1064" t="s">
        <v>750</v>
      </c>
      <c r="AB12" s="1065" t="s">
        <v>147</v>
      </c>
      <c r="AC12" s="1064" t="s">
        <v>750</v>
      </c>
      <c r="AD12" s="1065" t="s">
        <v>147</v>
      </c>
      <c r="AE12" s="1064" t="s">
        <v>750</v>
      </c>
      <c r="AF12" s="1067" t="s">
        <v>147</v>
      </c>
      <c r="AG12" s="1064" t="s">
        <v>750</v>
      </c>
      <c r="AH12" s="1065" t="s">
        <v>147</v>
      </c>
      <c r="AI12" s="1064" t="s">
        <v>750</v>
      </c>
      <c r="AJ12" s="1065" t="s">
        <v>147</v>
      </c>
      <c r="AK12" s="1223" t="s">
        <v>750</v>
      </c>
      <c r="AL12" s="1139" t="s">
        <v>147</v>
      </c>
      <c r="AM12" s="1223" t="s">
        <v>750</v>
      </c>
      <c r="AN12" s="1139" t="s">
        <v>147</v>
      </c>
      <c r="AO12" s="1216"/>
      <c r="AP12" s="236" t="s">
        <v>240</v>
      </c>
      <c r="AQ12" s="238" t="s">
        <v>147</v>
      </c>
      <c r="AR12" s="236" t="s">
        <v>240</v>
      </c>
      <c r="AS12" s="238" t="s">
        <v>147</v>
      </c>
      <c r="AT12" s="236" t="s">
        <v>240</v>
      </c>
      <c r="AU12" s="237" t="s">
        <v>147</v>
      </c>
      <c r="AV12" s="239"/>
      <c r="AW12" s="236" t="s">
        <v>240</v>
      </c>
      <c r="AX12" s="238" t="s">
        <v>147</v>
      </c>
      <c r="AY12" s="236" t="s">
        <v>240</v>
      </c>
      <c r="AZ12" s="238" t="s">
        <v>147</v>
      </c>
      <c r="BA12" s="236" t="s">
        <v>240</v>
      </c>
      <c r="BB12" s="238" t="s">
        <v>147</v>
      </c>
      <c r="BC12" s="239"/>
      <c r="BD12" s="236" t="s">
        <v>240</v>
      </c>
      <c r="BE12" s="238" t="s">
        <v>147</v>
      </c>
      <c r="BF12" s="236" t="s">
        <v>240</v>
      </c>
      <c r="BG12" s="238" t="s">
        <v>147</v>
      </c>
      <c r="BH12" s="942"/>
      <c r="BI12" s="1340"/>
      <c r="BJ12" s="54"/>
      <c r="BK12" s="1334"/>
    </row>
    <row r="13" spans="1:63" ht="14.4">
      <c r="B13" s="52"/>
      <c r="H13" s="34"/>
      <c r="AK13" s="985"/>
      <c r="AL13" s="985"/>
      <c r="AO13" s="985"/>
      <c r="AP13" s="985"/>
      <c r="AQ13" s="985"/>
      <c r="AR13" s="985"/>
      <c r="AS13" s="985"/>
      <c r="AT13" s="985"/>
      <c r="AU13" s="985"/>
      <c r="AV13" s="985"/>
      <c r="AW13" s="985"/>
      <c r="AX13" s="985"/>
      <c r="AY13" s="985"/>
      <c r="AZ13" s="985"/>
      <c r="BA13" s="985"/>
      <c r="BB13" s="985"/>
      <c r="BC13" s="998"/>
      <c r="BD13" s="985"/>
      <c r="BE13" s="985"/>
      <c r="BF13" s="985"/>
      <c r="BG13" s="985"/>
      <c r="BH13" s="985"/>
      <c r="BK13" s="190"/>
    </row>
    <row r="14" spans="1:63" ht="14.85" customHeight="1" thickBot="1">
      <c r="B14" s="52"/>
      <c r="G14" s="32"/>
      <c r="H14" s="32"/>
      <c r="I14" s="32"/>
      <c r="BK14" s="190"/>
    </row>
    <row r="15" spans="1:63" ht="42" thickBot="1">
      <c r="B15" s="52"/>
      <c r="C15" s="240"/>
      <c r="D15" s="947" t="s">
        <v>1822</v>
      </c>
      <c r="E15" s="241"/>
      <c r="F15" s="242"/>
      <c r="G15" s="32"/>
      <c r="H15" s="32"/>
      <c r="I15" s="32"/>
      <c r="BK15" s="190"/>
    </row>
    <row r="16" spans="1:63" ht="14.85" customHeight="1">
      <c r="B16" s="203">
        <f>IF(C16="","",COUNTIF($C16:C$16,"&lt;&gt;""")-COUNTBLANK($C16:C$16))</f>
        <v>1</v>
      </c>
      <c r="C16" s="243" t="s">
        <v>2394</v>
      </c>
      <c r="D16" s="109"/>
      <c r="E16" s="244" t="s">
        <v>1824</v>
      </c>
      <c r="F16" s="245" t="s">
        <v>751</v>
      </c>
      <c r="G16" s="32"/>
      <c r="H16" s="636">
        <f t="shared" ref="H16:H21" si="0">IF(AND(J16&lt;&gt;"",K16&lt;&gt;"",L16&lt;&gt;"",M16&lt;&gt;"",O16&lt;&gt;"",P16&lt;&gt;"",Q16&lt;&gt;"",R16&lt;&gt;"",S16&lt;&gt;"",T16&lt;&gt;"",U16&lt;&gt;"",V16&lt;&gt;"",W16&lt;&gt;"",X16&lt;&gt;"",Y16&lt;&gt;"",Z16&lt;&gt;"",AA16&lt;&gt;"",AB16&lt;&gt;"",AC16&lt;&gt;"",AD16&lt;&gt;"",AE16&lt;&gt;"",AF16&lt;&gt;"",AG16&lt;&gt;"",AH16&lt;&gt;"",AI16&lt;&gt;"",AJ16&lt;&gt;"",AK16&lt;&gt;"",AL16&lt;&gt;"",AT16&lt;&gt;"",AU16&lt;&gt;"",AR16&lt;&gt;"",AS16&lt;&gt;"",AP16&lt;&gt;"",AQ16&lt;&gt;"",AW16&lt;&gt;"",AX16&lt;&gt;"",AY16&lt;&gt;"",AZ16&lt;&gt;"",BA16&lt;&gt;"",BB16&lt;&gt;"",BD16&lt;&gt;"",BE16&lt;&gt;"",BF16&lt;&gt;"",BG16&lt;&gt;"",BK16&lt;&gt;""),0,1)</f>
        <v>1</v>
      </c>
      <c r="I16" s="32"/>
      <c r="J16" s="109"/>
      <c r="K16" s="109"/>
      <c r="L16" s="246">
        <f t="shared" ref="L16:L23" si="1">O16+Q16+S16+U16+W16+Y16+AA16+AC16+AG16+AE16+AI16+AK16+AM16</f>
        <v>0</v>
      </c>
      <c r="M16" s="184"/>
      <c r="N16" s="107"/>
      <c r="O16" s="109"/>
      <c r="P16" s="184"/>
      <c r="Q16" s="109"/>
      <c r="R16" s="184"/>
      <c r="S16" s="109"/>
      <c r="T16" s="184"/>
      <c r="U16" s="109"/>
      <c r="V16" s="184"/>
      <c r="W16" s="109"/>
      <c r="X16" s="184"/>
      <c r="Y16" s="109"/>
      <c r="Z16" s="184"/>
      <c r="AA16" s="109"/>
      <c r="AB16" s="184"/>
      <c r="AC16" s="109"/>
      <c r="AD16" s="184"/>
      <c r="AE16" s="109"/>
      <c r="AF16" s="184"/>
      <c r="AG16" s="109"/>
      <c r="AH16" s="184"/>
      <c r="AI16" s="109"/>
      <c r="AJ16" s="184"/>
      <c r="AK16" s="109"/>
      <c r="AL16" s="184"/>
      <c r="AM16" s="936"/>
      <c r="AN16" s="1002"/>
      <c r="AO16" s="107"/>
      <c r="AP16" s="247"/>
      <c r="AQ16" s="184"/>
      <c r="AR16" s="247"/>
      <c r="AS16" s="184"/>
      <c r="AT16" s="247"/>
      <c r="AU16" s="184"/>
      <c r="AV16" s="107"/>
      <c r="AW16" s="247"/>
      <c r="AX16" s="184"/>
      <c r="AY16" s="247"/>
      <c r="AZ16" s="184"/>
      <c r="BA16" s="247"/>
      <c r="BB16" s="184"/>
      <c r="BC16" s="107"/>
      <c r="BD16" s="247"/>
      <c r="BE16" s="184"/>
      <c r="BF16" s="247"/>
      <c r="BG16" s="184"/>
      <c r="BH16" s="107"/>
      <c r="BI16" s="835"/>
      <c r="BJ16" s="108"/>
      <c r="BK16" s="363"/>
    </row>
    <row r="17" spans="1:63" ht="14.85" customHeight="1">
      <c r="B17" s="203">
        <f>IF(C17="","",COUNTIF($C$16:C17,"&lt;&gt;""")-COUNTBLANK($C$16:C17))</f>
        <v>2</v>
      </c>
      <c r="C17" s="248" t="s">
        <v>2395</v>
      </c>
      <c r="D17" s="109"/>
      <c r="E17" s="61" t="s">
        <v>1824</v>
      </c>
      <c r="F17" s="249" t="s">
        <v>751</v>
      </c>
      <c r="G17" s="32"/>
      <c r="H17" s="636">
        <f t="shared" si="0"/>
        <v>1</v>
      </c>
      <c r="I17" s="32"/>
      <c r="J17" s="109"/>
      <c r="K17" s="109"/>
      <c r="L17" s="246">
        <f t="shared" si="1"/>
        <v>0</v>
      </c>
      <c r="M17" s="184"/>
      <c r="N17" s="107"/>
      <c r="O17" s="109"/>
      <c r="P17" s="184"/>
      <c r="Q17" s="109"/>
      <c r="R17" s="184"/>
      <c r="S17" s="109"/>
      <c r="T17" s="184"/>
      <c r="U17" s="109"/>
      <c r="V17" s="184"/>
      <c r="W17" s="109"/>
      <c r="X17" s="184"/>
      <c r="Y17" s="109"/>
      <c r="Z17" s="184"/>
      <c r="AA17" s="109"/>
      <c r="AB17" s="184"/>
      <c r="AC17" s="109"/>
      <c r="AD17" s="184"/>
      <c r="AE17" s="109"/>
      <c r="AF17" s="184"/>
      <c r="AG17" s="109"/>
      <c r="AH17" s="184"/>
      <c r="AI17" s="109"/>
      <c r="AJ17" s="184"/>
      <c r="AK17" s="109"/>
      <c r="AL17" s="184"/>
      <c r="AM17" s="936"/>
      <c r="AN17" s="1002"/>
      <c r="AO17" s="107"/>
      <c r="AP17" s="247"/>
      <c r="AQ17" s="184"/>
      <c r="AR17" s="247"/>
      <c r="AS17" s="184"/>
      <c r="AT17" s="247"/>
      <c r="AU17" s="184"/>
      <c r="AV17" s="107"/>
      <c r="AW17" s="247"/>
      <c r="AX17" s="184"/>
      <c r="AY17" s="247"/>
      <c r="AZ17" s="184"/>
      <c r="BA17" s="247"/>
      <c r="BB17" s="184"/>
      <c r="BC17" s="107"/>
      <c r="BD17" s="247"/>
      <c r="BE17" s="184"/>
      <c r="BF17" s="247"/>
      <c r="BG17" s="184"/>
      <c r="BH17" s="107"/>
      <c r="BI17" s="835"/>
      <c r="BJ17" s="108"/>
      <c r="BK17" s="363"/>
    </row>
    <row r="18" spans="1:63" ht="14.85" customHeight="1">
      <c r="B18" s="203">
        <f>IF(C18="","",COUNTIF($C$16:C18,"&lt;&gt;""")-COUNTBLANK($C$16:C18))</f>
        <v>3</v>
      </c>
      <c r="C18" s="248" t="s">
        <v>2396</v>
      </c>
      <c r="D18" s="109"/>
      <c r="E18" s="61" t="s">
        <v>1824</v>
      </c>
      <c r="F18" s="249" t="s">
        <v>751</v>
      </c>
      <c r="G18" s="32"/>
      <c r="H18" s="636">
        <f t="shared" si="0"/>
        <v>1</v>
      </c>
      <c r="I18" s="32"/>
      <c r="J18" s="109"/>
      <c r="K18" s="109"/>
      <c r="L18" s="246">
        <f t="shared" si="1"/>
        <v>0</v>
      </c>
      <c r="M18" s="184"/>
      <c r="N18" s="107"/>
      <c r="O18" s="109"/>
      <c r="P18" s="184"/>
      <c r="Q18" s="109"/>
      <c r="R18" s="184"/>
      <c r="S18" s="109"/>
      <c r="T18" s="184"/>
      <c r="U18" s="109"/>
      <c r="V18" s="184"/>
      <c r="W18" s="109"/>
      <c r="X18" s="184"/>
      <c r="Y18" s="109"/>
      <c r="Z18" s="184"/>
      <c r="AA18" s="109"/>
      <c r="AB18" s="184"/>
      <c r="AC18" s="109"/>
      <c r="AD18" s="184"/>
      <c r="AE18" s="109"/>
      <c r="AF18" s="184"/>
      <c r="AG18" s="109"/>
      <c r="AH18" s="184"/>
      <c r="AI18" s="109"/>
      <c r="AJ18" s="184"/>
      <c r="AK18" s="109"/>
      <c r="AL18" s="184"/>
      <c r="AM18" s="936"/>
      <c r="AN18" s="1002"/>
      <c r="AO18" s="107"/>
      <c r="AP18" s="247"/>
      <c r="AQ18" s="184"/>
      <c r="AR18" s="247"/>
      <c r="AS18" s="184"/>
      <c r="AT18" s="247"/>
      <c r="AU18" s="184"/>
      <c r="AV18" s="107"/>
      <c r="AW18" s="247"/>
      <c r="AX18" s="184"/>
      <c r="AY18" s="247"/>
      <c r="AZ18" s="184"/>
      <c r="BA18" s="247"/>
      <c r="BB18" s="184"/>
      <c r="BC18" s="107"/>
      <c r="BD18" s="247"/>
      <c r="BE18" s="184"/>
      <c r="BF18" s="247"/>
      <c r="BG18" s="184"/>
      <c r="BH18" s="107"/>
      <c r="BI18" s="835"/>
      <c r="BJ18" s="108"/>
      <c r="BK18" s="363"/>
    </row>
    <row r="19" spans="1:63" ht="14.85" customHeight="1">
      <c r="B19" s="203">
        <f>IF(C19="","",COUNTIF($C$16:C19,"&lt;&gt;""")-COUNTBLANK($C$16:C19))</f>
        <v>4</v>
      </c>
      <c r="C19" s="248" t="s">
        <v>2397</v>
      </c>
      <c r="D19" s="109"/>
      <c r="E19" s="61" t="s">
        <v>1824</v>
      </c>
      <c r="F19" s="249" t="s">
        <v>751</v>
      </c>
      <c r="G19" s="32"/>
      <c r="H19" s="636">
        <f t="shared" si="0"/>
        <v>1</v>
      </c>
      <c r="I19" s="32"/>
      <c r="J19" s="109"/>
      <c r="K19" s="109"/>
      <c r="L19" s="246">
        <f t="shared" si="1"/>
        <v>0</v>
      </c>
      <c r="M19" s="184"/>
      <c r="N19" s="107"/>
      <c r="O19" s="109"/>
      <c r="P19" s="184"/>
      <c r="Q19" s="109"/>
      <c r="R19" s="184"/>
      <c r="S19" s="109"/>
      <c r="T19" s="184"/>
      <c r="U19" s="109"/>
      <c r="V19" s="184"/>
      <c r="W19" s="109"/>
      <c r="X19" s="184"/>
      <c r="Y19" s="109"/>
      <c r="Z19" s="184"/>
      <c r="AA19" s="109"/>
      <c r="AB19" s="184"/>
      <c r="AC19" s="109"/>
      <c r="AD19" s="184"/>
      <c r="AE19" s="109"/>
      <c r="AF19" s="184"/>
      <c r="AG19" s="109"/>
      <c r="AH19" s="184"/>
      <c r="AI19" s="109"/>
      <c r="AJ19" s="184"/>
      <c r="AK19" s="109"/>
      <c r="AL19" s="184"/>
      <c r="AM19" s="936"/>
      <c r="AN19" s="1002"/>
      <c r="AO19" s="107"/>
      <c r="AP19" s="247"/>
      <c r="AQ19" s="184"/>
      <c r="AR19" s="247"/>
      <c r="AS19" s="184"/>
      <c r="AT19" s="247"/>
      <c r="AU19" s="184"/>
      <c r="AV19" s="107"/>
      <c r="AW19" s="247"/>
      <c r="AX19" s="184"/>
      <c r="AY19" s="247"/>
      <c r="AZ19" s="184"/>
      <c r="BA19" s="247"/>
      <c r="BB19" s="184"/>
      <c r="BC19" s="107"/>
      <c r="BD19" s="247"/>
      <c r="BE19" s="184"/>
      <c r="BF19" s="247"/>
      <c r="BG19" s="184"/>
      <c r="BH19" s="108"/>
      <c r="BI19" s="835"/>
      <c r="BJ19" s="108"/>
      <c r="BK19" s="363"/>
    </row>
    <row r="20" spans="1:63" ht="14.85" customHeight="1">
      <c r="B20" s="203">
        <f>IF(C20="","",COUNTIF($C$16:C20,"&lt;&gt;""")-COUNTBLANK($C$16:C20))</f>
        <v>5</v>
      </c>
      <c r="C20" s="248" t="s">
        <v>2398</v>
      </c>
      <c r="D20" s="109"/>
      <c r="E20" s="61" t="s">
        <v>1824</v>
      </c>
      <c r="F20" s="249" t="s">
        <v>751</v>
      </c>
      <c r="G20" s="32"/>
      <c r="H20" s="636">
        <f t="shared" si="0"/>
        <v>1</v>
      </c>
      <c r="I20" s="32"/>
      <c r="J20" s="109"/>
      <c r="K20" s="109"/>
      <c r="L20" s="246">
        <f t="shared" si="1"/>
        <v>0</v>
      </c>
      <c r="M20" s="184"/>
      <c r="N20" s="107"/>
      <c r="O20" s="109"/>
      <c r="P20" s="184"/>
      <c r="Q20" s="109"/>
      <c r="R20" s="184"/>
      <c r="S20" s="109"/>
      <c r="T20" s="184"/>
      <c r="U20" s="109"/>
      <c r="V20" s="184"/>
      <c r="W20" s="109"/>
      <c r="X20" s="184"/>
      <c r="Y20" s="109"/>
      <c r="Z20" s="184"/>
      <c r="AA20" s="109"/>
      <c r="AB20" s="184"/>
      <c r="AC20" s="109"/>
      <c r="AD20" s="184"/>
      <c r="AE20" s="109"/>
      <c r="AF20" s="184"/>
      <c r="AG20" s="109"/>
      <c r="AH20" s="184"/>
      <c r="AI20" s="109"/>
      <c r="AJ20" s="184"/>
      <c r="AK20" s="109"/>
      <c r="AL20" s="184"/>
      <c r="AM20" s="936"/>
      <c r="AN20" s="1002"/>
      <c r="AO20" s="107"/>
      <c r="AP20" s="247"/>
      <c r="AQ20" s="184"/>
      <c r="AR20" s="247"/>
      <c r="AS20" s="184"/>
      <c r="AT20" s="247"/>
      <c r="AU20" s="184"/>
      <c r="AV20" s="107"/>
      <c r="AW20" s="247"/>
      <c r="AX20" s="184"/>
      <c r="AY20" s="247"/>
      <c r="AZ20" s="184"/>
      <c r="BA20" s="247"/>
      <c r="BB20" s="184"/>
      <c r="BC20" s="107"/>
      <c r="BD20" s="247"/>
      <c r="BE20" s="184"/>
      <c r="BF20" s="247"/>
      <c r="BG20" s="184"/>
      <c r="BH20" s="108"/>
      <c r="BI20" s="835"/>
      <c r="BJ20" s="108"/>
      <c r="BK20" s="363"/>
    </row>
    <row r="21" spans="1:63" ht="14.85" customHeight="1">
      <c r="B21" s="203"/>
      <c r="C21" s="250"/>
      <c r="D21" s="251" t="s">
        <v>1736</v>
      </c>
      <c r="E21" s="252"/>
      <c r="F21" s="253"/>
      <c r="G21" s="32"/>
      <c r="H21" s="636">
        <f t="shared" si="0"/>
        <v>1</v>
      </c>
      <c r="I21" s="32"/>
      <c r="J21" s="64"/>
      <c r="K21" s="64"/>
      <c r="L21" s="246">
        <f t="shared" si="1"/>
        <v>0</v>
      </c>
      <c r="M21" s="184"/>
      <c r="N21" s="107"/>
      <c r="O21" s="254"/>
      <c r="P21" s="184"/>
      <c r="Q21" s="254"/>
      <c r="R21" s="184"/>
      <c r="S21" s="254"/>
      <c r="T21" s="184"/>
      <c r="U21" s="254"/>
      <c r="V21" s="184"/>
      <c r="W21" s="254"/>
      <c r="X21" s="184"/>
      <c r="Y21" s="254"/>
      <c r="Z21" s="184"/>
      <c r="AA21" s="254"/>
      <c r="AB21" s="184"/>
      <c r="AC21" s="254"/>
      <c r="AD21" s="184"/>
      <c r="AE21" s="254"/>
      <c r="AF21" s="184"/>
      <c r="AG21" s="254"/>
      <c r="AH21" s="184"/>
      <c r="AI21" s="254"/>
      <c r="AJ21" s="184"/>
      <c r="AK21" s="254"/>
      <c r="AL21" s="184"/>
      <c r="AM21" s="71"/>
      <c r="AN21" s="1002"/>
      <c r="AO21" s="107"/>
      <c r="AP21" s="247"/>
      <c r="AQ21" s="184"/>
      <c r="AR21" s="247"/>
      <c r="AS21" s="184"/>
      <c r="AT21" s="247"/>
      <c r="AU21" s="184"/>
      <c r="AV21" s="107"/>
      <c r="AW21" s="247"/>
      <c r="AX21" s="184"/>
      <c r="AY21" s="247"/>
      <c r="AZ21" s="184"/>
      <c r="BA21" s="247"/>
      <c r="BB21" s="184"/>
      <c r="BC21" s="107"/>
      <c r="BD21" s="247"/>
      <c r="BE21" s="184"/>
      <c r="BF21" s="247"/>
      <c r="BG21" s="184"/>
      <c r="BH21" s="108"/>
      <c r="BI21" s="835"/>
      <c r="BJ21" s="108"/>
      <c r="BK21" s="363"/>
    </row>
    <row r="22" spans="1:63" ht="14.85" customHeight="1">
      <c r="B22" s="203"/>
      <c r="C22" s="250"/>
      <c r="D22" s="251"/>
      <c r="E22" s="252"/>
      <c r="F22" s="253"/>
      <c r="G22" s="32"/>
      <c r="H22" s="1010">
        <f>IF(AND(J22&lt;&gt;"",K22&lt;&gt;"",L22&lt;&gt;"",M22&lt;&gt;"",O22&lt;&gt;"",P22&lt;&gt;"",Q22&lt;&gt;"",R22&lt;&gt;"",S22&lt;&gt;"",T22&lt;&gt;"",U22&lt;&gt;"",V22&lt;&gt;"",W22&lt;&gt;"",X22&lt;&gt;"",Y22&lt;&gt;"",Z22&lt;&gt;"",AA22&lt;&gt;"",AB22&lt;&gt;"",AC22&lt;&gt;"",AD22&lt;&gt;"",AE22&lt;&gt;"",AF22&lt;&gt;"",AG22&lt;&gt;"",AH22&lt;&gt;"",AI22&lt;&gt;"",AJ22&lt;&gt;"",AK22&lt;&gt;"",AL22&lt;&gt;"",AM22&lt;&gt;"",AN22&lt;&gt;"",AT22&lt;&gt;"",AU22&lt;&gt;"",AR22&lt;&gt;"",AS22&lt;&gt;"",AP22&lt;&gt;"",AQ22&lt;&gt;"",AW22&lt;&gt;"",AX22&lt;&gt;"",AY22&lt;&gt;"",AZ22&lt;&gt;"",BA22&lt;&gt;"",BB22&lt;&gt;"",BD22&lt;&gt;"",BE22&lt;&gt;"",BF22&lt;&gt;"",BG22&lt;&gt;"",BK22&lt;&gt;""),0,1)</f>
        <v>1</v>
      </c>
      <c r="I22" s="32"/>
      <c r="J22" s="64"/>
      <c r="K22" s="64"/>
      <c r="L22" s="246">
        <f t="shared" si="1"/>
        <v>0</v>
      </c>
      <c r="M22" s="184"/>
      <c r="N22" s="107"/>
      <c r="O22" s="254"/>
      <c r="P22" s="184"/>
      <c r="Q22" s="254"/>
      <c r="R22" s="184"/>
      <c r="S22" s="254"/>
      <c r="T22" s="184"/>
      <c r="U22" s="254"/>
      <c r="V22" s="184"/>
      <c r="W22" s="254"/>
      <c r="X22" s="184"/>
      <c r="Y22" s="254"/>
      <c r="Z22" s="184"/>
      <c r="AA22" s="254"/>
      <c r="AB22" s="184"/>
      <c r="AC22" s="254"/>
      <c r="AD22" s="184"/>
      <c r="AE22" s="254"/>
      <c r="AF22" s="184"/>
      <c r="AG22" s="254"/>
      <c r="AH22" s="184"/>
      <c r="AI22" s="254"/>
      <c r="AJ22" s="184"/>
      <c r="AK22" s="254"/>
      <c r="AL22" s="184"/>
      <c r="AM22" s="71"/>
      <c r="AN22" s="1002"/>
      <c r="AO22" s="107"/>
      <c r="AP22" s="247"/>
      <c r="AQ22" s="184"/>
      <c r="AR22" s="247"/>
      <c r="AS22" s="184"/>
      <c r="AT22" s="247"/>
      <c r="AU22" s="184"/>
      <c r="AV22" s="107"/>
      <c r="AW22" s="247"/>
      <c r="AX22" s="184"/>
      <c r="AY22" s="247"/>
      <c r="AZ22" s="184"/>
      <c r="BA22" s="247"/>
      <c r="BB22" s="184"/>
      <c r="BC22" s="107"/>
      <c r="BD22" s="247"/>
      <c r="BE22" s="184"/>
      <c r="BF22" s="247"/>
      <c r="BG22" s="184"/>
      <c r="BH22" s="108"/>
      <c r="BI22" s="835"/>
      <c r="BJ22" s="108"/>
      <c r="BK22" s="363"/>
    </row>
    <row r="23" spans="1:63" ht="14.85" customHeight="1" thickBot="1">
      <c r="B23" s="203">
        <f>IF(C23="","",COUNTIF($C$16:C23,"&lt;&gt;""")-COUNTBLANK($C$16:C23))</f>
        <v>6</v>
      </c>
      <c r="C23" s="255" t="s">
        <v>2399</v>
      </c>
      <c r="D23" s="256" t="s">
        <v>163</v>
      </c>
      <c r="E23" s="257" t="s">
        <v>1824</v>
      </c>
      <c r="F23" s="258" t="s">
        <v>164</v>
      </c>
      <c r="G23" s="32"/>
      <c r="H23" s="1010">
        <f>IF(AND(L23&lt;&gt;"",M23&lt;&gt;"",O23&lt;&gt;"",P23&lt;&gt;"",Q23&lt;&gt;"",R23&lt;&gt;"",S23&lt;&gt;"",T23&lt;&gt;"",U23&lt;&gt;"",V23&lt;&gt;"",W23&lt;&gt;"",X23&lt;&gt;"",Y23&lt;&gt;"",Z23&lt;&gt;"",AA23&lt;&gt;"",AB23&lt;&gt;"",AC23&lt;&gt;"",AD23&lt;&gt;"",AE23&lt;&gt;"",AF23&lt;&gt;"",AG23&lt;&gt;"",AH23&lt;&gt;"",AI23&lt;&gt;"",AJ23&lt;&gt;"",AK23&lt;&gt;"",AL23&lt;&gt;"",AM23&lt;&gt;"",AN23&lt;&gt;"",BK23&lt;&gt;""),0,1)</f>
        <v>1</v>
      </c>
      <c r="I23" s="32"/>
      <c r="J23" s="831"/>
      <c r="K23" s="831"/>
      <c r="L23" s="246">
        <f t="shared" si="1"/>
        <v>0</v>
      </c>
      <c r="M23" s="184"/>
      <c r="N23" s="107"/>
      <c r="O23" s="259">
        <f>SUM(O16:O22)</f>
        <v>0</v>
      </c>
      <c r="P23" s="184"/>
      <c r="Q23" s="259">
        <f>SUM(Q16:Q22)</f>
        <v>0</v>
      </c>
      <c r="R23" s="184"/>
      <c r="S23" s="259">
        <f>SUM(S16:S22)</f>
        <v>0</v>
      </c>
      <c r="T23" s="184"/>
      <c r="U23" s="259">
        <f>SUM(U16:U22)</f>
        <v>0</v>
      </c>
      <c r="V23" s="184"/>
      <c r="W23" s="259">
        <f>SUM(W16:W22)</f>
        <v>0</v>
      </c>
      <c r="X23" s="184"/>
      <c r="Y23" s="259">
        <f>SUM(Y16:Y22)</f>
        <v>0</v>
      </c>
      <c r="Z23" s="184"/>
      <c r="AA23" s="259">
        <f>SUM(AA16:AA22)</f>
        <v>0</v>
      </c>
      <c r="AB23" s="184"/>
      <c r="AC23" s="259">
        <f>SUM(AC16:AC22)</f>
        <v>0</v>
      </c>
      <c r="AD23" s="184"/>
      <c r="AE23" s="259">
        <f>SUM(AE16:AE22)</f>
        <v>0</v>
      </c>
      <c r="AF23" s="184"/>
      <c r="AG23" s="259">
        <f>SUM(AG16:AG22)</f>
        <v>0</v>
      </c>
      <c r="AH23" s="184"/>
      <c r="AI23" s="259">
        <f>SUM(AI16:AI22)</f>
        <v>0</v>
      </c>
      <c r="AJ23" s="184"/>
      <c r="AK23" s="259">
        <f>SUM(AK16:AK22)</f>
        <v>0</v>
      </c>
      <c r="AL23" s="184"/>
      <c r="AM23" s="1224">
        <f>SUM(AM16:AM22)</f>
        <v>0</v>
      </c>
      <c r="AN23" s="1002"/>
      <c r="AO23" s="107"/>
      <c r="AP23" s="107"/>
      <c r="AQ23" s="107"/>
      <c r="AR23" s="107"/>
      <c r="AS23" s="107"/>
      <c r="AT23" s="107"/>
      <c r="AU23" s="107"/>
      <c r="AV23" s="107"/>
      <c r="AW23" s="107"/>
      <c r="AX23" s="107"/>
      <c r="AY23" s="107"/>
      <c r="AZ23" s="107"/>
      <c r="BA23" s="107"/>
      <c r="BB23" s="107"/>
      <c r="BC23" s="107"/>
      <c r="BD23" s="107"/>
      <c r="BE23" s="107"/>
      <c r="BF23" s="107"/>
      <c r="BG23" s="107"/>
      <c r="BH23" s="108"/>
      <c r="BI23" s="835"/>
      <c r="BJ23" s="108"/>
      <c r="BK23" s="363"/>
    </row>
    <row r="24" spans="1:63" ht="14.4">
      <c r="A24" s="985"/>
      <c r="B24" s="52"/>
      <c r="C24" s="985"/>
      <c r="D24" s="985"/>
      <c r="E24" s="985"/>
      <c r="F24" s="985"/>
      <c r="G24" s="985"/>
      <c r="H24" s="985"/>
      <c r="I24" s="985"/>
      <c r="J24" s="985"/>
      <c r="K24" s="985"/>
      <c r="L24" s="985"/>
      <c r="M24" s="985"/>
      <c r="N24" s="985"/>
      <c r="O24" s="985"/>
      <c r="P24" s="985"/>
      <c r="Q24" s="985"/>
      <c r="R24" s="985"/>
      <c r="S24" s="985"/>
      <c r="T24" s="985"/>
      <c r="U24" s="985"/>
      <c r="V24" s="985"/>
      <c r="W24" s="985"/>
      <c r="X24" s="985"/>
      <c r="Y24" s="985"/>
      <c r="Z24" s="985"/>
      <c r="AA24" s="985"/>
      <c r="AB24" s="985"/>
      <c r="AC24" s="985"/>
      <c r="AD24" s="985"/>
      <c r="AE24" s="985"/>
      <c r="AF24" s="985"/>
      <c r="AG24" s="985"/>
      <c r="AH24" s="985"/>
      <c r="AI24" s="985"/>
      <c r="AJ24" s="985"/>
      <c r="AK24" s="985"/>
      <c r="AL24" s="985"/>
      <c r="AO24" s="985"/>
      <c r="AP24" s="985"/>
      <c r="AQ24" s="985"/>
      <c r="AR24" s="985"/>
      <c r="AS24" s="985"/>
      <c r="AT24" s="985"/>
      <c r="AU24" s="985"/>
      <c r="AV24" s="985"/>
      <c r="AW24" s="985"/>
      <c r="AX24" s="985"/>
      <c r="AY24" s="985"/>
      <c r="AZ24" s="985"/>
      <c r="BA24" s="985"/>
      <c r="BB24" s="985"/>
      <c r="BC24" s="985"/>
      <c r="BD24" s="985"/>
      <c r="BE24" s="985"/>
      <c r="BF24" s="985"/>
      <c r="BG24" s="985"/>
      <c r="BH24" s="985"/>
      <c r="BI24" s="985"/>
      <c r="BJ24" s="985"/>
      <c r="BK24" s="190"/>
    </row>
    <row r="25" spans="1:63" ht="14.4">
      <c r="B25" s="52"/>
      <c r="G25" s="985"/>
      <c r="H25" s="985"/>
      <c r="I25" s="985"/>
      <c r="J25" s="985"/>
      <c r="BI25" s="34"/>
      <c r="BJ25" s="34"/>
      <c r="BK25" s="190"/>
    </row>
    <row r="26" spans="1:63" ht="14.4">
      <c r="B26" s="52"/>
      <c r="C26" s="32" t="s">
        <v>129</v>
      </c>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c r="AL26" s="985"/>
      <c r="AO26" s="985"/>
      <c r="AP26" s="985"/>
      <c r="AQ26" s="985"/>
      <c r="AR26" s="985"/>
      <c r="AS26" s="985"/>
      <c r="AT26" s="985"/>
      <c r="AU26" s="985"/>
      <c r="AV26" s="985"/>
      <c r="AW26" s="985"/>
      <c r="AX26" s="985"/>
      <c r="AY26" s="985"/>
      <c r="AZ26" s="985"/>
      <c r="BA26" s="985"/>
      <c r="BB26" s="985"/>
      <c r="BC26" s="985"/>
      <c r="BD26" s="985"/>
      <c r="BE26" s="985"/>
      <c r="BF26" s="985"/>
      <c r="BG26" s="985"/>
      <c r="BH26" s="985"/>
      <c r="BI26" s="985"/>
      <c r="BJ26" s="985"/>
      <c r="BK26" s="190"/>
    </row>
    <row r="27" spans="1:63" ht="14.4">
      <c r="B27" s="52"/>
      <c r="C27" s="1659"/>
      <c r="D27" s="1659"/>
      <c r="E27" s="1659"/>
      <c r="F27" s="1659"/>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c r="AL27" s="985"/>
      <c r="AO27" s="985"/>
      <c r="AP27" s="985"/>
      <c r="AQ27" s="985"/>
      <c r="AR27" s="985"/>
      <c r="AS27" s="985"/>
      <c r="AT27" s="985"/>
      <c r="AU27" s="985"/>
      <c r="AV27" s="985"/>
      <c r="AW27" s="985"/>
      <c r="AX27" s="985"/>
      <c r="AY27" s="985"/>
      <c r="AZ27" s="985"/>
      <c r="BA27" s="985"/>
      <c r="BB27" s="985"/>
      <c r="BC27" s="985"/>
      <c r="BD27" s="985"/>
      <c r="BE27" s="985"/>
      <c r="BF27" s="985"/>
      <c r="BG27" s="985"/>
      <c r="BH27" s="985"/>
      <c r="BI27" s="985"/>
      <c r="BJ27" s="985"/>
      <c r="BK27" s="190"/>
    </row>
    <row r="28" spans="1:63" ht="14.4">
      <c r="B28" s="52"/>
      <c r="C28" s="1659"/>
      <c r="D28" s="1659"/>
      <c r="E28" s="1659"/>
      <c r="F28" s="1659"/>
      <c r="G28" s="985"/>
      <c r="H28" s="985"/>
      <c r="I28" s="985"/>
      <c r="J28" s="985"/>
      <c r="K28" s="985"/>
      <c r="L28" s="985"/>
      <c r="M28" s="985"/>
      <c r="N28" s="985"/>
      <c r="O28" s="985"/>
      <c r="P28" s="985"/>
      <c r="Q28" s="985"/>
      <c r="R28" s="985"/>
      <c r="S28" s="985"/>
      <c r="T28" s="985"/>
      <c r="U28" s="985"/>
      <c r="V28" s="985"/>
      <c r="W28" s="985"/>
      <c r="X28" s="985"/>
      <c r="Y28" s="985"/>
      <c r="Z28" s="985"/>
      <c r="AA28" s="985"/>
      <c r="AB28" s="985"/>
      <c r="AC28" s="985"/>
      <c r="AD28" s="985"/>
      <c r="AE28" s="985"/>
      <c r="AF28" s="985"/>
      <c r="AG28" s="985"/>
      <c r="AH28" s="985"/>
      <c r="AI28" s="985"/>
      <c r="AJ28" s="985"/>
      <c r="AK28" s="985"/>
      <c r="AL28" s="985"/>
      <c r="AO28" s="985"/>
      <c r="AP28" s="985"/>
      <c r="AQ28" s="985"/>
      <c r="AR28" s="985"/>
      <c r="AS28" s="985"/>
      <c r="AT28" s="985"/>
      <c r="AU28" s="985"/>
      <c r="AV28" s="985"/>
      <c r="AW28" s="985"/>
      <c r="AX28" s="985"/>
      <c r="AY28" s="985"/>
      <c r="AZ28" s="985"/>
      <c r="BA28" s="985"/>
      <c r="BB28" s="985"/>
      <c r="BC28" s="985"/>
      <c r="BD28" s="985"/>
      <c r="BE28" s="985"/>
      <c r="BF28" s="985"/>
      <c r="BG28" s="985"/>
      <c r="BH28" s="985"/>
      <c r="BI28" s="985"/>
      <c r="BJ28" s="985"/>
      <c r="BK28" s="190"/>
    </row>
    <row r="29" spans="1:63" ht="14.4">
      <c r="B29" s="52"/>
      <c r="C29" s="1659"/>
      <c r="D29" s="1659"/>
      <c r="E29" s="1659"/>
      <c r="F29" s="1659"/>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O29" s="985"/>
      <c r="AP29" s="985"/>
      <c r="AQ29" s="985"/>
      <c r="AR29" s="985"/>
      <c r="AS29" s="985"/>
      <c r="AT29" s="985"/>
      <c r="AU29" s="985"/>
      <c r="AV29" s="985"/>
      <c r="AW29" s="985"/>
      <c r="AX29" s="985"/>
      <c r="AY29" s="985"/>
      <c r="AZ29" s="985"/>
      <c r="BA29" s="985"/>
      <c r="BB29" s="985"/>
      <c r="BC29" s="985"/>
      <c r="BD29" s="985"/>
      <c r="BE29" s="985"/>
      <c r="BF29" s="985"/>
      <c r="BG29" s="985"/>
      <c r="BH29" s="985"/>
      <c r="BI29" s="985"/>
      <c r="BJ29" s="985"/>
      <c r="BK29" s="190"/>
    </row>
    <row r="30" spans="1:63" ht="14.4">
      <c r="B30" s="52"/>
      <c r="C30" s="1659"/>
      <c r="D30" s="1659"/>
      <c r="E30" s="1659"/>
      <c r="F30" s="1659"/>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O30" s="985"/>
      <c r="AP30" s="985"/>
      <c r="AQ30" s="985"/>
      <c r="AR30" s="985"/>
      <c r="AS30" s="985"/>
      <c r="AT30" s="985"/>
      <c r="AU30" s="985"/>
      <c r="AV30" s="985"/>
      <c r="AW30" s="985"/>
      <c r="AX30" s="985"/>
      <c r="AY30" s="998"/>
      <c r="AZ30" s="985"/>
      <c r="BA30" s="985"/>
      <c r="BB30" s="985"/>
      <c r="BC30" s="985"/>
      <c r="BD30" s="985"/>
      <c r="BE30" s="985"/>
      <c r="BF30" s="985"/>
      <c r="BG30" s="985"/>
      <c r="BH30" s="985"/>
      <c r="BI30" s="985"/>
      <c r="BJ30" s="985"/>
      <c r="BK30" s="190"/>
    </row>
    <row r="31" spans="1:63" ht="14.4">
      <c r="B31" s="52"/>
      <c r="C31" s="1659"/>
      <c r="D31" s="1659"/>
      <c r="E31" s="1659"/>
      <c r="F31" s="1659"/>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O31" s="985"/>
      <c r="AP31" s="985"/>
      <c r="AQ31" s="985"/>
      <c r="AR31" s="985"/>
      <c r="AS31" s="985"/>
      <c r="AT31" s="985"/>
      <c r="AU31" s="985"/>
      <c r="AV31" s="985"/>
      <c r="AW31" s="985"/>
      <c r="AX31" s="985"/>
      <c r="AY31" s="985"/>
      <c r="AZ31" s="985"/>
      <c r="BA31" s="985"/>
      <c r="BB31" s="985"/>
      <c r="BC31" s="985"/>
      <c r="BD31" s="985"/>
      <c r="BE31" s="985"/>
      <c r="BF31" s="985"/>
      <c r="BG31" s="985"/>
      <c r="BH31" s="985"/>
      <c r="BI31" s="985"/>
      <c r="BJ31" s="985"/>
      <c r="BK31" s="190"/>
    </row>
    <row r="32" spans="1:63" ht="14.4">
      <c r="B32" s="52"/>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s="985"/>
      <c r="AG32" s="985"/>
      <c r="AH32" s="985"/>
      <c r="AI32" s="985"/>
      <c r="AJ32" s="985"/>
      <c r="AK32" s="985"/>
      <c r="AL32" s="985"/>
      <c r="AO32" s="985"/>
      <c r="AP32" s="985"/>
      <c r="AQ32" s="985"/>
      <c r="AR32" s="985"/>
      <c r="AS32" s="985"/>
      <c r="AT32" s="985"/>
      <c r="AU32" s="985"/>
      <c r="AV32" s="985"/>
      <c r="AW32" s="985"/>
      <c r="AX32" s="985"/>
      <c r="AY32" s="985"/>
      <c r="AZ32" s="985"/>
      <c r="BA32" s="985"/>
      <c r="BB32" s="985"/>
      <c r="BC32" s="985"/>
      <c r="BD32" s="985"/>
      <c r="BE32" s="985"/>
      <c r="BF32" s="985"/>
      <c r="BG32" s="985"/>
      <c r="BH32" s="985"/>
      <c r="BI32" s="985"/>
      <c r="BJ32" s="985"/>
      <c r="BK32" s="190"/>
    </row>
    <row r="33" spans="1:63" ht="14.4">
      <c r="A33" s="985"/>
      <c r="B33" s="52"/>
      <c r="C33" s="985"/>
      <c r="D33" s="33"/>
      <c r="E33" s="33"/>
      <c r="F33" s="33"/>
      <c r="G33" s="985"/>
      <c r="H33" s="985"/>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c r="AL33" s="985"/>
      <c r="AO33" s="985"/>
      <c r="AP33" s="985"/>
      <c r="AQ33" s="985"/>
      <c r="AR33" s="985"/>
      <c r="AS33" s="985"/>
      <c r="AT33" s="985"/>
      <c r="AU33" s="985"/>
      <c r="AV33" s="985"/>
      <c r="AW33" s="985"/>
      <c r="AX33" s="985"/>
      <c r="AY33" s="985"/>
      <c r="AZ33" s="985"/>
      <c r="BA33" s="985"/>
      <c r="BB33" s="985"/>
      <c r="BC33" s="985"/>
      <c r="BD33" s="985"/>
      <c r="BE33" s="985"/>
      <c r="BF33" s="985"/>
      <c r="BG33" s="985"/>
      <c r="BH33" s="985"/>
      <c r="BI33" s="985"/>
      <c r="BJ33" s="985"/>
      <c r="BK33" s="190"/>
    </row>
    <row r="34" spans="1:63" ht="14.4">
      <c r="B34" s="335" t="s">
        <v>130</v>
      </c>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994"/>
      <c r="AN34" s="994"/>
      <c r="AO34" s="56"/>
      <c r="AP34" s="56"/>
      <c r="AQ34" s="56"/>
      <c r="AR34" s="56"/>
      <c r="AS34" s="56"/>
      <c r="AT34" s="56"/>
      <c r="AU34" s="56"/>
      <c r="AV34" s="56"/>
      <c r="AW34" s="56"/>
      <c r="AX34" s="56"/>
      <c r="AY34" s="56"/>
      <c r="AZ34" s="56"/>
      <c r="BA34" s="56"/>
      <c r="BB34" s="56"/>
      <c r="BC34" s="56"/>
      <c r="BD34" s="56"/>
      <c r="BE34" s="56"/>
      <c r="BF34" s="56"/>
      <c r="BG34" s="56"/>
      <c r="BH34" s="56"/>
      <c r="BI34" s="56"/>
      <c r="BJ34" s="56"/>
      <c r="BK34" s="260"/>
    </row>
    <row r="35" spans="1:63" ht="14.4" hidden="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s="984"/>
      <c r="AN35" s="984"/>
      <c r="AO35"/>
      <c r="AP35"/>
      <c r="AQ35"/>
      <c r="AR35"/>
      <c r="AS35"/>
      <c r="AT35"/>
      <c r="AU35"/>
      <c r="AV35"/>
      <c r="AW35"/>
      <c r="AX35"/>
      <c r="AY35"/>
      <c r="AZ35"/>
      <c r="BA35"/>
      <c r="BB35"/>
      <c r="BC35"/>
      <c r="BD35"/>
      <c r="BE35"/>
      <c r="BF35"/>
      <c r="BG35"/>
      <c r="BH35"/>
      <c r="BI35"/>
      <c r="BJ35"/>
      <c r="BK35"/>
    </row>
    <row r="36" spans="1:63" ht="0" hidden="1"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s="984"/>
      <c r="AN36" s="984"/>
      <c r="AO36"/>
      <c r="AP36"/>
      <c r="AQ36"/>
      <c r="AR36"/>
      <c r="AS36"/>
      <c r="AT36"/>
      <c r="AU36"/>
      <c r="AV36"/>
      <c r="AW36"/>
      <c r="AX36"/>
      <c r="AY36"/>
      <c r="AZ36"/>
      <c r="BA36"/>
      <c r="BB36"/>
      <c r="BC36"/>
      <c r="BD36"/>
      <c r="BE36"/>
      <c r="BF36"/>
      <c r="BG36"/>
      <c r="BH36"/>
      <c r="BI36"/>
      <c r="BJ36"/>
      <c r="BK36"/>
    </row>
    <row r="37" spans="1:63" ht="14.4" hidden="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s="984"/>
      <c r="AN37" s="984"/>
      <c r="AO37"/>
      <c r="AP37"/>
      <c r="AQ37"/>
      <c r="AR37"/>
      <c r="AS37"/>
      <c r="AT37"/>
      <c r="AU37"/>
      <c r="AV37"/>
      <c r="AW37"/>
      <c r="AX37"/>
      <c r="AY37"/>
      <c r="AZ37"/>
      <c r="BA37"/>
      <c r="BB37"/>
      <c r="BC37"/>
      <c r="BD37"/>
      <c r="BE37"/>
      <c r="BF37"/>
      <c r="BG37"/>
      <c r="BH37"/>
      <c r="BI37"/>
      <c r="BJ37"/>
      <c r="BK37"/>
    </row>
    <row r="38" spans="1:63" ht="15" hidden="1"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s="984"/>
      <c r="AN38" s="984"/>
      <c r="AO38"/>
      <c r="AP38"/>
      <c r="AQ38"/>
      <c r="AR38"/>
      <c r="AS38"/>
      <c r="AT38"/>
      <c r="AU38"/>
      <c r="AV38"/>
      <c r="AW38"/>
      <c r="AX38"/>
      <c r="AY38"/>
      <c r="AZ38"/>
      <c r="BA38"/>
      <c r="BB38"/>
      <c r="BC38"/>
      <c r="BD38"/>
      <c r="BE38"/>
      <c r="BF38"/>
      <c r="BG38"/>
      <c r="BH38"/>
      <c r="BI38"/>
      <c r="BJ38"/>
      <c r="BK38"/>
    </row>
    <row r="39" spans="1:63" ht="15" hidden="1"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s="984"/>
      <c r="AN39" s="984"/>
      <c r="AO39"/>
      <c r="AP39"/>
      <c r="AQ39"/>
      <c r="AR39"/>
      <c r="AS39"/>
      <c r="AT39"/>
      <c r="AU39"/>
      <c r="AV39"/>
      <c r="AW39"/>
      <c r="AX39"/>
      <c r="AY39"/>
      <c r="AZ39"/>
      <c r="BA39"/>
      <c r="BB39"/>
      <c r="BC39"/>
      <c r="BD39"/>
      <c r="BE39"/>
      <c r="BF39"/>
      <c r="BG39"/>
      <c r="BH39"/>
      <c r="BI39"/>
      <c r="BJ39"/>
      <c r="BK39"/>
    </row>
    <row r="40" spans="1:63" ht="15"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s="984"/>
      <c r="AN40" s="984"/>
      <c r="AO40"/>
      <c r="AP40"/>
      <c r="AQ40"/>
      <c r="AR40"/>
      <c r="AS40"/>
      <c r="AT40"/>
      <c r="AU40"/>
      <c r="AV40"/>
      <c r="AW40"/>
      <c r="AX40"/>
      <c r="AY40"/>
      <c r="AZ40"/>
      <c r="BA40"/>
      <c r="BB40"/>
      <c r="BC40"/>
      <c r="BD40"/>
      <c r="BE40"/>
      <c r="BF40"/>
      <c r="BG40"/>
      <c r="BH40"/>
      <c r="BI40"/>
      <c r="BJ40"/>
      <c r="BK40"/>
    </row>
    <row r="41" spans="1:63" ht="15"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s="984"/>
      <c r="AN41" s="984"/>
      <c r="AO41"/>
      <c r="AP41"/>
      <c r="AQ41"/>
      <c r="AR41"/>
      <c r="AS41"/>
      <c r="AT41"/>
      <c r="AU41"/>
      <c r="AV41"/>
      <c r="AW41"/>
      <c r="AX41"/>
      <c r="AY41"/>
      <c r="AZ41"/>
      <c r="BA41"/>
      <c r="BB41"/>
      <c r="BC41"/>
      <c r="BD41"/>
      <c r="BE41"/>
      <c r="BF41"/>
      <c r="BG41"/>
      <c r="BH41"/>
      <c r="BI41"/>
      <c r="BJ41"/>
      <c r="BK41"/>
    </row>
    <row r="42" spans="1:63" ht="15"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s="984"/>
      <c r="AN42" s="984"/>
      <c r="AO42"/>
      <c r="AP42"/>
      <c r="AQ42"/>
      <c r="AR42"/>
      <c r="AS42"/>
      <c r="AT42"/>
      <c r="AU42"/>
      <c r="AV42"/>
      <c r="AW42"/>
      <c r="AX42"/>
      <c r="AY42"/>
      <c r="AZ42"/>
      <c r="BA42"/>
      <c r="BB42"/>
      <c r="BC42"/>
      <c r="BD42"/>
      <c r="BE42"/>
      <c r="BF42"/>
      <c r="BG42"/>
      <c r="BH42"/>
      <c r="BI42"/>
      <c r="BJ42"/>
      <c r="BK42"/>
    </row>
    <row r="43" spans="1:63" ht="1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s="984"/>
      <c r="AN43" s="984"/>
      <c r="AO43"/>
      <c r="AP43"/>
      <c r="AQ43"/>
      <c r="AR43"/>
      <c r="AS43"/>
      <c r="AT43"/>
      <c r="AU43"/>
      <c r="AV43"/>
      <c r="AW43"/>
      <c r="AX43"/>
      <c r="AY43"/>
      <c r="AZ43"/>
      <c r="BA43"/>
      <c r="BB43"/>
      <c r="BC43"/>
      <c r="BD43"/>
      <c r="BE43"/>
      <c r="BF43"/>
      <c r="BG43"/>
      <c r="BH43"/>
      <c r="BI43"/>
      <c r="BJ43"/>
      <c r="BK43"/>
    </row>
    <row r="44" spans="1:63" ht="1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s="984"/>
      <c r="AN44" s="984"/>
      <c r="AO44"/>
      <c r="AP44"/>
      <c r="AQ44"/>
      <c r="AR44"/>
      <c r="AS44"/>
      <c r="AT44"/>
      <c r="AU44"/>
      <c r="AV44"/>
      <c r="AW44"/>
      <c r="AX44"/>
      <c r="AY44"/>
      <c r="AZ44"/>
      <c r="BA44"/>
      <c r="BB44"/>
      <c r="BC44"/>
      <c r="BD44"/>
      <c r="BE44"/>
      <c r="BF44"/>
      <c r="BG44"/>
      <c r="BH44"/>
      <c r="BI44"/>
      <c r="BJ44"/>
      <c r="BK44"/>
    </row>
    <row r="45" spans="1:63" ht="1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s="984"/>
      <c r="AN45" s="984"/>
      <c r="AO45"/>
      <c r="AP45"/>
      <c r="AQ45"/>
      <c r="AR45"/>
      <c r="AS45"/>
      <c r="AT45"/>
      <c r="AU45"/>
      <c r="AV45"/>
      <c r="AW45"/>
      <c r="AX45"/>
      <c r="AY45"/>
      <c r="AZ45"/>
      <c r="BA45"/>
      <c r="BB45"/>
      <c r="BC45"/>
      <c r="BD45"/>
      <c r="BE45"/>
      <c r="BF45"/>
      <c r="BG45"/>
      <c r="BH45"/>
      <c r="BI45"/>
      <c r="BJ45"/>
      <c r="BK45"/>
    </row>
    <row r="46" spans="1:63" ht="1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s="984"/>
      <c r="AN46" s="984"/>
      <c r="AO46"/>
      <c r="AP46"/>
      <c r="AQ46"/>
      <c r="AR46"/>
      <c r="AS46"/>
      <c r="AT46"/>
      <c r="AU46"/>
      <c r="AV46"/>
      <c r="AW46"/>
      <c r="AX46"/>
      <c r="AY46"/>
      <c r="AZ46"/>
      <c r="BA46"/>
      <c r="BB46"/>
      <c r="BC46"/>
      <c r="BD46"/>
      <c r="BE46"/>
      <c r="BF46"/>
      <c r="BG46"/>
      <c r="BH46"/>
      <c r="BI46"/>
      <c r="BJ46"/>
      <c r="BK46"/>
    </row>
    <row r="47" spans="1:63" ht="1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s="984"/>
      <c r="AN47" s="984"/>
      <c r="AO47"/>
      <c r="AP47"/>
      <c r="AQ47"/>
      <c r="AR47"/>
      <c r="AS47"/>
      <c r="AT47"/>
      <c r="AU47"/>
      <c r="AV47"/>
      <c r="AW47"/>
      <c r="AX47"/>
      <c r="AY47"/>
      <c r="AZ47"/>
      <c r="BA47"/>
      <c r="BB47"/>
      <c r="BC47"/>
      <c r="BD47"/>
      <c r="BE47"/>
      <c r="BF47"/>
      <c r="BG47"/>
      <c r="BH47"/>
      <c r="BI47"/>
      <c r="BJ47"/>
      <c r="BK47"/>
    </row>
    <row r="48" spans="1:63" ht="1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s="984"/>
      <c r="AN48" s="984"/>
      <c r="AO48"/>
      <c r="AP48"/>
      <c r="AQ48"/>
      <c r="AR48"/>
      <c r="AS48"/>
      <c r="AT48"/>
      <c r="AU48"/>
      <c r="AV48"/>
      <c r="AW48"/>
      <c r="AX48"/>
      <c r="AY48"/>
      <c r="AZ48"/>
      <c r="BA48"/>
      <c r="BB48"/>
      <c r="BC48"/>
      <c r="BD48"/>
      <c r="BE48"/>
      <c r="BF48"/>
      <c r="BG48"/>
      <c r="BH48"/>
      <c r="BI48"/>
      <c r="BJ48"/>
      <c r="BK48"/>
    </row>
    <row r="49" spans="1:63" ht="1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s="984"/>
      <c r="AN49" s="984"/>
      <c r="AO49"/>
      <c r="AP49"/>
      <c r="AQ49"/>
      <c r="AR49"/>
      <c r="AS49"/>
      <c r="AT49"/>
      <c r="AU49"/>
      <c r="AV49"/>
      <c r="AW49"/>
      <c r="AX49"/>
      <c r="AY49"/>
      <c r="AZ49"/>
      <c r="BA49"/>
      <c r="BB49"/>
      <c r="BC49"/>
      <c r="BD49"/>
      <c r="BE49"/>
      <c r="BF49"/>
      <c r="BG49"/>
      <c r="BH49"/>
      <c r="BI49"/>
      <c r="BJ49"/>
      <c r="BK49"/>
    </row>
    <row r="50" spans="1:63" ht="1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s="984"/>
      <c r="AN50" s="984"/>
      <c r="AO50"/>
      <c r="AP50"/>
      <c r="AQ50"/>
      <c r="AR50"/>
      <c r="AS50"/>
      <c r="AT50"/>
      <c r="AU50"/>
      <c r="AV50"/>
      <c r="AW50"/>
      <c r="AX50"/>
      <c r="AY50"/>
      <c r="AZ50"/>
      <c r="BA50"/>
      <c r="BB50"/>
      <c r="BC50"/>
      <c r="BD50"/>
      <c r="BE50"/>
      <c r="BF50"/>
      <c r="BG50"/>
      <c r="BH50"/>
      <c r="BI50"/>
      <c r="BJ50"/>
      <c r="BK50"/>
    </row>
    <row r="51" spans="1:63" ht="1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s="984"/>
      <c r="AN51" s="984"/>
      <c r="AO51"/>
      <c r="AP51"/>
      <c r="AQ51"/>
      <c r="AR51"/>
      <c r="AS51"/>
      <c r="AT51"/>
      <c r="AU51"/>
      <c r="AV51"/>
      <c r="AW51"/>
      <c r="AX51"/>
      <c r="AY51"/>
      <c r="AZ51"/>
      <c r="BA51"/>
      <c r="BB51"/>
      <c r="BC51"/>
      <c r="BD51"/>
      <c r="BE51"/>
      <c r="BF51"/>
      <c r="BG51"/>
      <c r="BH51"/>
      <c r="BI51"/>
      <c r="BJ51"/>
      <c r="BK51"/>
    </row>
    <row r="52" spans="1:63" ht="1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s="984"/>
      <c r="AN52" s="984"/>
      <c r="AO52"/>
      <c r="AP52"/>
      <c r="AQ52"/>
      <c r="AR52"/>
      <c r="AS52"/>
      <c r="AT52"/>
      <c r="AU52"/>
      <c r="AV52"/>
      <c r="AW52"/>
      <c r="AX52"/>
      <c r="AY52"/>
      <c r="AZ52"/>
      <c r="BA52"/>
      <c r="BB52"/>
      <c r="BC52"/>
      <c r="BD52"/>
      <c r="BE52"/>
      <c r="BF52"/>
      <c r="BG52"/>
      <c r="BH52"/>
      <c r="BI52"/>
      <c r="BJ52"/>
      <c r="BK52"/>
    </row>
    <row r="53" spans="1:63" ht="1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s="984"/>
      <c r="AN53" s="984"/>
      <c r="AO53"/>
      <c r="AP53"/>
      <c r="AQ53"/>
      <c r="AR53"/>
      <c r="AS53"/>
      <c r="AT53"/>
      <c r="AU53"/>
      <c r="AV53"/>
      <c r="AW53"/>
      <c r="AX53"/>
      <c r="AY53"/>
      <c r="AZ53"/>
      <c r="BA53"/>
      <c r="BB53"/>
      <c r="BC53"/>
      <c r="BD53"/>
      <c r="BE53"/>
      <c r="BF53"/>
      <c r="BG53"/>
      <c r="BH53"/>
      <c r="BI53"/>
      <c r="BJ53"/>
      <c r="BK53"/>
    </row>
    <row r="54" spans="1:63" ht="1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s="984"/>
      <c r="AN54" s="984"/>
      <c r="AO54"/>
      <c r="AP54"/>
      <c r="AQ54"/>
      <c r="AR54"/>
      <c r="AS54"/>
      <c r="AT54"/>
      <c r="AU54"/>
      <c r="AV54"/>
      <c r="AW54"/>
      <c r="AX54"/>
      <c r="AY54"/>
      <c r="AZ54"/>
      <c r="BA54"/>
      <c r="BB54"/>
      <c r="BC54"/>
      <c r="BD54"/>
      <c r="BE54"/>
      <c r="BF54"/>
      <c r="BG54"/>
      <c r="BH54"/>
      <c r="BI54"/>
      <c r="BJ54"/>
      <c r="BK54"/>
    </row>
    <row r="55" spans="1:63" ht="1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s="984"/>
      <c r="AN55" s="984"/>
      <c r="AO55"/>
      <c r="AP55"/>
      <c r="AQ55"/>
      <c r="AR55"/>
      <c r="AS55"/>
      <c r="AT55"/>
      <c r="AU55"/>
      <c r="AV55"/>
      <c r="AW55"/>
      <c r="AX55"/>
      <c r="AY55"/>
      <c r="AZ55"/>
      <c r="BA55"/>
      <c r="BB55"/>
      <c r="BC55"/>
      <c r="BD55"/>
      <c r="BE55"/>
      <c r="BF55"/>
      <c r="BG55"/>
      <c r="BH55"/>
      <c r="BI55"/>
      <c r="BJ55"/>
      <c r="BK55"/>
    </row>
    <row r="56" spans="1:63" ht="1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s="984"/>
      <c r="AN56" s="984"/>
      <c r="AO56"/>
      <c r="AP56"/>
      <c r="AQ56"/>
      <c r="AR56"/>
      <c r="AS56"/>
      <c r="AT56"/>
      <c r="AU56"/>
      <c r="AV56"/>
      <c r="AW56"/>
      <c r="AX56"/>
      <c r="AY56"/>
      <c r="AZ56"/>
      <c r="BA56"/>
      <c r="BB56"/>
      <c r="BC56"/>
      <c r="BD56"/>
      <c r="BE56"/>
      <c r="BF56"/>
      <c r="BG56"/>
      <c r="BH56"/>
      <c r="BI56"/>
      <c r="BJ56"/>
      <c r="BK56"/>
    </row>
    <row r="57" spans="1:63" ht="1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s="984"/>
      <c r="AN57" s="984"/>
      <c r="AO57"/>
      <c r="AP57"/>
      <c r="AQ57"/>
      <c r="AR57"/>
      <c r="AS57"/>
      <c r="AT57"/>
      <c r="AU57"/>
      <c r="AV57"/>
      <c r="AW57"/>
      <c r="AX57"/>
      <c r="AY57"/>
      <c r="AZ57"/>
      <c r="BA57"/>
      <c r="BB57"/>
      <c r="BC57"/>
      <c r="BD57"/>
      <c r="BE57"/>
      <c r="BF57"/>
      <c r="BG57"/>
      <c r="BH57"/>
      <c r="BI57"/>
      <c r="BJ57"/>
      <c r="BK57"/>
    </row>
    <row r="58" spans="1:63" ht="1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s="984"/>
      <c r="AN58" s="984"/>
      <c r="AO58"/>
      <c r="AP58"/>
      <c r="AQ58"/>
      <c r="AR58"/>
      <c r="AS58"/>
      <c r="AT58"/>
      <c r="AU58"/>
      <c r="AV58"/>
      <c r="AW58"/>
      <c r="AX58"/>
      <c r="AY58"/>
      <c r="AZ58"/>
      <c r="BA58"/>
      <c r="BB58"/>
      <c r="BC58"/>
      <c r="BD58"/>
      <c r="BE58"/>
      <c r="BF58"/>
      <c r="BG58"/>
      <c r="BH58"/>
      <c r="BI58"/>
      <c r="BJ58"/>
      <c r="BK58"/>
    </row>
    <row r="59" spans="1:63" ht="1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s="984"/>
      <c r="AN59" s="984"/>
      <c r="AO59"/>
      <c r="AP59"/>
      <c r="AQ59"/>
      <c r="AR59"/>
      <c r="AS59"/>
      <c r="AT59"/>
      <c r="AU59"/>
      <c r="AV59"/>
      <c r="AW59"/>
      <c r="AX59"/>
      <c r="AY59"/>
      <c r="AZ59"/>
      <c r="BA59"/>
      <c r="BB59"/>
      <c r="BC59"/>
      <c r="BD59"/>
      <c r="BE59"/>
      <c r="BF59"/>
      <c r="BG59"/>
      <c r="BH59"/>
      <c r="BI59"/>
      <c r="BJ59"/>
      <c r="BK59"/>
    </row>
    <row r="60" spans="1:63" ht="1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s="984"/>
      <c r="AN60" s="984"/>
      <c r="AO60"/>
      <c r="AP60"/>
      <c r="AQ60"/>
      <c r="AR60"/>
      <c r="AS60"/>
      <c r="AT60"/>
      <c r="AU60"/>
      <c r="AV60"/>
      <c r="AW60"/>
      <c r="AX60"/>
      <c r="AY60"/>
      <c r="AZ60"/>
      <c r="BA60"/>
      <c r="BB60"/>
      <c r="BC60"/>
      <c r="BD60"/>
      <c r="BE60"/>
      <c r="BF60"/>
      <c r="BG60"/>
      <c r="BH60"/>
      <c r="BI60"/>
      <c r="BJ60"/>
      <c r="BK60"/>
    </row>
    <row r="61" spans="1:63" ht="1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s="984"/>
      <c r="AN61" s="984"/>
      <c r="AO61"/>
      <c r="AP61"/>
      <c r="AQ61"/>
      <c r="AR61"/>
      <c r="AS61"/>
      <c r="AT61"/>
      <c r="AU61"/>
      <c r="AV61"/>
      <c r="AW61"/>
      <c r="AX61"/>
      <c r="AY61"/>
      <c r="AZ61"/>
      <c r="BA61"/>
      <c r="BB61"/>
      <c r="BC61"/>
      <c r="BD61"/>
      <c r="BE61"/>
      <c r="BF61"/>
      <c r="BG61"/>
      <c r="BH61"/>
      <c r="BI61"/>
      <c r="BJ61"/>
      <c r="BK61"/>
    </row>
    <row r="62" spans="1:63" ht="1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s="984"/>
      <c r="AN62" s="984"/>
      <c r="AO62"/>
      <c r="AP62"/>
      <c r="AQ62"/>
      <c r="AR62"/>
      <c r="AS62"/>
      <c r="AT62"/>
      <c r="AU62"/>
      <c r="AV62"/>
      <c r="AW62"/>
      <c r="AX62"/>
      <c r="AY62"/>
      <c r="AZ62"/>
      <c r="BA62"/>
      <c r="BB62"/>
      <c r="BC62"/>
      <c r="BD62"/>
      <c r="BE62"/>
      <c r="BF62"/>
      <c r="BG62"/>
      <c r="BH62"/>
      <c r="BI62"/>
      <c r="BJ62"/>
      <c r="BK62"/>
    </row>
    <row r="63" spans="1:63" ht="1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s="984"/>
      <c r="AN63" s="984"/>
      <c r="AO63"/>
      <c r="AP63"/>
      <c r="AQ63"/>
      <c r="AR63"/>
      <c r="AS63"/>
      <c r="AT63"/>
      <c r="AU63"/>
      <c r="AV63"/>
      <c r="AW63"/>
      <c r="AX63"/>
      <c r="AY63"/>
      <c r="AZ63"/>
      <c r="BA63"/>
      <c r="BB63"/>
      <c r="BC63"/>
      <c r="BD63"/>
      <c r="BE63"/>
      <c r="BF63"/>
      <c r="BG63"/>
      <c r="BH63"/>
      <c r="BI63"/>
      <c r="BJ63"/>
      <c r="BK63"/>
    </row>
    <row r="64" spans="1:63" ht="1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s="984"/>
      <c r="AN64" s="984"/>
      <c r="AO64"/>
      <c r="AP64"/>
      <c r="AQ64"/>
      <c r="AR64"/>
      <c r="AS64"/>
      <c r="AT64"/>
      <c r="AU64"/>
      <c r="AV64"/>
      <c r="AW64"/>
      <c r="AX64"/>
      <c r="AY64"/>
      <c r="AZ64"/>
      <c r="BA64"/>
      <c r="BB64"/>
      <c r="BC64"/>
      <c r="BD64"/>
      <c r="BE64"/>
      <c r="BF64"/>
      <c r="BG64"/>
      <c r="BH64"/>
      <c r="BI64"/>
      <c r="BJ64"/>
      <c r="BK64"/>
    </row>
  </sheetData>
  <mergeCells count="59">
    <mergeCell ref="AP9:AQ9"/>
    <mergeCell ref="AI9:AJ9"/>
    <mergeCell ref="L9:M9"/>
    <mergeCell ref="O9:P9"/>
    <mergeCell ref="Q9:R9"/>
    <mergeCell ref="S9:T9"/>
    <mergeCell ref="U9:V9"/>
    <mergeCell ref="AG9:AH9"/>
    <mergeCell ref="W9:X9"/>
    <mergeCell ref="Y9:Z9"/>
    <mergeCell ref="AA9:AB9"/>
    <mergeCell ref="AC9:AD9"/>
    <mergeCell ref="AE9:AF9"/>
    <mergeCell ref="AM9:AN9"/>
    <mergeCell ref="BA9:BB9"/>
    <mergeCell ref="BD9:BE9"/>
    <mergeCell ref="BF9:BG9"/>
    <mergeCell ref="J10:J12"/>
    <mergeCell ref="K10:K12"/>
    <mergeCell ref="AR9:AS9"/>
    <mergeCell ref="Y10:Z10"/>
    <mergeCell ref="AK9:AL9"/>
    <mergeCell ref="O10:P10"/>
    <mergeCell ref="Q10:R10"/>
    <mergeCell ref="S10:T10"/>
    <mergeCell ref="U10:V10"/>
    <mergeCell ref="W10:X10"/>
    <mergeCell ref="AT9:AU9"/>
    <mergeCell ref="AW9:AX9"/>
    <mergeCell ref="AY9:AZ9"/>
    <mergeCell ref="BI10:BI12"/>
    <mergeCell ref="BK10:BK12"/>
    <mergeCell ref="O11:P11"/>
    <mergeCell ref="Q11:R11"/>
    <mergeCell ref="S11:T11"/>
    <mergeCell ref="U11:V11"/>
    <mergeCell ref="W11:X11"/>
    <mergeCell ref="Y11:Z11"/>
    <mergeCell ref="AA10:AB10"/>
    <mergeCell ref="AC10:AD10"/>
    <mergeCell ref="AE10:AF10"/>
    <mergeCell ref="AG10:AH10"/>
    <mergeCell ref="AI10:AJ10"/>
    <mergeCell ref="AK10:AL10"/>
    <mergeCell ref="C27:F31"/>
    <mergeCell ref="AP11:AQ11"/>
    <mergeCell ref="AR11:AS11"/>
    <mergeCell ref="AT11:AU11"/>
    <mergeCell ref="AA11:AB11"/>
    <mergeCell ref="AC11:AD11"/>
    <mergeCell ref="AE11:AF11"/>
    <mergeCell ref="AG11:AH11"/>
    <mergeCell ref="AI11:AJ11"/>
    <mergeCell ref="AK11:AL11"/>
    <mergeCell ref="H10:H12"/>
    <mergeCell ref="AP10:BG10"/>
    <mergeCell ref="L10:M11"/>
    <mergeCell ref="AM10:AN10"/>
    <mergeCell ref="AM11:AN11"/>
  </mergeCells>
  <conditionalFormatting sqref="H3">
    <cfRule type="cellIs" dxfId="63" priority="19" stopIfTrue="1" operator="greaterThan">
      <formula>0</formula>
    </cfRule>
    <cfRule type="cellIs" dxfId="62" priority="20" stopIfTrue="1" operator="lessThan">
      <formula>1</formula>
    </cfRule>
  </conditionalFormatting>
  <conditionalFormatting sqref="H16:H21">
    <cfRule type="cellIs" dxfId="61" priority="13" stopIfTrue="1" operator="greaterThan">
      <formula>0</formula>
    </cfRule>
    <cfRule type="cellIs" dxfId="60" priority="14" stopIfTrue="1" operator="lessThan">
      <formula>1</formula>
    </cfRule>
  </conditionalFormatting>
  <conditionalFormatting sqref="H22">
    <cfRule type="cellIs" dxfId="59" priority="3" stopIfTrue="1" operator="greaterThan">
      <formula>0</formula>
    </cfRule>
    <cfRule type="cellIs" dxfId="58" priority="4" stopIfTrue="1" operator="lessThan">
      <formula>1</formula>
    </cfRule>
  </conditionalFormatting>
  <conditionalFormatting sqref="H23">
    <cfRule type="cellIs" dxfId="57" priority="1" stopIfTrue="1" operator="greaterThan">
      <formula>0</formula>
    </cfRule>
    <cfRule type="cellIs" dxfId="56" priority="2" stopIfTrue="1" operator="lessThan">
      <formula>1</formula>
    </cfRule>
  </conditionalFormatting>
  <dataValidations count="1">
    <dataValidation type="list" allowBlank="1" showInputMessage="1" showErrorMessage="1" sqref="P16:P23 R16:R23 T16:T23 V16:V23 M16:M23 AU16:AU22 AQ16:AS22 AX16:AX22 AZ16:AZ22 BB16:BB22 BE16:BE22 BG16:BG22 X16:X23 Z16:Z23 AB16:AB23 AD16:AD23 AF16:AF23 AH16:AH23 AJ16:AJ23 AL16:AL23 AN16:AN23" xr:uid="{536C2B2A-CF23-42FB-9AB1-809D35465651}">
      <formula1>Confidence_grade</formula1>
    </dataValidation>
  </dataValidations>
  <pageMargins left="0.23622047244094491" right="0.23622047244094491" top="0.74803149606299213" bottom="0.74803149606299213" header="0.31496062992125984" footer="0.31496062992125984"/>
  <pageSetup paperSize="9" scale="48" fitToWidth="4" orientation="landscape" r:id="rId1"/>
  <headerFooter>
    <oddHeader>&amp;LDepartment of Internal Affairs - Three Waters Reform Programme - Request for Information Template Workbook I</oddHeader>
    <oddFooter>&amp;LPage &amp;P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4EA67-7679-4660-B542-D5A73E088EBA}">
  <sheetPr>
    <tabColor rgb="FF55EBF7"/>
    <pageSetUpPr fitToPage="1"/>
  </sheetPr>
  <dimension ref="A1:BK64"/>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5546875" style="32" customWidth="1"/>
    <col min="4" max="4" width="76.44140625" style="32" customWidth="1"/>
    <col min="5" max="6" width="11.109375" style="32" customWidth="1"/>
    <col min="7" max="7" width="8.5546875" style="34" customWidth="1"/>
    <col min="8" max="8" width="19" style="96" bestFit="1" customWidth="1"/>
    <col min="9" max="9" width="5.5546875" style="34" customWidth="1"/>
    <col min="10" max="12" width="16.5546875" style="32" customWidth="1"/>
    <col min="13" max="14" width="5.5546875" style="32" customWidth="1"/>
    <col min="15" max="15" width="16.5546875" style="32" customWidth="1"/>
    <col min="16" max="16" width="5.5546875" style="32" customWidth="1"/>
    <col min="17" max="17" width="16.5546875" style="32" customWidth="1"/>
    <col min="18" max="18" width="5.5546875" style="32" customWidth="1"/>
    <col min="19" max="19" width="16.5546875" style="32" customWidth="1"/>
    <col min="20" max="20" width="5.5546875" style="32" customWidth="1"/>
    <col min="21" max="21" width="16.5546875" style="32" customWidth="1"/>
    <col min="22" max="22" width="5.5546875" style="32" customWidth="1"/>
    <col min="23" max="23" width="16.5546875" style="32" customWidth="1"/>
    <col min="24" max="24" width="5.5546875" style="32" customWidth="1"/>
    <col min="25" max="25" width="16.5546875" style="32" customWidth="1"/>
    <col min="26" max="26" width="5.5546875" style="32" customWidth="1"/>
    <col min="27" max="27" width="16.5546875" style="32" customWidth="1"/>
    <col min="28" max="28" width="5.5546875" style="32" customWidth="1"/>
    <col min="29" max="29" width="16.5546875" style="32" customWidth="1"/>
    <col min="30" max="30" width="5.5546875" style="32" customWidth="1"/>
    <col min="31" max="31" width="16.5546875" style="32" customWidth="1"/>
    <col min="32" max="32" width="5.5546875" style="32" customWidth="1"/>
    <col min="33" max="33" width="16.5546875" style="32" customWidth="1"/>
    <col min="34" max="34" width="5.5546875" style="32" customWidth="1"/>
    <col min="35" max="35" width="16.5546875" style="32" customWidth="1"/>
    <col min="36" max="36" width="5.5546875" style="32" customWidth="1"/>
    <col min="37" max="37" width="16.5546875" style="32" customWidth="1"/>
    <col min="38" max="38" width="5.5546875" style="32" customWidth="1"/>
    <col min="39" max="39" width="16.5546875" style="985" customWidth="1"/>
    <col min="40" max="40" width="5.5546875" style="985" customWidth="1"/>
    <col min="41" max="41" width="5.5546875" style="32" customWidth="1"/>
    <col min="42" max="42" width="16.5546875" style="32" customWidth="1"/>
    <col min="43" max="43" width="5.5546875" style="32" customWidth="1"/>
    <col min="44" max="44" width="16.5546875" style="32" customWidth="1"/>
    <col min="45" max="45" width="5.5546875" style="32" customWidth="1"/>
    <col min="46" max="46" width="16.5546875" style="32" customWidth="1"/>
    <col min="47" max="48" width="5.5546875" style="32" customWidth="1"/>
    <col min="49" max="49" width="16.5546875" style="32" customWidth="1"/>
    <col min="50" max="50" width="5.5546875" style="32" customWidth="1"/>
    <col min="51" max="51" width="16.5546875" style="32" customWidth="1"/>
    <col min="52" max="52" width="5.5546875" style="32" customWidth="1"/>
    <col min="53" max="53" width="16.5546875" style="32" customWidth="1"/>
    <col min="54" max="55" width="5.5546875" style="32" customWidth="1"/>
    <col min="56" max="56" width="16.5546875" style="32" customWidth="1"/>
    <col min="57" max="57" width="5.5546875" style="32" customWidth="1"/>
    <col min="58" max="58" width="16.5546875" style="32" customWidth="1"/>
    <col min="59" max="60" width="5.5546875" style="32" customWidth="1"/>
    <col min="61" max="61" width="15.44140625" style="32" customWidth="1"/>
    <col min="62" max="62" width="5.5546875" style="32" customWidth="1"/>
    <col min="63" max="63" width="49.44140625" style="32" customWidth="1"/>
    <col min="64" max="16384" width="9.44140625" hidden="1"/>
  </cols>
  <sheetData>
    <row r="1" spans="1:63" ht="28.35" customHeight="1">
      <c r="A1" s="35"/>
      <c r="B1" s="36" t="str">
        <f>'Key information'!$B$6</f>
        <v>Three Waters Reform Programme: Request for Information Workbook I</v>
      </c>
      <c r="C1" s="37"/>
      <c r="D1" s="37"/>
      <c r="E1" s="37"/>
      <c r="F1" s="37"/>
      <c r="G1" s="37"/>
      <c r="H1" s="229"/>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988"/>
      <c r="AN1" s="988"/>
      <c r="AO1" s="37"/>
      <c r="AP1" s="37"/>
      <c r="AQ1" s="37"/>
      <c r="AR1" s="37"/>
      <c r="AS1" s="37"/>
      <c r="AT1" s="37"/>
      <c r="AU1" s="37"/>
      <c r="AV1" s="37"/>
      <c r="AW1" s="37"/>
      <c r="AX1" s="37"/>
      <c r="AY1" s="37"/>
      <c r="AZ1" s="37"/>
      <c r="BA1" s="37"/>
      <c r="BB1" s="37"/>
      <c r="BC1" s="37"/>
      <c r="BD1" s="37"/>
      <c r="BE1" s="37"/>
      <c r="BF1" s="37"/>
      <c r="BG1" s="37"/>
      <c r="BH1" s="37"/>
      <c r="BI1" s="37"/>
      <c r="BJ1" s="37"/>
      <c r="BK1" s="230"/>
    </row>
    <row r="2" spans="1:63" ht="20.399999999999999">
      <c r="B2" s="39"/>
      <c r="C2" s="40"/>
      <c r="D2" s="987"/>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987"/>
      <c r="AN2" s="987"/>
      <c r="AO2" s="35"/>
      <c r="AP2" s="35"/>
      <c r="AQ2" s="35"/>
      <c r="AR2" s="35"/>
      <c r="AS2" s="35"/>
      <c r="AT2" s="35"/>
      <c r="AU2" s="35"/>
      <c r="AV2" s="35"/>
      <c r="AW2" s="35"/>
      <c r="AX2" s="35"/>
      <c r="AY2" s="35"/>
      <c r="AZ2" s="35"/>
      <c r="BA2" s="35"/>
      <c r="BB2" s="35"/>
      <c r="BC2" s="35"/>
      <c r="BD2" s="35"/>
      <c r="BE2" s="35"/>
      <c r="BF2" s="35"/>
      <c r="BG2" s="35"/>
      <c r="BH2" s="35"/>
      <c r="BI2" s="35"/>
      <c r="BK2" s="190"/>
    </row>
    <row r="3" spans="1:63" ht="14.4">
      <c r="A3" s="41"/>
      <c r="B3" s="662" t="s">
        <v>1971</v>
      </c>
      <c r="C3" s="44"/>
      <c r="D3" s="948">
        <f>'Key information'!$E$8</f>
        <v>0</v>
      </c>
      <c r="E3" s="44"/>
      <c r="F3" s="41"/>
      <c r="G3" s="664" t="s">
        <v>100</v>
      </c>
      <c r="H3" s="636">
        <f>SUM(H16:H23)</f>
        <v>8</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989"/>
      <c r="AN3" s="989"/>
      <c r="AO3" s="41"/>
      <c r="AP3" s="41"/>
      <c r="AQ3" s="41"/>
      <c r="AR3" s="41"/>
      <c r="AS3" s="41"/>
      <c r="AT3" s="41"/>
      <c r="AU3" s="41"/>
      <c r="AV3" s="41"/>
      <c r="AW3" s="41"/>
      <c r="AX3" s="41"/>
      <c r="AY3" s="41"/>
      <c r="AZ3" s="41"/>
      <c r="BA3" s="41"/>
      <c r="BB3" s="41"/>
      <c r="BC3" s="41"/>
      <c r="BD3" s="41"/>
      <c r="BE3" s="41"/>
      <c r="BF3" s="41"/>
      <c r="BG3" s="41"/>
      <c r="BH3" s="41"/>
      <c r="BI3" s="41"/>
      <c r="BJ3" s="41"/>
      <c r="BK3" s="833"/>
    </row>
    <row r="4" spans="1:63" ht="21" customHeight="1">
      <c r="B4" s="45"/>
      <c r="C4" s="327"/>
      <c r="D4" s="328"/>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1008"/>
      <c r="AN4" s="1008"/>
      <c r="AO4" s="329"/>
      <c r="AP4" s="329"/>
      <c r="AQ4" s="329"/>
      <c r="AR4" s="329"/>
      <c r="AS4" s="329"/>
      <c r="AT4" s="329"/>
      <c r="AU4" s="329"/>
      <c r="AV4" s="329"/>
      <c r="AW4" s="329"/>
      <c r="AX4" s="329"/>
      <c r="AY4" s="329"/>
      <c r="AZ4" s="329"/>
      <c r="BA4" s="329"/>
      <c r="BB4" s="329"/>
      <c r="BC4" s="329"/>
      <c r="BD4" s="329"/>
      <c r="BE4" s="329"/>
      <c r="BF4" s="329"/>
      <c r="BG4" s="329"/>
      <c r="BH4" s="329"/>
      <c r="BI4" s="329"/>
      <c r="BJ4" s="329"/>
      <c r="BK4" s="834"/>
    </row>
    <row r="5" spans="1:63" ht="14.4">
      <c r="C5" s="33"/>
      <c r="H5" s="34"/>
      <c r="BK5" s="34"/>
    </row>
    <row r="6" spans="1:63" ht="1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991"/>
      <c r="AN6" s="991"/>
      <c r="AO6" s="50"/>
      <c r="AP6" s="50"/>
      <c r="AQ6" s="50"/>
      <c r="AR6" s="50"/>
      <c r="AS6" s="50"/>
      <c r="AT6" s="50"/>
      <c r="AU6" s="50"/>
      <c r="AV6" s="50"/>
      <c r="AW6" s="50"/>
      <c r="AX6" s="50"/>
      <c r="AY6" s="50"/>
      <c r="AZ6" s="50"/>
      <c r="BA6" s="50"/>
      <c r="BB6" s="50"/>
      <c r="BC6" s="50"/>
      <c r="BD6" s="50"/>
      <c r="BE6" s="50"/>
      <c r="BF6" s="50"/>
      <c r="BG6" s="50"/>
      <c r="BH6" s="50"/>
      <c r="BI6" s="50"/>
      <c r="BJ6" s="50"/>
      <c r="BK6" s="231"/>
    </row>
    <row r="7" spans="1:63" ht="14.4">
      <c r="B7" s="52"/>
      <c r="C7" s="122" t="s">
        <v>1737</v>
      </c>
      <c r="D7" s="123"/>
      <c r="H7" s="34"/>
      <c r="BK7" s="190"/>
    </row>
    <row r="8" spans="1:63" ht="15" thickBot="1">
      <c r="B8" s="52"/>
      <c r="C8" s="124" t="s">
        <v>1829</v>
      </c>
      <c r="D8" s="125"/>
      <c r="H8" s="34"/>
      <c r="AV8" s="998"/>
      <c r="BK8" s="190"/>
    </row>
    <row r="9" spans="1:63" ht="15" customHeight="1" thickBot="1">
      <c r="B9" s="52"/>
      <c r="H9" s="34"/>
      <c r="J9" s="1044">
        <v>1</v>
      </c>
      <c r="K9" s="1068">
        <v>2</v>
      </c>
      <c r="L9" s="1698">
        <v>3</v>
      </c>
      <c r="M9" s="1699"/>
      <c r="O9" s="1688">
        <v>4</v>
      </c>
      <c r="P9" s="1695"/>
      <c r="Q9" s="1694">
        <v>5</v>
      </c>
      <c r="R9" s="1695"/>
      <c r="S9" s="1694">
        <v>6</v>
      </c>
      <c r="T9" s="1695"/>
      <c r="U9" s="1694">
        <v>7</v>
      </c>
      <c r="V9" s="1695"/>
      <c r="W9" s="1694">
        <v>8</v>
      </c>
      <c r="X9" s="1695"/>
      <c r="Y9" s="1694">
        <v>9</v>
      </c>
      <c r="Z9" s="1695"/>
      <c r="AA9" s="1694">
        <v>10</v>
      </c>
      <c r="AB9" s="1695"/>
      <c r="AC9" s="1694">
        <v>11</v>
      </c>
      <c r="AD9" s="1695"/>
      <c r="AE9" s="1694">
        <v>12</v>
      </c>
      <c r="AF9" s="1695"/>
      <c r="AG9" s="1694">
        <v>13</v>
      </c>
      <c r="AH9" s="1695"/>
      <c r="AI9" s="1694">
        <v>14</v>
      </c>
      <c r="AJ9" s="1695"/>
      <c r="AK9" s="1694">
        <v>15</v>
      </c>
      <c r="AL9" s="1689"/>
      <c r="AM9" s="1690">
        <v>16</v>
      </c>
      <c r="AN9" s="1684"/>
      <c r="AO9" s="985"/>
      <c r="AP9" s="1676">
        <v>17</v>
      </c>
      <c r="AQ9" s="1677"/>
      <c r="AR9" s="1676">
        <v>18</v>
      </c>
      <c r="AS9" s="1677"/>
      <c r="AT9" s="1676">
        <v>19</v>
      </c>
      <c r="AU9" s="1677"/>
      <c r="AV9" s="1219"/>
      <c r="AW9" s="1676">
        <v>20</v>
      </c>
      <c r="AX9" s="1677"/>
      <c r="AY9" s="1676">
        <v>21</v>
      </c>
      <c r="AZ9" s="1677"/>
      <c r="BA9" s="1676">
        <v>22</v>
      </c>
      <c r="BB9" s="1677"/>
      <c r="BC9" s="1219"/>
      <c r="BD9" s="1676">
        <v>23</v>
      </c>
      <c r="BE9" s="1677"/>
      <c r="BF9" s="1676">
        <v>24</v>
      </c>
      <c r="BG9" s="1677"/>
      <c r="BK9" s="190"/>
    </row>
    <row r="10" spans="1:63" ht="21" customHeight="1" thickBot="1">
      <c r="B10" s="52"/>
      <c r="C10" s="122" t="s">
        <v>103</v>
      </c>
      <c r="D10" s="137" t="s">
        <v>32</v>
      </c>
      <c r="E10" s="170" t="s">
        <v>104</v>
      </c>
      <c r="F10" s="1040" t="s">
        <v>105</v>
      </c>
      <c r="H10" s="1353" t="s">
        <v>106</v>
      </c>
      <c r="J10" s="1702" t="s">
        <v>1812</v>
      </c>
      <c r="K10" s="1678" t="s">
        <v>1813</v>
      </c>
      <c r="L10" s="1667" t="s">
        <v>1814</v>
      </c>
      <c r="M10" s="1396"/>
      <c r="N10" s="70"/>
      <c r="O10" s="1568" t="s">
        <v>1738</v>
      </c>
      <c r="P10" s="1569"/>
      <c r="Q10" s="1568" t="s">
        <v>1738</v>
      </c>
      <c r="R10" s="1569"/>
      <c r="S10" s="1568" t="s">
        <v>1738</v>
      </c>
      <c r="T10" s="1569"/>
      <c r="U10" s="1568" t="s">
        <v>1738</v>
      </c>
      <c r="V10" s="1569"/>
      <c r="W10" s="1568" t="s">
        <v>1738</v>
      </c>
      <c r="X10" s="1569"/>
      <c r="Y10" s="1568" t="s">
        <v>1738</v>
      </c>
      <c r="Z10" s="1569"/>
      <c r="AA10" s="1568" t="s">
        <v>1738</v>
      </c>
      <c r="AB10" s="1569"/>
      <c r="AC10" s="1568" t="s">
        <v>1738</v>
      </c>
      <c r="AD10" s="1569"/>
      <c r="AE10" s="1568" t="s">
        <v>1738</v>
      </c>
      <c r="AF10" s="1569"/>
      <c r="AG10" s="1568" t="s">
        <v>1738</v>
      </c>
      <c r="AH10" s="1569"/>
      <c r="AI10" s="1568" t="s">
        <v>1738</v>
      </c>
      <c r="AJ10" s="1569"/>
      <c r="AK10" s="1568" t="s">
        <v>1738</v>
      </c>
      <c r="AL10" s="1569"/>
      <c r="AM10" s="1691" t="s">
        <v>1738</v>
      </c>
      <c r="AN10" s="1666"/>
      <c r="AO10" s="1149"/>
      <c r="AP10" s="1552" t="s">
        <v>1815</v>
      </c>
      <c r="AQ10" s="1552"/>
      <c r="AR10" s="1552"/>
      <c r="AS10" s="1552"/>
      <c r="AT10" s="1552"/>
      <c r="AU10" s="1552"/>
      <c r="AV10" s="1552"/>
      <c r="AW10" s="1552"/>
      <c r="AX10" s="1552"/>
      <c r="AY10" s="1552"/>
      <c r="AZ10" s="1552"/>
      <c r="BA10" s="1552"/>
      <c r="BB10" s="1552"/>
      <c r="BC10" s="1552"/>
      <c r="BD10" s="1552"/>
      <c r="BE10" s="1552"/>
      <c r="BF10" s="1552"/>
      <c r="BG10" s="1552"/>
      <c r="BH10" s="142"/>
      <c r="BI10" s="1338" t="s">
        <v>108</v>
      </c>
      <c r="BJ10" s="53"/>
      <c r="BK10" s="1332" t="s">
        <v>109</v>
      </c>
    </row>
    <row r="11" spans="1:63" ht="48" customHeight="1">
      <c r="A11" s="232"/>
      <c r="B11" s="233"/>
      <c r="C11" s="223" t="s">
        <v>110</v>
      </c>
      <c r="D11" s="136"/>
      <c r="E11" s="171"/>
      <c r="F11" s="1041" t="s">
        <v>111</v>
      </c>
      <c r="G11" s="111"/>
      <c r="H11" s="1354"/>
      <c r="I11" s="111"/>
      <c r="J11" s="1703"/>
      <c r="K11" s="1679"/>
      <c r="L11" s="1668"/>
      <c r="M11" s="1398"/>
      <c r="N11" s="70"/>
      <c r="O11" s="1696">
        <f>'Key information'!E22</f>
        <v>43646</v>
      </c>
      <c r="P11" s="1697"/>
      <c r="Q11" s="1696">
        <f>Report_year</f>
        <v>44012</v>
      </c>
      <c r="R11" s="1697"/>
      <c r="S11" s="1696">
        <v>44377</v>
      </c>
      <c r="T11" s="1697"/>
      <c r="U11" s="1696">
        <v>44742</v>
      </c>
      <c r="V11" s="1697"/>
      <c r="W11" s="1696">
        <v>45107</v>
      </c>
      <c r="X11" s="1697"/>
      <c r="Y11" s="1696">
        <v>45473</v>
      </c>
      <c r="Z11" s="1697"/>
      <c r="AA11" s="1696">
        <v>45838</v>
      </c>
      <c r="AB11" s="1697"/>
      <c r="AC11" s="1696">
        <v>46203</v>
      </c>
      <c r="AD11" s="1697"/>
      <c r="AE11" s="1696">
        <v>46568</v>
      </c>
      <c r="AF11" s="1697"/>
      <c r="AG11" s="1696">
        <v>46934</v>
      </c>
      <c r="AH11" s="1697"/>
      <c r="AI11" s="1696">
        <v>47299</v>
      </c>
      <c r="AJ11" s="1697"/>
      <c r="AK11" s="1696">
        <v>47664</v>
      </c>
      <c r="AL11" s="1697"/>
      <c r="AM11" s="1692">
        <v>48029</v>
      </c>
      <c r="AN11" s="1693"/>
      <c r="AO11" s="1149"/>
      <c r="AP11" s="1660" t="s">
        <v>2587</v>
      </c>
      <c r="AQ11" s="1661"/>
      <c r="AR11" s="1660" t="s">
        <v>1816</v>
      </c>
      <c r="AS11" s="1661"/>
      <c r="AT11" s="1660" t="s">
        <v>2664</v>
      </c>
      <c r="AU11" s="1661"/>
      <c r="AV11" s="234"/>
      <c r="AW11" s="1700" t="s">
        <v>1630</v>
      </c>
      <c r="AX11" s="1701"/>
      <c r="AY11" s="1700" t="s">
        <v>1818</v>
      </c>
      <c r="AZ11" s="1701"/>
      <c r="BA11" s="1700" t="s">
        <v>1819</v>
      </c>
      <c r="BB11" s="1701"/>
      <c r="BC11" s="234"/>
      <c r="BD11" s="1700" t="s">
        <v>1820</v>
      </c>
      <c r="BE11" s="1701"/>
      <c r="BF11" s="1700" t="s">
        <v>1821</v>
      </c>
      <c r="BG11" s="1701"/>
      <c r="BH11" s="111"/>
      <c r="BI11" s="1339"/>
      <c r="BJ11" s="53"/>
      <c r="BK11" s="1333"/>
    </row>
    <row r="12" spans="1:63" ht="15" thickBot="1">
      <c r="A12" s="232"/>
      <c r="B12" s="233"/>
      <c r="C12" s="124"/>
      <c r="D12" s="138"/>
      <c r="E12" s="138"/>
      <c r="F12" s="135"/>
      <c r="G12" s="111"/>
      <c r="H12" s="1355"/>
      <c r="I12" s="111"/>
      <c r="J12" s="1704"/>
      <c r="K12" s="1680"/>
      <c r="L12" s="1063" t="s">
        <v>750</v>
      </c>
      <c r="M12" s="902" t="s">
        <v>147</v>
      </c>
      <c r="N12" s="54"/>
      <c r="O12" s="235" t="s">
        <v>750</v>
      </c>
      <c r="P12" s="902" t="s">
        <v>147</v>
      </c>
      <c r="Q12" s="235" t="s">
        <v>750</v>
      </c>
      <c r="R12" s="902" t="s">
        <v>147</v>
      </c>
      <c r="S12" s="235" t="s">
        <v>750</v>
      </c>
      <c r="T12" s="902" t="s">
        <v>147</v>
      </c>
      <c r="U12" s="235" t="s">
        <v>750</v>
      </c>
      <c r="V12" s="902" t="s">
        <v>147</v>
      </c>
      <c r="W12" s="235" t="s">
        <v>750</v>
      </c>
      <c r="X12" s="902" t="s">
        <v>147</v>
      </c>
      <c r="Y12" s="235" t="s">
        <v>750</v>
      </c>
      <c r="Z12" s="902" t="s">
        <v>147</v>
      </c>
      <c r="AA12" s="235" t="s">
        <v>750</v>
      </c>
      <c r="AB12" s="902" t="s">
        <v>147</v>
      </c>
      <c r="AC12" s="235" t="s">
        <v>750</v>
      </c>
      <c r="AD12" s="902" t="s">
        <v>147</v>
      </c>
      <c r="AE12" s="235" t="s">
        <v>750</v>
      </c>
      <c r="AF12" s="902" t="s">
        <v>147</v>
      </c>
      <c r="AG12" s="235" t="s">
        <v>750</v>
      </c>
      <c r="AH12" s="902" t="s">
        <v>147</v>
      </c>
      <c r="AI12" s="235" t="s">
        <v>750</v>
      </c>
      <c r="AJ12" s="902" t="s">
        <v>147</v>
      </c>
      <c r="AK12" s="235" t="s">
        <v>750</v>
      </c>
      <c r="AL12" s="902" t="s">
        <v>147</v>
      </c>
      <c r="AM12" s="1221" t="s">
        <v>750</v>
      </c>
      <c r="AN12" s="238" t="s">
        <v>147</v>
      </c>
      <c r="AO12" s="1216"/>
      <c r="AP12" s="236" t="s">
        <v>240</v>
      </c>
      <c r="AQ12" s="238" t="s">
        <v>147</v>
      </c>
      <c r="AR12" s="236" t="s">
        <v>240</v>
      </c>
      <c r="AS12" s="238" t="s">
        <v>147</v>
      </c>
      <c r="AT12" s="236" t="s">
        <v>240</v>
      </c>
      <c r="AU12" s="237" t="s">
        <v>147</v>
      </c>
      <c r="AV12" s="239"/>
      <c r="AW12" s="236" t="s">
        <v>240</v>
      </c>
      <c r="AX12" s="238" t="s">
        <v>147</v>
      </c>
      <c r="AY12" s="236" t="s">
        <v>240</v>
      </c>
      <c r="AZ12" s="238" t="s">
        <v>147</v>
      </c>
      <c r="BA12" s="236" t="s">
        <v>240</v>
      </c>
      <c r="BB12" s="238" t="s">
        <v>147</v>
      </c>
      <c r="BC12" s="239"/>
      <c r="BD12" s="236" t="s">
        <v>240</v>
      </c>
      <c r="BE12" s="238" t="s">
        <v>147</v>
      </c>
      <c r="BF12" s="236" t="s">
        <v>240</v>
      </c>
      <c r="BG12" s="238" t="s">
        <v>147</v>
      </c>
      <c r="BH12" s="111"/>
      <c r="BI12" s="1340"/>
      <c r="BJ12" s="54"/>
      <c r="BK12" s="1334"/>
    </row>
    <row r="13" spans="1:63" ht="14.4">
      <c r="B13" s="52"/>
      <c r="H13" s="34"/>
      <c r="BK13" s="190"/>
    </row>
    <row r="14" spans="1:63" ht="14.85" customHeight="1" thickBot="1">
      <c r="B14" s="52"/>
      <c r="G14" s="32"/>
      <c r="H14" s="32"/>
      <c r="I14" s="32"/>
      <c r="BK14" s="190"/>
    </row>
    <row r="15" spans="1:63" ht="54.6" customHeight="1" thickBot="1">
      <c r="B15" s="52"/>
      <c r="C15" s="240"/>
      <c r="D15" s="947" t="s">
        <v>1822</v>
      </c>
      <c r="E15" s="241"/>
      <c r="F15" s="242"/>
      <c r="G15" s="32"/>
      <c r="H15" s="32"/>
      <c r="I15" s="32"/>
      <c r="BK15" s="190"/>
    </row>
    <row r="16" spans="1:63" ht="14.85" customHeight="1">
      <c r="B16" s="203">
        <f>IF(C16="","",COUNTIF($C16:C$16,"&lt;&gt;""")-COUNTBLANK($C16:C$16))</f>
        <v>1</v>
      </c>
      <c r="C16" s="243" t="s">
        <v>1823</v>
      </c>
      <c r="D16" s="109"/>
      <c r="E16" s="244" t="s">
        <v>1824</v>
      </c>
      <c r="F16" s="245" t="s">
        <v>751</v>
      </c>
      <c r="G16" s="32"/>
      <c r="H16" s="636">
        <f t="shared" ref="H16:H21" si="0">IF(AND(J16&lt;&gt;"",K16&lt;&gt;"",L16&lt;&gt;"",M16&lt;&gt;"",O16&lt;&gt;"",P16&lt;&gt;"",Q16&lt;&gt;"",R16&lt;&gt;"",S16&lt;&gt;"",T16&lt;&gt;"",U16&lt;&gt;"",V16&lt;&gt;"",W16&lt;&gt;"",X16&lt;&gt;"",Y16&lt;&gt;"",Z16&lt;&gt;"",AA16&lt;&gt;"",AB16&lt;&gt;"",AC16&lt;&gt;"",AD16&lt;&gt;"",AE16&lt;&gt;"",AF16&lt;&gt;"",AG16&lt;&gt;"",AH16&lt;&gt;"",AI16&lt;&gt;"",AJ16&lt;&gt;"",AK16&lt;&gt;"",AL16&lt;&gt;"",AT16&lt;&gt;"",AU16&lt;&gt;"",AR16&lt;&gt;"",AS16&lt;&gt;"",AP16&lt;&gt;"",AQ16&lt;&gt;"",AW16&lt;&gt;"",AX16&lt;&gt;"",AY16&lt;&gt;"",AZ16&lt;&gt;"",BA16&lt;&gt;"",BB16&lt;&gt;"",BD16&lt;&gt;"",BE16&lt;&gt;"",BF16&lt;&gt;"",BG16&lt;&gt;"",BK16&lt;&gt;""),0,1)</f>
        <v>1</v>
      </c>
      <c r="I16" s="32"/>
      <c r="J16" s="109"/>
      <c r="K16" s="109"/>
      <c r="L16" s="246">
        <f t="shared" ref="L16:L23" si="1">O16+Q16+S16+U16+W16+Y16+AA16+AC16+AE16+AG16+AI16+AK16+AM16</f>
        <v>0</v>
      </c>
      <c r="M16" s="184"/>
      <c r="N16" s="107"/>
      <c r="O16" s="109"/>
      <c r="P16" s="184"/>
      <c r="Q16" s="109"/>
      <c r="R16" s="184"/>
      <c r="S16" s="109"/>
      <c r="T16" s="184"/>
      <c r="U16" s="109"/>
      <c r="V16" s="184"/>
      <c r="W16" s="109"/>
      <c r="X16" s="184"/>
      <c r="Y16" s="109"/>
      <c r="Z16" s="184"/>
      <c r="AA16" s="109"/>
      <c r="AB16" s="184"/>
      <c r="AC16" s="109"/>
      <c r="AD16" s="184"/>
      <c r="AE16" s="109"/>
      <c r="AF16" s="184"/>
      <c r="AG16" s="109"/>
      <c r="AH16" s="184"/>
      <c r="AI16" s="109"/>
      <c r="AJ16" s="184"/>
      <c r="AK16" s="109"/>
      <c r="AL16" s="184"/>
      <c r="AM16" s="936"/>
      <c r="AN16" s="1002"/>
      <c r="AO16" s="107"/>
      <c r="AP16" s="247"/>
      <c r="AQ16" s="184"/>
      <c r="AR16" s="247"/>
      <c r="AS16" s="184"/>
      <c r="AT16" s="247"/>
      <c r="AU16" s="184"/>
      <c r="AV16" s="107"/>
      <c r="AW16" s="247"/>
      <c r="AX16" s="184"/>
      <c r="AY16" s="247"/>
      <c r="AZ16" s="184"/>
      <c r="BA16" s="247"/>
      <c r="BB16" s="184"/>
      <c r="BC16" s="107"/>
      <c r="BD16" s="247"/>
      <c r="BE16" s="184"/>
      <c r="BF16" s="247"/>
      <c r="BG16" s="184"/>
      <c r="BH16" s="107"/>
      <c r="BI16" s="835"/>
      <c r="BJ16" s="108"/>
      <c r="BK16" s="363"/>
    </row>
    <row r="17" spans="2:63" ht="14.85" customHeight="1">
      <c r="B17" s="203">
        <f>IF(C17="","",COUNTIF($C$16:C17,"&lt;&gt;""")-COUNTBLANK($C$16:C17))</f>
        <v>2</v>
      </c>
      <c r="C17" s="248" t="s">
        <v>1825</v>
      </c>
      <c r="D17" s="109"/>
      <c r="E17" s="61" t="s">
        <v>1824</v>
      </c>
      <c r="F17" s="249" t="s">
        <v>751</v>
      </c>
      <c r="G17" s="32"/>
      <c r="H17" s="636">
        <f t="shared" si="0"/>
        <v>1</v>
      </c>
      <c r="I17" s="32"/>
      <c r="J17" s="109"/>
      <c r="K17" s="109"/>
      <c r="L17" s="246">
        <f t="shared" si="1"/>
        <v>0</v>
      </c>
      <c r="M17" s="184"/>
      <c r="N17" s="107"/>
      <c r="O17" s="109"/>
      <c r="P17" s="184"/>
      <c r="Q17" s="109"/>
      <c r="R17" s="184"/>
      <c r="S17" s="109"/>
      <c r="T17" s="184"/>
      <c r="U17" s="109"/>
      <c r="V17" s="184"/>
      <c r="W17" s="109"/>
      <c r="X17" s="184"/>
      <c r="Y17" s="109"/>
      <c r="Z17" s="184"/>
      <c r="AA17" s="109"/>
      <c r="AB17" s="184"/>
      <c r="AC17" s="109"/>
      <c r="AD17" s="184"/>
      <c r="AE17" s="109"/>
      <c r="AF17" s="184"/>
      <c r="AG17" s="109"/>
      <c r="AH17" s="184"/>
      <c r="AI17" s="109"/>
      <c r="AJ17" s="184"/>
      <c r="AK17" s="109"/>
      <c r="AL17" s="184"/>
      <c r="AM17" s="936"/>
      <c r="AN17" s="1002"/>
      <c r="AO17" s="107"/>
      <c r="AP17" s="247"/>
      <c r="AQ17" s="184"/>
      <c r="AR17" s="247"/>
      <c r="AS17" s="184"/>
      <c r="AT17" s="247"/>
      <c r="AU17" s="184"/>
      <c r="AV17" s="107"/>
      <c r="AW17" s="247"/>
      <c r="AX17" s="184"/>
      <c r="AY17" s="247"/>
      <c r="AZ17" s="184"/>
      <c r="BA17" s="247"/>
      <c r="BB17" s="184"/>
      <c r="BC17" s="107"/>
      <c r="BD17" s="247"/>
      <c r="BE17" s="184"/>
      <c r="BF17" s="247"/>
      <c r="BG17" s="184"/>
      <c r="BH17" s="107"/>
      <c r="BI17" s="835"/>
      <c r="BJ17" s="108"/>
      <c r="BK17" s="363"/>
    </row>
    <row r="18" spans="2:63" ht="14.85" customHeight="1">
      <c r="B18" s="203">
        <f>IF(C18="","",COUNTIF($C$16:C18,"&lt;&gt;""")-COUNTBLANK($C$16:C18))</f>
        <v>3</v>
      </c>
      <c r="C18" s="248" t="s">
        <v>1826</v>
      </c>
      <c r="D18" s="109"/>
      <c r="E18" s="61" t="s">
        <v>1824</v>
      </c>
      <c r="F18" s="249" t="s">
        <v>751</v>
      </c>
      <c r="G18" s="32"/>
      <c r="H18" s="636">
        <f t="shared" si="0"/>
        <v>1</v>
      </c>
      <c r="I18" s="32"/>
      <c r="J18" s="109"/>
      <c r="K18" s="109"/>
      <c r="L18" s="246">
        <f t="shared" si="1"/>
        <v>0</v>
      </c>
      <c r="M18" s="184"/>
      <c r="N18" s="107"/>
      <c r="O18" s="109"/>
      <c r="P18" s="184"/>
      <c r="Q18" s="109"/>
      <c r="R18" s="184"/>
      <c r="S18" s="109"/>
      <c r="T18" s="184"/>
      <c r="U18" s="109"/>
      <c r="V18" s="184"/>
      <c r="W18" s="109"/>
      <c r="X18" s="184"/>
      <c r="Y18" s="109"/>
      <c r="Z18" s="184"/>
      <c r="AA18" s="109"/>
      <c r="AB18" s="184"/>
      <c r="AC18" s="109"/>
      <c r="AD18" s="184"/>
      <c r="AE18" s="109"/>
      <c r="AF18" s="184"/>
      <c r="AG18" s="109"/>
      <c r="AH18" s="184"/>
      <c r="AI18" s="109"/>
      <c r="AJ18" s="184"/>
      <c r="AK18" s="109"/>
      <c r="AL18" s="184"/>
      <c r="AM18" s="936"/>
      <c r="AN18" s="1002"/>
      <c r="AO18" s="107"/>
      <c r="AP18" s="247"/>
      <c r="AQ18" s="184"/>
      <c r="AR18" s="247"/>
      <c r="AS18" s="184"/>
      <c r="AT18" s="247"/>
      <c r="AU18" s="184"/>
      <c r="AV18" s="107"/>
      <c r="AW18" s="247"/>
      <c r="AX18" s="184"/>
      <c r="AY18" s="247"/>
      <c r="AZ18" s="184"/>
      <c r="BA18" s="247"/>
      <c r="BB18" s="184"/>
      <c r="BC18" s="107"/>
      <c r="BD18" s="247"/>
      <c r="BE18" s="184"/>
      <c r="BF18" s="247"/>
      <c r="BG18" s="184"/>
      <c r="BH18" s="107"/>
      <c r="BI18" s="835"/>
      <c r="BJ18" s="108"/>
      <c r="BK18" s="363"/>
    </row>
    <row r="19" spans="2:63" ht="14.85" customHeight="1">
      <c r="B19" s="203">
        <f>IF(C19="","",COUNTIF($C$16:C19,"&lt;&gt;""")-COUNTBLANK($C$16:C19))</f>
        <v>4</v>
      </c>
      <c r="C19" s="248" t="s">
        <v>1827</v>
      </c>
      <c r="D19" s="109"/>
      <c r="E19" s="61" t="s">
        <v>1824</v>
      </c>
      <c r="F19" s="249" t="s">
        <v>751</v>
      </c>
      <c r="G19" s="32"/>
      <c r="H19" s="636">
        <f t="shared" si="0"/>
        <v>1</v>
      </c>
      <c r="I19" s="32"/>
      <c r="J19" s="109"/>
      <c r="K19" s="109"/>
      <c r="L19" s="246">
        <f t="shared" si="1"/>
        <v>0</v>
      </c>
      <c r="M19" s="184"/>
      <c r="N19" s="107"/>
      <c r="O19" s="109"/>
      <c r="P19" s="184"/>
      <c r="Q19" s="109"/>
      <c r="R19" s="184"/>
      <c r="S19" s="109"/>
      <c r="T19" s="184"/>
      <c r="U19" s="109"/>
      <c r="V19" s="184"/>
      <c r="W19" s="109"/>
      <c r="X19" s="184"/>
      <c r="Y19" s="109"/>
      <c r="Z19" s="184"/>
      <c r="AA19" s="109"/>
      <c r="AB19" s="184"/>
      <c r="AC19" s="109"/>
      <c r="AD19" s="184"/>
      <c r="AE19" s="109"/>
      <c r="AF19" s="184"/>
      <c r="AG19" s="109"/>
      <c r="AH19" s="184"/>
      <c r="AI19" s="109"/>
      <c r="AJ19" s="184"/>
      <c r="AK19" s="109"/>
      <c r="AL19" s="184"/>
      <c r="AM19" s="936"/>
      <c r="AN19" s="1002"/>
      <c r="AO19" s="107"/>
      <c r="AP19" s="247"/>
      <c r="AQ19" s="184"/>
      <c r="AR19" s="247"/>
      <c r="AS19" s="184"/>
      <c r="AT19" s="247"/>
      <c r="AU19" s="184"/>
      <c r="AV19" s="107"/>
      <c r="AW19" s="247"/>
      <c r="AX19" s="184"/>
      <c r="AY19" s="247"/>
      <c r="AZ19" s="184"/>
      <c r="BA19" s="247"/>
      <c r="BB19" s="184"/>
      <c r="BC19" s="107"/>
      <c r="BD19" s="247"/>
      <c r="BE19" s="184"/>
      <c r="BF19" s="247"/>
      <c r="BG19" s="184"/>
      <c r="BH19" s="108"/>
      <c r="BI19" s="835"/>
      <c r="BJ19" s="108"/>
      <c r="BK19" s="363"/>
    </row>
    <row r="20" spans="2:63" ht="14.85" customHeight="1">
      <c r="B20" s="203">
        <f>IF(C20="","",COUNTIF($C$16:C20,"&lt;&gt;""")-COUNTBLANK($C$16:C20))</f>
        <v>5</v>
      </c>
      <c r="C20" s="248" t="s">
        <v>1828</v>
      </c>
      <c r="D20" s="109"/>
      <c r="E20" s="61" t="s">
        <v>1824</v>
      </c>
      <c r="F20" s="249" t="s">
        <v>751</v>
      </c>
      <c r="G20" s="32"/>
      <c r="H20" s="636">
        <f t="shared" si="0"/>
        <v>1</v>
      </c>
      <c r="I20" s="32"/>
      <c r="J20" s="109"/>
      <c r="K20" s="109"/>
      <c r="L20" s="246">
        <f t="shared" si="1"/>
        <v>0</v>
      </c>
      <c r="M20" s="184"/>
      <c r="N20" s="107"/>
      <c r="O20" s="109"/>
      <c r="P20" s="184"/>
      <c r="Q20" s="109"/>
      <c r="R20" s="184"/>
      <c r="S20" s="109"/>
      <c r="T20" s="184"/>
      <c r="U20" s="109"/>
      <c r="V20" s="184"/>
      <c r="W20" s="109"/>
      <c r="X20" s="184"/>
      <c r="Y20" s="109"/>
      <c r="Z20" s="184"/>
      <c r="AA20" s="109"/>
      <c r="AB20" s="184"/>
      <c r="AC20" s="109"/>
      <c r="AD20" s="184"/>
      <c r="AE20" s="109"/>
      <c r="AF20" s="184"/>
      <c r="AG20" s="109"/>
      <c r="AH20" s="184"/>
      <c r="AI20" s="109"/>
      <c r="AJ20" s="184"/>
      <c r="AK20" s="109"/>
      <c r="AL20" s="184"/>
      <c r="AM20" s="936"/>
      <c r="AN20" s="1002"/>
      <c r="AO20" s="107"/>
      <c r="AP20" s="247"/>
      <c r="AQ20" s="184"/>
      <c r="AR20" s="247"/>
      <c r="AS20" s="184"/>
      <c r="AT20" s="247"/>
      <c r="AU20" s="184"/>
      <c r="AV20" s="107"/>
      <c r="AW20" s="247"/>
      <c r="AX20" s="184"/>
      <c r="AY20" s="247"/>
      <c r="AZ20" s="184"/>
      <c r="BA20" s="247"/>
      <c r="BB20" s="184"/>
      <c r="BC20" s="107"/>
      <c r="BD20" s="247"/>
      <c r="BE20" s="184"/>
      <c r="BF20" s="247"/>
      <c r="BG20" s="184"/>
      <c r="BH20" s="108"/>
      <c r="BI20" s="835"/>
      <c r="BJ20" s="108"/>
      <c r="BK20" s="363"/>
    </row>
    <row r="21" spans="2:63" ht="14.85" customHeight="1">
      <c r="B21" s="203"/>
      <c r="C21" s="250"/>
      <c r="D21" s="251" t="s">
        <v>1736</v>
      </c>
      <c r="E21" s="252"/>
      <c r="F21" s="253"/>
      <c r="G21" s="32"/>
      <c r="H21" s="636">
        <f t="shared" si="0"/>
        <v>1</v>
      </c>
      <c r="I21" s="32"/>
      <c r="J21" s="64"/>
      <c r="K21" s="64"/>
      <c r="L21" s="246">
        <f t="shared" si="1"/>
        <v>0</v>
      </c>
      <c r="M21" s="184"/>
      <c r="N21" s="107"/>
      <c r="O21" s="254"/>
      <c r="P21" s="184"/>
      <c r="Q21" s="254"/>
      <c r="R21" s="184"/>
      <c r="S21" s="254"/>
      <c r="T21" s="184"/>
      <c r="U21" s="254"/>
      <c r="V21" s="184"/>
      <c r="W21" s="254"/>
      <c r="X21" s="184"/>
      <c r="Y21" s="254"/>
      <c r="Z21" s="184"/>
      <c r="AA21" s="254"/>
      <c r="AB21" s="184"/>
      <c r="AC21" s="254"/>
      <c r="AD21" s="184"/>
      <c r="AE21" s="254"/>
      <c r="AF21" s="184"/>
      <c r="AG21" s="254"/>
      <c r="AH21" s="184"/>
      <c r="AI21" s="254"/>
      <c r="AJ21" s="184"/>
      <c r="AK21" s="254"/>
      <c r="AL21" s="184"/>
      <c r="AM21" s="71"/>
      <c r="AN21" s="1002"/>
      <c r="AO21" s="107"/>
      <c r="AP21" s="247"/>
      <c r="AQ21" s="184"/>
      <c r="AR21" s="247"/>
      <c r="AS21" s="184"/>
      <c r="AT21" s="247"/>
      <c r="AU21" s="184"/>
      <c r="AV21" s="107"/>
      <c r="AW21" s="247"/>
      <c r="AX21" s="184"/>
      <c r="AY21" s="247"/>
      <c r="AZ21" s="184"/>
      <c r="BA21" s="247"/>
      <c r="BB21" s="184"/>
      <c r="BC21" s="107"/>
      <c r="BD21" s="247"/>
      <c r="BE21" s="184"/>
      <c r="BF21" s="247"/>
      <c r="BG21" s="184"/>
      <c r="BH21" s="108"/>
      <c r="BI21" s="835"/>
      <c r="BJ21" s="108"/>
      <c r="BK21" s="363"/>
    </row>
    <row r="22" spans="2:63" ht="14.85" customHeight="1">
      <c r="B22" s="203"/>
      <c r="C22" s="250"/>
      <c r="D22" s="251"/>
      <c r="E22" s="252"/>
      <c r="F22" s="253"/>
      <c r="G22" s="32"/>
      <c r="H22" s="1010">
        <f>IF(AND(J22&lt;&gt;"",K22&lt;&gt;"",L22&lt;&gt;"",M22&lt;&gt;"",O22&lt;&gt;"",P22&lt;&gt;"",Q22&lt;&gt;"",R22&lt;&gt;"",S22&lt;&gt;"",T22&lt;&gt;"",U22&lt;&gt;"",V22&lt;&gt;"",W22&lt;&gt;"",X22&lt;&gt;"",Y22&lt;&gt;"",Z22&lt;&gt;"",AA22&lt;&gt;"",AB22&lt;&gt;"",AC22&lt;&gt;"",AD22&lt;&gt;"",AE22&lt;&gt;"",AF22&lt;&gt;"",AG22&lt;&gt;"",AH22&lt;&gt;"",AI22&lt;&gt;"",AJ22&lt;&gt;"",AK22&lt;&gt;"",AL22&lt;&gt;"",AM22&lt;&gt;"",AN22&lt;&gt;"",AT22&lt;&gt;"",AU22&lt;&gt;"",AR22&lt;&gt;"",AS22&lt;&gt;"",AP22&lt;&gt;"",AQ22&lt;&gt;"",AW22&lt;&gt;"",AX22&lt;&gt;"",AY22&lt;&gt;"",AZ22&lt;&gt;"",BA22&lt;&gt;"",BB22&lt;&gt;"",BD22&lt;&gt;"",BE22&lt;&gt;"",BF22&lt;&gt;"",BG22&lt;&gt;"",BK22&lt;&gt;""),0,1)</f>
        <v>1</v>
      </c>
      <c r="I22" s="32"/>
      <c r="J22" s="64"/>
      <c r="K22" s="64"/>
      <c r="L22" s="246">
        <f t="shared" si="1"/>
        <v>0</v>
      </c>
      <c r="M22" s="184"/>
      <c r="N22" s="107"/>
      <c r="O22" s="254"/>
      <c r="P22" s="184"/>
      <c r="Q22" s="254"/>
      <c r="R22" s="184"/>
      <c r="S22" s="254"/>
      <c r="T22" s="184"/>
      <c r="U22" s="254"/>
      <c r="V22" s="184"/>
      <c r="W22" s="254"/>
      <c r="X22" s="184"/>
      <c r="Y22" s="254"/>
      <c r="Z22" s="184"/>
      <c r="AA22" s="254"/>
      <c r="AB22" s="184"/>
      <c r="AC22" s="254"/>
      <c r="AD22" s="184"/>
      <c r="AE22" s="254"/>
      <c r="AF22" s="184"/>
      <c r="AG22" s="254"/>
      <c r="AH22" s="184"/>
      <c r="AI22" s="254"/>
      <c r="AJ22" s="184"/>
      <c r="AK22" s="254"/>
      <c r="AL22" s="184"/>
      <c r="AM22" s="71"/>
      <c r="AN22" s="1002"/>
      <c r="AO22" s="107"/>
      <c r="AP22" s="247"/>
      <c r="AQ22" s="184"/>
      <c r="AR22" s="247"/>
      <c r="AS22" s="184"/>
      <c r="AT22" s="247"/>
      <c r="AU22" s="184"/>
      <c r="AV22" s="107"/>
      <c r="AW22" s="247"/>
      <c r="AX22" s="184"/>
      <c r="AY22" s="247"/>
      <c r="AZ22" s="184"/>
      <c r="BA22" s="247"/>
      <c r="BB22" s="184"/>
      <c r="BC22" s="107"/>
      <c r="BD22" s="247"/>
      <c r="BE22" s="184"/>
      <c r="BF22" s="247"/>
      <c r="BG22" s="184"/>
      <c r="BH22" s="108"/>
      <c r="BI22" s="835"/>
      <c r="BJ22" s="108"/>
      <c r="BK22" s="363"/>
    </row>
    <row r="23" spans="2:63" ht="14.85" customHeight="1" thickBot="1">
      <c r="B23" s="203">
        <f>IF(C23="","",COUNTIF($C$16:C23,"&lt;&gt;""")-COUNTBLANK($C$16:C23))</f>
        <v>6</v>
      </c>
      <c r="C23" s="255" t="s">
        <v>1830</v>
      </c>
      <c r="D23" s="256" t="s">
        <v>163</v>
      </c>
      <c r="E23" s="257" t="s">
        <v>1824</v>
      </c>
      <c r="F23" s="258" t="s">
        <v>164</v>
      </c>
      <c r="G23" s="32"/>
      <c r="H23" s="1010">
        <f>IF(AND(L23&lt;&gt;"",M23&lt;&gt;"",O23&lt;&gt;"",P23&lt;&gt;"",Q23&lt;&gt;"",R23&lt;&gt;"",S23&lt;&gt;"",T23&lt;&gt;"",U23&lt;&gt;"",V23&lt;&gt;"",W23&lt;&gt;"",X23&lt;&gt;"",Y23&lt;&gt;"",Z23&lt;&gt;"",AA23&lt;&gt;"",AB23&lt;&gt;"",AC23&lt;&gt;"",AD23&lt;&gt;"",AE23&lt;&gt;"",AF23&lt;&gt;"",AG23&lt;&gt;"",AH23&lt;&gt;"",AI23&lt;&gt;"",AJ23&lt;&gt;"",AK23&lt;&gt;"",AL23&lt;&gt;"",AM23&lt;&gt;"",AN23&lt;&gt;"",BK23&lt;&gt;""),0,1)</f>
        <v>1</v>
      </c>
      <c r="I23" s="32"/>
      <c r="J23" s="831"/>
      <c r="K23" s="831"/>
      <c r="L23" s="246">
        <f t="shared" si="1"/>
        <v>0</v>
      </c>
      <c r="M23" s="184"/>
      <c r="N23" s="107"/>
      <c r="O23" s="259">
        <f>SUM(O16:O22)</f>
        <v>0</v>
      </c>
      <c r="P23" s="1002"/>
      <c r="Q23" s="259">
        <f>SUM(Q16:Q22)</f>
        <v>0</v>
      </c>
      <c r="R23" s="1002"/>
      <c r="S23" s="259">
        <f>SUM(S16:S22)</f>
        <v>0</v>
      </c>
      <c r="T23" s="1002"/>
      <c r="U23" s="259">
        <f>SUM(U16:U22)</f>
        <v>0</v>
      </c>
      <c r="V23" s="1002"/>
      <c r="W23" s="259">
        <f>SUM(W16:W22)</f>
        <v>0</v>
      </c>
      <c r="X23" s="1002"/>
      <c r="Y23" s="259">
        <f>SUM(Y16:Y22)</f>
        <v>0</v>
      </c>
      <c r="Z23" s="1002"/>
      <c r="AA23" s="259">
        <f>SUM(AA16:AA22)</f>
        <v>0</v>
      </c>
      <c r="AB23" s="1002"/>
      <c r="AC23" s="259">
        <f>SUM(AC16:AC22)</f>
        <v>0</v>
      </c>
      <c r="AD23" s="1002"/>
      <c r="AE23" s="259">
        <f>SUM(AE16:AE22)</f>
        <v>0</v>
      </c>
      <c r="AF23" s="1002"/>
      <c r="AG23" s="259">
        <f>SUM(AG16:AG22)</f>
        <v>0</v>
      </c>
      <c r="AH23" s="1002"/>
      <c r="AI23" s="259">
        <f>SUM(AI16:AI22)</f>
        <v>0</v>
      </c>
      <c r="AJ23" s="1002"/>
      <c r="AK23" s="259">
        <f>SUM(AK16:AK22)</f>
        <v>0</v>
      </c>
      <c r="AL23" s="1002"/>
      <c r="AM23" s="1224">
        <f>SUM(AM16:AM22)</f>
        <v>0</v>
      </c>
      <c r="AN23" s="1002"/>
      <c r="AO23" s="107"/>
      <c r="AP23" s="831"/>
      <c r="AQ23" s="831"/>
      <c r="AR23" s="831"/>
      <c r="AS23" s="831"/>
      <c r="AT23" s="831"/>
      <c r="AU23" s="831"/>
      <c r="AV23" s="107"/>
      <c r="AW23" s="831"/>
      <c r="AX23" s="831"/>
      <c r="AY23" s="831"/>
      <c r="AZ23" s="831"/>
      <c r="BA23" s="831"/>
      <c r="BB23" s="831"/>
      <c r="BC23" s="107"/>
      <c r="BD23" s="831"/>
      <c r="BE23" s="831"/>
      <c r="BF23" s="831"/>
      <c r="BG23" s="831"/>
      <c r="BH23" s="108"/>
      <c r="BI23" s="835"/>
      <c r="BJ23" s="108"/>
      <c r="BK23" s="363"/>
    </row>
    <row r="24" spans="2:63" ht="14.4">
      <c r="B24" s="52"/>
      <c r="D24" s="985"/>
      <c r="G24" s="32"/>
      <c r="H24" s="32"/>
      <c r="I24" s="32"/>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986"/>
      <c r="AN24" s="986"/>
      <c r="AO24" s="34"/>
      <c r="AP24" s="34"/>
      <c r="AQ24" s="34"/>
      <c r="AR24" s="34"/>
      <c r="AS24" s="34"/>
      <c r="AT24" s="34"/>
      <c r="AU24" s="34"/>
      <c r="AV24" s="34"/>
      <c r="AW24" s="34"/>
      <c r="AX24" s="34"/>
      <c r="AY24" s="34"/>
      <c r="AZ24" s="34"/>
      <c r="BA24" s="34"/>
      <c r="BB24" s="34"/>
      <c r="BC24" s="34"/>
      <c r="BD24" s="34"/>
      <c r="BE24" s="34"/>
      <c r="BF24" s="34"/>
      <c r="BG24" s="34"/>
      <c r="BH24" s="34"/>
      <c r="BK24" s="190"/>
    </row>
    <row r="25" spans="2:63" ht="14.4">
      <c r="B25" s="52"/>
      <c r="H25" s="34"/>
      <c r="BI25" s="34"/>
      <c r="BJ25" s="34"/>
      <c r="BK25" s="190"/>
    </row>
    <row r="26" spans="2:63" ht="14.4">
      <c r="B26" s="52"/>
      <c r="C26" s="32" t="s">
        <v>129</v>
      </c>
      <c r="H26" s="34"/>
      <c r="BI26" s="34"/>
      <c r="BJ26" s="34"/>
      <c r="BK26" s="190"/>
    </row>
    <row r="27" spans="2:63" ht="14.4">
      <c r="B27" s="52"/>
      <c r="C27" s="1659"/>
      <c r="D27" s="1659"/>
      <c r="E27" s="1659"/>
      <c r="F27" s="1659"/>
      <c r="H27" s="34"/>
      <c r="BI27" s="34"/>
      <c r="BJ27" s="34"/>
      <c r="BK27" s="190"/>
    </row>
    <row r="28" spans="2:63" ht="14.4">
      <c r="B28" s="52"/>
      <c r="C28" s="1659"/>
      <c r="D28" s="1659"/>
      <c r="E28" s="1659"/>
      <c r="F28" s="1659"/>
      <c r="H28" s="34"/>
      <c r="BI28" s="34"/>
      <c r="BJ28" s="34"/>
      <c r="BK28" s="190"/>
    </row>
    <row r="29" spans="2:63" ht="14.4">
      <c r="B29" s="52"/>
      <c r="C29" s="1659"/>
      <c r="D29" s="1659"/>
      <c r="E29" s="1659"/>
      <c r="F29" s="1659"/>
      <c r="H29" s="34"/>
      <c r="BI29" s="34"/>
      <c r="BJ29" s="34"/>
      <c r="BK29" s="190"/>
    </row>
    <row r="30" spans="2:63" ht="14.4">
      <c r="B30" s="52"/>
      <c r="C30" s="1659"/>
      <c r="D30" s="1659"/>
      <c r="E30" s="1659"/>
      <c r="F30" s="1659"/>
      <c r="H30" s="34"/>
      <c r="BI30" s="34"/>
      <c r="BJ30" s="34"/>
      <c r="BK30" s="190"/>
    </row>
    <row r="31" spans="2:63" ht="14.4">
      <c r="B31" s="52"/>
      <c r="C31" s="1659"/>
      <c r="D31" s="1659"/>
      <c r="E31" s="1659"/>
      <c r="F31" s="1659"/>
      <c r="H31" s="34"/>
      <c r="BI31" s="34"/>
      <c r="BJ31" s="34"/>
      <c r="BK31" s="190"/>
    </row>
    <row r="32" spans="2:63" ht="14.4">
      <c r="B32" s="52"/>
      <c r="H32" s="34"/>
      <c r="BI32" s="34"/>
      <c r="BJ32" s="34"/>
      <c r="BK32" s="190"/>
    </row>
    <row r="33" spans="1:63" ht="14.4">
      <c r="B33" s="52"/>
      <c r="D33" s="33"/>
      <c r="E33" s="33"/>
      <c r="F33" s="33"/>
      <c r="H33" s="34"/>
      <c r="BK33" s="190"/>
    </row>
    <row r="34" spans="1:63" ht="14.4">
      <c r="B34" s="335" t="s">
        <v>130</v>
      </c>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994"/>
      <c r="AN34" s="994"/>
      <c r="AO34" s="56"/>
      <c r="AP34" s="56"/>
      <c r="AQ34" s="56"/>
      <c r="AR34" s="56"/>
      <c r="AS34" s="56"/>
      <c r="AT34" s="56"/>
      <c r="AU34" s="56"/>
      <c r="AV34" s="56"/>
      <c r="AW34" s="56"/>
      <c r="AX34" s="56"/>
      <c r="AY34" s="56"/>
      <c r="AZ34" s="56"/>
      <c r="BA34" s="56"/>
      <c r="BB34" s="56"/>
      <c r="BC34" s="56"/>
      <c r="BD34" s="56"/>
      <c r="BE34" s="56"/>
      <c r="BF34" s="56"/>
      <c r="BG34" s="56"/>
      <c r="BH34" s="56"/>
      <c r="BI34" s="56"/>
      <c r="BJ34" s="56"/>
      <c r="BK34" s="260"/>
    </row>
    <row r="35" spans="1:63" ht="14.4" hidden="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s="984"/>
      <c r="AN35" s="984"/>
      <c r="AO35"/>
      <c r="AP35"/>
      <c r="AQ35"/>
      <c r="AR35"/>
      <c r="AS35"/>
      <c r="AT35"/>
      <c r="AU35"/>
      <c r="AV35"/>
      <c r="AW35"/>
      <c r="AX35"/>
      <c r="AY35"/>
      <c r="AZ35"/>
      <c r="BA35"/>
      <c r="BB35"/>
      <c r="BC35"/>
      <c r="BD35"/>
      <c r="BE35"/>
      <c r="BF35"/>
      <c r="BG35"/>
      <c r="BH35"/>
      <c r="BI35"/>
      <c r="BJ35"/>
      <c r="BK35"/>
    </row>
    <row r="36" spans="1:63" ht="0" hidden="1"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s="984"/>
      <c r="AN36" s="984"/>
      <c r="AO36"/>
      <c r="AP36"/>
      <c r="AQ36"/>
      <c r="AR36"/>
      <c r="AS36"/>
      <c r="AT36"/>
      <c r="AU36"/>
      <c r="AV36"/>
      <c r="AW36"/>
      <c r="AX36"/>
      <c r="AY36"/>
      <c r="AZ36"/>
      <c r="BA36"/>
      <c r="BB36"/>
      <c r="BC36"/>
      <c r="BD36"/>
      <c r="BE36"/>
      <c r="BF36"/>
      <c r="BG36"/>
      <c r="BH36"/>
      <c r="BI36"/>
      <c r="BJ36"/>
      <c r="BK36"/>
    </row>
    <row r="37" spans="1:63" ht="14.4" hidden="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s="984"/>
      <c r="AN37" s="984"/>
      <c r="AO37"/>
      <c r="AP37"/>
      <c r="AQ37"/>
      <c r="AR37"/>
      <c r="AS37"/>
      <c r="AT37"/>
      <c r="AU37"/>
      <c r="AV37"/>
      <c r="AW37"/>
      <c r="AX37"/>
      <c r="AY37"/>
      <c r="AZ37"/>
      <c r="BA37"/>
      <c r="BB37"/>
      <c r="BC37"/>
      <c r="BD37"/>
      <c r="BE37"/>
      <c r="BF37"/>
      <c r="BG37"/>
      <c r="BH37"/>
      <c r="BI37"/>
      <c r="BJ37"/>
      <c r="BK37"/>
    </row>
    <row r="38" spans="1:63" ht="15" hidden="1"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s="984"/>
      <c r="AN38" s="984"/>
      <c r="AO38"/>
      <c r="AP38"/>
      <c r="AQ38"/>
      <c r="AR38"/>
      <c r="AS38"/>
      <c r="AT38"/>
      <c r="AU38"/>
      <c r="AV38"/>
      <c r="AW38"/>
      <c r="AX38"/>
      <c r="AY38"/>
      <c r="AZ38"/>
      <c r="BA38"/>
      <c r="BB38"/>
      <c r="BC38"/>
      <c r="BD38"/>
      <c r="BE38"/>
      <c r="BF38"/>
      <c r="BG38"/>
      <c r="BH38"/>
      <c r="BI38"/>
      <c r="BJ38"/>
      <c r="BK38"/>
    </row>
    <row r="39" spans="1:63" ht="15" hidden="1"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s="984"/>
      <c r="AN39" s="984"/>
      <c r="AO39"/>
      <c r="AP39"/>
      <c r="AQ39"/>
      <c r="AR39"/>
      <c r="AS39"/>
      <c r="AT39"/>
      <c r="AU39"/>
      <c r="AV39"/>
      <c r="AW39"/>
      <c r="AX39"/>
      <c r="AY39"/>
      <c r="AZ39"/>
      <c r="BA39"/>
      <c r="BB39"/>
      <c r="BC39"/>
      <c r="BD39"/>
      <c r="BE39"/>
      <c r="BF39"/>
      <c r="BG39"/>
      <c r="BH39"/>
      <c r="BI39"/>
      <c r="BJ39"/>
      <c r="BK39"/>
    </row>
    <row r="40" spans="1:63" ht="15"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s="984"/>
      <c r="AN40" s="984"/>
      <c r="AO40"/>
      <c r="AP40"/>
      <c r="AQ40"/>
      <c r="AR40"/>
      <c r="AS40"/>
      <c r="AT40"/>
      <c r="AU40"/>
      <c r="AV40"/>
      <c r="AW40"/>
      <c r="AX40"/>
      <c r="AY40"/>
      <c r="AZ40"/>
      <c r="BA40"/>
      <c r="BB40"/>
      <c r="BC40"/>
      <c r="BD40"/>
      <c r="BE40"/>
      <c r="BF40"/>
      <c r="BG40"/>
      <c r="BH40"/>
      <c r="BI40"/>
      <c r="BJ40"/>
      <c r="BK40"/>
    </row>
    <row r="41" spans="1:63" ht="15"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s="984"/>
      <c r="AN41" s="984"/>
      <c r="AO41"/>
      <c r="AP41"/>
      <c r="AQ41"/>
      <c r="AR41"/>
      <c r="AS41"/>
      <c r="AT41"/>
      <c r="AU41"/>
      <c r="AV41"/>
      <c r="AW41"/>
      <c r="AX41"/>
      <c r="AY41"/>
      <c r="AZ41"/>
      <c r="BA41"/>
      <c r="BB41"/>
      <c r="BC41"/>
      <c r="BD41"/>
      <c r="BE41"/>
      <c r="BF41"/>
      <c r="BG41"/>
      <c r="BH41"/>
      <c r="BI41"/>
      <c r="BJ41"/>
      <c r="BK41"/>
    </row>
    <row r="42" spans="1:63" ht="15"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s="984"/>
      <c r="AN42" s="984"/>
      <c r="AO42"/>
      <c r="AP42"/>
      <c r="AQ42"/>
      <c r="AR42"/>
      <c r="AS42"/>
      <c r="AT42"/>
      <c r="AU42"/>
      <c r="AV42"/>
      <c r="AW42"/>
      <c r="AX42"/>
      <c r="AY42"/>
      <c r="AZ42"/>
      <c r="BA42"/>
      <c r="BB42"/>
      <c r="BC42"/>
      <c r="BD42"/>
      <c r="BE42"/>
      <c r="BF42"/>
      <c r="BG42"/>
      <c r="BH42"/>
      <c r="BI42"/>
      <c r="BJ42"/>
      <c r="BK42"/>
    </row>
    <row r="43" spans="1:63" ht="1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s="984"/>
      <c r="AN43" s="984"/>
      <c r="AO43"/>
      <c r="AP43"/>
      <c r="AQ43"/>
      <c r="AR43"/>
      <c r="AS43"/>
      <c r="AT43"/>
      <c r="AU43"/>
      <c r="AV43"/>
      <c r="AW43"/>
      <c r="AX43"/>
      <c r="AY43"/>
      <c r="AZ43"/>
      <c r="BA43"/>
      <c r="BB43"/>
      <c r="BC43"/>
      <c r="BD43"/>
      <c r="BE43"/>
      <c r="BF43"/>
      <c r="BG43"/>
      <c r="BH43"/>
      <c r="BI43"/>
      <c r="BJ43"/>
      <c r="BK43"/>
    </row>
    <row r="44" spans="1:63" ht="1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s="984"/>
      <c r="AN44" s="984"/>
      <c r="AO44"/>
      <c r="AP44"/>
      <c r="AQ44"/>
      <c r="AR44"/>
      <c r="AS44"/>
      <c r="AT44"/>
      <c r="AU44"/>
      <c r="AV44"/>
      <c r="AW44"/>
      <c r="AX44"/>
      <c r="AY44"/>
      <c r="AZ44"/>
      <c r="BA44"/>
      <c r="BB44"/>
      <c r="BC44"/>
      <c r="BD44"/>
      <c r="BE44"/>
      <c r="BF44"/>
      <c r="BG44"/>
      <c r="BH44"/>
      <c r="BI44"/>
      <c r="BJ44"/>
      <c r="BK44"/>
    </row>
    <row r="45" spans="1:63" ht="1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s="984"/>
      <c r="AN45" s="984"/>
      <c r="AO45"/>
      <c r="AP45"/>
      <c r="AQ45"/>
      <c r="AR45"/>
      <c r="AS45"/>
      <c r="AT45"/>
      <c r="AU45"/>
      <c r="AV45"/>
      <c r="AW45"/>
      <c r="AX45"/>
      <c r="AY45"/>
      <c r="AZ45"/>
      <c r="BA45"/>
      <c r="BB45"/>
      <c r="BC45"/>
      <c r="BD45"/>
      <c r="BE45"/>
      <c r="BF45"/>
      <c r="BG45"/>
      <c r="BH45"/>
      <c r="BI45"/>
      <c r="BJ45"/>
      <c r="BK45"/>
    </row>
    <row r="46" spans="1:63" ht="1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s="984"/>
      <c r="AN46" s="984"/>
      <c r="AO46"/>
      <c r="AP46"/>
      <c r="AQ46"/>
      <c r="AR46"/>
      <c r="AS46"/>
      <c r="AT46"/>
      <c r="AU46"/>
      <c r="AV46"/>
      <c r="AW46"/>
      <c r="AX46"/>
      <c r="AY46"/>
      <c r="AZ46"/>
      <c r="BA46"/>
      <c r="BB46"/>
      <c r="BC46"/>
      <c r="BD46"/>
      <c r="BE46"/>
      <c r="BF46"/>
      <c r="BG46"/>
      <c r="BH46"/>
      <c r="BI46"/>
      <c r="BJ46"/>
      <c r="BK46"/>
    </row>
    <row r="47" spans="1:63" ht="1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s="984"/>
      <c r="AN47" s="984"/>
      <c r="AO47"/>
      <c r="AP47"/>
      <c r="AQ47"/>
      <c r="AR47"/>
      <c r="AS47"/>
      <c r="AT47"/>
      <c r="AU47"/>
      <c r="AV47"/>
      <c r="AW47"/>
      <c r="AX47"/>
      <c r="AY47"/>
      <c r="AZ47"/>
      <c r="BA47"/>
      <c r="BB47"/>
      <c r="BC47"/>
      <c r="BD47"/>
      <c r="BE47"/>
      <c r="BF47"/>
      <c r="BG47"/>
      <c r="BH47"/>
      <c r="BI47"/>
      <c r="BJ47"/>
      <c r="BK47"/>
    </row>
    <row r="48" spans="1:63" ht="1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s="984"/>
      <c r="AN48" s="984"/>
      <c r="AO48"/>
      <c r="AP48"/>
      <c r="AQ48"/>
      <c r="AR48"/>
      <c r="AS48"/>
      <c r="AT48"/>
      <c r="AU48"/>
      <c r="AV48"/>
      <c r="AW48"/>
      <c r="AX48"/>
      <c r="AY48"/>
      <c r="AZ48"/>
      <c r="BA48"/>
      <c r="BB48"/>
      <c r="BC48"/>
      <c r="BD48"/>
      <c r="BE48"/>
      <c r="BF48"/>
      <c r="BG48"/>
      <c r="BH48"/>
      <c r="BI48"/>
      <c r="BJ48"/>
      <c r="BK48"/>
    </row>
    <row r="49" spans="1:63" ht="1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s="984"/>
      <c r="AN49" s="984"/>
      <c r="AO49"/>
      <c r="AP49"/>
      <c r="AQ49"/>
      <c r="AR49"/>
      <c r="AS49"/>
      <c r="AT49"/>
      <c r="AU49"/>
      <c r="AV49"/>
      <c r="AW49"/>
      <c r="AX49"/>
      <c r="AY49"/>
      <c r="AZ49"/>
      <c r="BA49"/>
      <c r="BB49"/>
      <c r="BC49"/>
      <c r="BD49"/>
      <c r="BE49"/>
      <c r="BF49"/>
      <c r="BG49"/>
      <c r="BH49"/>
      <c r="BI49"/>
      <c r="BJ49"/>
      <c r="BK49"/>
    </row>
    <row r="50" spans="1:63" ht="1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s="984"/>
      <c r="AN50" s="984"/>
      <c r="AO50"/>
      <c r="AP50"/>
      <c r="AQ50"/>
      <c r="AR50"/>
      <c r="AS50"/>
      <c r="AT50"/>
      <c r="AU50"/>
      <c r="AV50"/>
      <c r="AW50"/>
      <c r="AX50"/>
      <c r="AY50"/>
      <c r="AZ50"/>
      <c r="BA50"/>
      <c r="BB50"/>
      <c r="BC50"/>
      <c r="BD50"/>
      <c r="BE50"/>
      <c r="BF50"/>
      <c r="BG50"/>
      <c r="BH50"/>
      <c r="BI50"/>
      <c r="BJ50"/>
      <c r="BK50"/>
    </row>
    <row r="51" spans="1:63" ht="1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s="984"/>
      <c r="AN51" s="984"/>
      <c r="AO51"/>
      <c r="AP51"/>
      <c r="AQ51"/>
      <c r="AR51"/>
      <c r="AS51"/>
      <c r="AT51"/>
      <c r="AU51"/>
      <c r="AV51"/>
      <c r="AW51"/>
      <c r="AX51"/>
      <c r="AY51"/>
      <c r="AZ51"/>
      <c r="BA51"/>
      <c r="BB51"/>
      <c r="BC51"/>
      <c r="BD51"/>
      <c r="BE51"/>
      <c r="BF51"/>
      <c r="BG51"/>
      <c r="BH51"/>
      <c r="BI51"/>
      <c r="BJ51"/>
      <c r="BK51"/>
    </row>
    <row r="52" spans="1:63" ht="1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s="984"/>
      <c r="AN52" s="984"/>
      <c r="AO52"/>
      <c r="AP52"/>
      <c r="AQ52"/>
      <c r="AR52"/>
      <c r="AS52"/>
      <c r="AT52"/>
      <c r="AU52"/>
      <c r="AV52"/>
      <c r="AW52"/>
      <c r="AX52"/>
      <c r="AY52"/>
      <c r="AZ52"/>
      <c r="BA52"/>
      <c r="BB52"/>
      <c r="BC52"/>
      <c r="BD52"/>
      <c r="BE52"/>
      <c r="BF52"/>
      <c r="BG52"/>
      <c r="BH52"/>
      <c r="BI52"/>
      <c r="BJ52"/>
      <c r="BK52"/>
    </row>
    <row r="53" spans="1:63" ht="1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s="984"/>
      <c r="AN53" s="984"/>
      <c r="AO53"/>
      <c r="AP53"/>
      <c r="AQ53"/>
      <c r="AR53"/>
      <c r="AS53"/>
      <c r="AT53"/>
      <c r="AU53"/>
      <c r="AV53"/>
      <c r="AW53"/>
      <c r="AX53"/>
      <c r="AY53"/>
      <c r="AZ53"/>
      <c r="BA53"/>
      <c r="BB53"/>
      <c r="BC53"/>
      <c r="BD53"/>
      <c r="BE53"/>
      <c r="BF53"/>
      <c r="BG53"/>
      <c r="BH53"/>
      <c r="BI53"/>
      <c r="BJ53"/>
      <c r="BK53"/>
    </row>
    <row r="54" spans="1:63" ht="1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s="984"/>
      <c r="AN54" s="984"/>
      <c r="AO54"/>
      <c r="AP54"/>
      <c r="AQ54"/>
      <c r="AR54"/>
      <c r="AS54"/>
      <c r="AT54"/>
      <c r="AU54"/>
      <c r="AV54"/>
      <c r="AW54"/>
      <c r="AX54"/>
      <c r="AY54"/>
      <c r="AZ54"/>
      <c r="BA54"/>
      <c r="BB54"/>
      <c r="BC54"/>
      <c r="BD54"/>
      <c r="BE54"/>
      <c r="BF54"/>
      <c r="BG54"/>
      <c r="BH54"/>
      <c r="BI54"/>
      <c r="BJ54"/>
      <c r="BK54"/>
    </row>
    <row r="55" spans="1:63" ht="1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s="984"/>
      <c r="AN55" s="984"/>
      <c r="AO55"/>
      <c r="AP55"/>
      <c r="AQ55"/>
      <c r="AR55"/>
      <c r="AS55"/>
      <c r="AT55"/>
      <c r="AU55"/>
      <c r="AV55"/>
      <c r="AW55"/>
      <c r="AX55"/>
      <c r="AY55"/>
      <c r="AZ55"/>
      <c r="BA55"/>
      <c r="BB55"/>
      <c r="BC55"/>
      <c r="BD55"/>
      <c r="BE55"/>
      <c r="BF55"/>
      <c r="BG55"/>
      <c r="BH55"/>
      <c r="BI55"/>
      <c r="BJ55"/>
      <c r="BK55"/>
    </row>
    <row r="56" spans="1:63" ht="1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s="984"/>
      <c r="AN56" s="984"/>
      <c r="AO56"/>
      <c r="AP56"/>
      <c r="AQ56"/>
      <c r="AR56"/>
      <c r="AS56"/>
      <c r="AT56"/>
      <c r="AU56"/>
      <c r="AV56"/>
      <c r="AW56"/>
      <c r="AX56"/>
      <c r="AY56"/>
      <c r="AZ56"/>
      <c r="BA56"/>
      <c r="BB56"/>
      <c r="BC56"/>
      <c r="BD56"/>
      <c r="BE56"/>
      <c r="BF56"/>
      <c r="BG56"/>
      <c r="BH56"/>
      <c r="BI56"/>
      <c r="BJ56"/>
      <c r="BK56"/>
    </row>
    <row r="57" spans="1:63" ht="1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s="984"/>
      <c r="AN57" s="984"/>
      <c r="AO57"/>
      <c r="AP57"/>
      <c r="AQ57"/>
      <c r="AR57"/>
      <c r="AS57"/>
      <c r="AT57"/>
      <c r="AU57"/>
      <c r="AV57"/>
      <c r="AW57"/>
      <c r="AX57"/>
      <c r="AY57"/>
      <c r="AZ57"/>
      <c r="BA57"/>
      <c r="BB57"/>
      <c r="BC57"/>
      <c r="BD57"/>
      <c r="BE57"/>
      <c r="BF57"/>
      <c r="BG57"/>
      <c r="BH57"/>
      <c r="BI57"/>
      <c r="BJ57"/>
      <c r="BK57"/>
    </row>
    <row r="58" spans="1:63" ht="1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s="984"/>
      <c r="AN58" s="984"/>
      <c r="AO58"/>
      <c r="AP58"/>
      <c r="AQ58"/>
      <c r="AR58"/>
      <c r="AS58"/>
      <c r="AT58"/>
      <c r="AU58"/>
      <c r="AV58"/>
      <c r="AW58"/>
      <c r="AX58"/>
      <c r="AY58"/>
      <c r="AZ58"/>
      <c r="BA58"/>
      <c r="BB58"/>
      <c r="BC58"/>
      <c r="BD58"/>
      <c r="BE58"/>
      <c r="BF58"/>
      <c r="BG58"/>
      <c r="BH58"/>
      <c r="BI58"/>
      <c r="BJ58"/>
      <c r="BK58"/>
    </row>
    <row r="59" spans="1:63" ht="1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s="984"/>
      <c r="AN59" s="984"/>
      <c r="AO59"/>
      <c r="AP59"/>
      <c r="AQ59"/>
      <c r="AR59"/>
      <c r="AS59"/>
      <c r="AT59"/>
      <c r="AU59"/>
      <c r="AV59"/>
      <c r="AW59"/>
      <c r="AX59"/>
      <c r="AY59"/>
      <c r="AZ59"/>
      <c r="BA59"/>
      <c r="BB59"/>
      <c r="BC59"/>
      <c r="BD59"/>
      <c r="BE59"/>
      <c r="BF59"/>
      <c r="BG59"/>
      <c r="BH59"/>
      <c r="BI59"/>
      <c r="BJ59"/>
      <c r="BK59"/>
    </row>
    <row r="60" spans="1:63" ht="1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s="984"/>
      <c r="AN60" s="984"/>
      <c r="AO60"/>
      <c r="AP60"/>
      <c r="AQ60"/>
      <c r="AR60"/>
      <c r="AS60"/>
      <c r="AT60"/>
      <c r="AU60"/>
      <c r="AV60"/>
      <c r="AW60"/>
      <c r="AX60"/>
      <c r="AY60"/>
      <c r="AZ60"/>
      <c r="BA60"/>
      <c r="BB60"/>
      <c r="BC60"/>
      <c r="BD60"/>
      <c r="BE60"/>
      <c r="BF60"/>
      <c r="BG60"/>
      <c r="BH60"/>
      <c r="BI60"/>
      <c r="BJ60"/>
      <c r="BK60"/>
    </row>
    <row r="61" spans="1:63" ht="1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s="984"/>
      <c r="AN61" s="984"/>
      <c r="AO61"/>
      <c r="AP61"/>
      <c r="AQ61"/>
      <c r="AR61"/>
      <c r="AS61"/>
      <c r="AT61"/>
      <c r="AU61"/>
      <c r="AV61"/>
      <c r="AW61"/>
      <c r="AX61"/>
      <c r="AY61"/>
      <c r="AZ61"/>
      <c r="BA61"/>
      <c r="BB61"/>
      <c r="BC61"/>
      <c r="BD61"/>
      <c r="BE61"/>
      <c r="BF61"/>
      <c r="BG61"/>
      <c r="BH61"/>
      <c r="BI61"/>
      <c r="BJ61"/>
      <c r="BK61"/>
    </row>
    <row r="62" spans="1:63" ht="1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s="984"/>
      <c r="AN62" s="984"/>
      <c r="AO62"/>
      <c r="AP62"/>
      <c r="AQ62"/>
      <c r="AR62"/>
      <c r="AS62"/>
      <c r="AT62"/>
      <c r="AU62"/>
      <c r="AV62"/>
      <c r="AW62"/>
      <c r="AX62"/>
      <c r="AY62"/>
      <c r="AZ62"/>
      <c r="BA62"/>
      <c r="BB62"/>
      <c r="BC62"/>
      <c r="BD62"/>
      <c r="BE62"/>
      <c r="BF62"/>
      <c r="BG62"/>
      <c r="BH62"/>
      <c r="BI62"/>
      <c r="BJ62"/>
      <c r="BK62"/>
    </row>
    <row r="63" spans="1:63" ht="1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s="984"/>
      <c r="AN63" s="984"/>
      <c r="AO63"/>
      <c r="AP63"/>
      <c r="AQ63"/>
      <c r="AR63"/>
      <c r="AS63"/>
      <c r="AT63"/>
      <c r="AU63"/>
      <c r="AV63"/>
      <c r="AW63"/>
      <c r="AX63"/>
      <c r="AY63"/>
      <c r="AZ63"/>
      <c r="BA63"/>
      <c r="BB63"/>
      <c r="BC63"/>
      <c r="BD63"/>
      <c r="BE63"/>
      <c r="BF63"/>
      <c r="BG63"/>
      <c r="BH63"/>
      <c r="BI63"/>
      <c r="BJ63"/>
      <c r="BK63"/>
    </row>
    <row r="64" spans="1:63" ht="1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s="984"/>
      <c r="AN64" s="984"/>
      <c r="AO64"/>
      <c r="AP64"/>
      <c r="AQ64"/>
      <c r="AR64"/>
      <c r="AS64"/>
      <c r="AT64"/>
      <c r="AU64"/>
      <c r="AV64"/>
      <c r="AW64"/>
      <c r="AX64"/>
      <c r="AY64"/>
      <c r="AZ64"/>
      <c r="BA64"/>
      <c r="BB64"/>
      <c r="BC64"/>
      <c r="BD64"/>
      <c r="BE64"/>
      <c r="BF64"/>
      <c r="BG64"/>
      <c r="BH64"/>
      <c r="BI64"/>
      <c r="BJ64"/>
      <c r="BK64"/>
    </row>
  </sheetData>
  <mergeCells count="64">
    <mergeCell ref="C27:F31"/>
    <mergeCell ref="AT11:AU11"/>
    <mergeCell ref="AW11:AX11"/>
    <mergeCell ref="AY11:AZ11"/>
    <mergeCell ref="BA11:BB11"/>
    <mergeCell ref="Y11:Z11"/>
    <mergeCell ref="AA11:AB11"/>
    <mergeCell ref="H10:H12"/>
    <mergeCell ref="U10:V10"/>
    <mergeCell ref="AC10:AD10"/>
    <mergeCell ref="AC11:AD11"/>
    <mergeCell ref="J10:J12"/>
    <mergeCell ref="K10:K12"/>
    <mergeCell ref="L10:M11"/>
    <mergeCell ref="BD11:BE11"/>
    <mergeCell ref="BF11:BG11"/>
    <mergeCell ref="BI10:BI12"/>
    <mergeCell ref="BK10:BK12"/>
    <mergeCell ref="O11:P11"/>
    <mergeCell ref="Q11:R11"/>
    <mergeCell ref="S11:T11"/>
    <mergeCell ref="U11:V11"/>
    <mergeCell ref="W11:X11"/>
    <mergeCell ref="AP11:AQ11"/>
    <mergeCell ref="AR11:AS11"/>
    <mergeCell ref="O10:P10"/>
    <mergeCell ref="Q10:R10"/>
    <mergeCell ref="S10:T10"/>
    <mergeCell ref="BD9:BE9"/>
    <mergeCell ref="BF9:BG9"/>
    <mergeCell ref="W10:X10"/>
    <mergeCell ref="AP10:BG10"/>
    <mergeCell ref="AP9:AQ9"/>
    <mergeCell ref="BA9:BB9"/>
    <mergeCell ref="W9:X9"/>
    <mergeCell ref="AR9:AS9"/>
    <mergeCell ref="AT9:AU9"/>
    <mergeCell ref="AW9:AX9"/>
    <mergeCell ref="AY9:AZ9"/>
    <mergeCell ref="Y9:Z9"/>
    <mergeCell ref="Y10:Z10"/>
    <mergeCell ref="AA9:AB9"/>
    <mergeCell ref="AA10:AB10"/>
    <mergeCell ref="AC9:AD9"/>
    <mergeCell ref="L9:M9"/>
    <mergeCell ref="O9:P9"/>
    <mergeCell ref="Q9:R9"/>
    <mergeCell ref="S9:T9"/>
    <mergeCell ref="U9:V9"/>
    <mergeCell ref="AM9:AN9"/>
    <mergeCell ref="AM10:AN10"/>
    <mergeCell ref="AM11:AN11"/>
    <mergeCell ref="AE9:AF9"/>
    <mergeCell ref="AE10:AF10"/>
    <mergeCell ref="AE11:AF11"/>
    <mergeCell ref="AK9:AL9"/>
    <mergeCell ref="AK10:AL10"/>
    <mergeCell ref="AK11:AL11"/>
    <mergeCell ref="AG9:AH9"/>
    <mergeCell ref="AG10:AH10"/>
    <mergeCell ref="AG11:AH11"/>
    <mergeCell ref="AI9:AJ9"/>
    <mergeCell ref="AI10:AJ10"/>
    <mergeCell ref="AI11:AJ11"/>
  </mergeCells>
  <conditionalFormatting sqref="H3">
    <cfRule type="cellIs" dxfId="55" priority="27" stopIfTrue="1" operator="greaterThan">
      <formula>0</formula>
    </cfRule>
    <cfRule type="cellIs" dxfId="54" priority="28" stopIfTrue="1" operator="lessThan">
      <formula>1</formula>
    </cfRule>
  </conditionalFormatting>
  <conditionalFormatting sqref="H16:H21">
    <cfRule type="cellIs" dxfId="53" priority="7" stopIfTrue="1" operator="greaterThan">
      <formula>0</formula>
    </cfRule>
    <cfRule type="cellIs" dxfId="52" priority="8" stopIfTrue="1" operator="lessThan">
      <formula>1</formula>
    </cfRule>
  </conditionalFormatting>
  <conditionalFormatting sqref="H22">
    <cfRule type="cellIs" dxfId="51" priority="3" stopIfTrue="1" operator="greaterThan">
      <formula>0</formula>
    </cfRule>
    <cfRule type="cellIs" dxfId="50" priority="4" stopIfTrue="1" operator="lessThan">
      <formula>1</formula>
    </cfRule>
  </conditionalFormatting>
  <conditionalFormatting sqref="H23">
    <cfRule type="cellIs" dxfId="49" priority="1" stopIfTrue="1" operator="greaterThan">
      <formula>0</formula>
    </cfRule>
    <cfRule type="cellIs" dxfId="48" priority="2" stopIfTrue="1" operator="lessThan">
      <formula>1</formula>
    </cfRule>
  </conditionalFormatting>
  <dataValidations count="1">
    <dataValidation type="list" allowBlank="1" showInputMessage="1" showErrorMessage="1" sqref="R16:R23 T16:T23 V16:V23 P16:P23 M16:M23 AS16:AU22 AQ16:AQ22 AX16:AX22 AZ16:AZ22 BB16:BB22 BE16:BE22 X16:X23 Z16:Z23 AB16:AB23 AD16:AD23 AF16:AF23 AH16:AH23 AJ16:AJ23 BG16:BG22 AL16:AL23 AN16:AN23" xr:uid="{0CDF0D44-44C7-45E0-ABFA-1597B80776BE}">
      <formula1>Confidence_grade</formula1>
    </dataValidation>
  </dataValidations>
  <pageMargins left="0.23622047244094491" right="0.23622047244094491" top="0.74803149606299213" bottom="0.74803149606299213" header="0.31496062992125984" footer="0.31496062992125984"/>
  <pageSetup paperSize="9" scale="55" fitToWidth="6" orientation="landscape" r:id="rId1"/>
  <headerFooter>
    <oddHeader>&amp;LDepartment of Internal Affairs - Three Waters Reform Programme - Request for Information Template Workbook I</oddHeader>
    <oddFooter>&amp;LPage &amp;P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4DD64-C297-44B9-A883-E6C700557EBC}">
  <sheetPr>
    <tabColor rgb="FF55EBF7"/>
    <pageSetUpPr fitToPage="1"/>
  </sheetPr>
  <dimension ref="A1:BK64"/>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7.44140625" style="32" customWidth="1"/>
    <col min="4" max="4" width="76.44140625" style="32" customWidth="1"/>
    <col min="5" max="6" width="11.109375" style="32" customWidth="1"/>
    <col min="7" max="7" width="8.5546875" style="34" customWidth="1"/>
    <col min="8" max="8" width="19" style="96" bestFit="1" customWidth="1"/>
    <col min="9" max="9" width="5.5546875" style="34" customWidth="1"/>
    <col min="10" max="12" width="16.5546875" style="32" customWidth="1"/>
    <col min="13" max="14" width="5.5546875" style="32" customWidth="1"/>
    <col min="15" max="15" width="16.5546875" style="32" customWidth="1"/>
    <col min="16" max="16" width="5.5546875" style="32" customWidth="1"/>
    <col min="17" max="17" width="16.5546875" style="32" customWidth="1"/>
    <col min="18" max="18" width="5.5546875" style="32" customWidth="1"/>
    <col min="19" max="19" width="16.5546875" style="32" customWidth="1"/>
    <col min="20" max="20" width="5.5546875" style="32" customWidth="1"/>
    <col min="21" max="21" width="16.5546875" style="32" customWidth="1"/>
    <col min="22" max="22" width="5.5546875" style="32" customWidth="1"/>
    <col min="23" max="23" width="16.5546875" style="32" customWidth="1"/>
    <col min="24" max="24" width="5.5546875" style="32" customWidth="1"/>
    <col min="25" max="25" width="16.5546875" style="32" customWidth="1"/>
    <col min="26" max="26" width="5.5546875" style="32" customWidth="1"/>
    <col min="27" max="27" width="16.5546875" style="32" customWidth="1"/>
    <col min="28" max="28" width="5.5546875" style="32" customWidth="1"/>
    <col min="29" max="29" width="16.5546875" style="32" customWidth="1"/>
    <col min="30" max="30" width="5.5546875" style="32" customWidth="1"/>
    <col min="31" max="31" width="16.5546875" style="32" customWidth="1"/>
    <col min="32" max="32" width="5.5546875" style="32" customWidth="1"/>
    <col min="33" max="33" width="16.5546875" style="32" customWidth="1"/>
    <col min="34" max="34" width="5.5546875" style="32" customWidth="1"/>
    <col min="35" max="35" width="16.5546875" style="32" customWidth="1"/>
    <col min="36" max="36" width="5.5546875" style="32" customWidth="1"/>
    <col min="37" max="37" width="16.5546875" style="32" customWidth="1"/>
    <col min="38" max="38" width="5.5546875" style="32" customWidth="1"/>
    <col min="39" max="39" width="16.5546875" style="985" customWidth="1"/>
    <col min="40" max="40" width="5.5546875" style="985" customWidth="1"/>
    <col min="41" max="41" width="5.5546875" style="32" customWidth="1"/>
    <col min="42" max="42" width="16.5546875" style="32" customWidth="1"/>
    <col min="43" max="43" width="5.5546875" style="32" customWidth="1"/>
    <col min="44" max="44" width="16.5546875" style="32" customWidth="1"/>
    <col min="45" max="45" width="5.5546875" style="32" customWidth="1"/>
    <col min="46" max="46" width="16.5546875" style="32" customWidth="1"/>
    <col min="47" max="48" width="5.5546875" style="32" customWidth="1"/>
    <col min="49" max="49" width="16.5546875" style="32" customWidth="1"/>
    <col min="50" max="50" width="5.5546875" style="32" customWidth="1"/>
    <col min="51" max="51" width="16.5546875" style="32" customWidth="1"/>
    <col min="52" max="52" width="5.5546875" style="32" customWidth="1"/>
    <col min="53" max="53" width="16.5546875" style="32" customWidth="1"/>
    <col min="54" max="55" width="5.5546875" style="32" customWidth="1"/>
    <col min="56" max="56" width="16.5546875" style="32" customWidth="1"/>
    <col min="57" max="57" width="5.5546875" style="32" customWidth="1"/>
    <col min="58" max="58" width="16.5546875" style="32" customWidth="1"/>
    <col min="59" max="60" width="5.5546875" style="32" customWidth="1"/>
    <col min="61" max="61" width="15.44140625" style="32" customWidth="1"/>
    <col min="62" max="62" width="5.5546875" style="32" customWidth="1"/>
    <col min="63" max="63" width="49.44140625" style="32" customWidth="1"/>
    <col min="64" max="16384" width="9.44140625" hidden="1"/>
  </cols>
  <sheetData>
    <row r="1" spans="1:63" ht="28.35" customHeight="1">
      <c r="A1" s="35"/>
      <c r="B1" s="36" t="str">
        <f>'Key information'!$B$6</f>
        <v>Three Waters Reform Programme: Request for Information Workbook I</v>
      </c>
      <c r="C1" s="37"/>
      <c r="D1" s="37"/>
      <c r="E1" s="37"/>
      <c r="F1" s="37"/>
      <c r="G1" s="37"/>
      <c r="H1" s="229"/>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988"/>
      <c r="AN1" s="988"/>
      <c r="AO1" s="37"/>
      <c r="AP1" s="37"/>
      <c r="AQ1" s="37"/>
      <c r="AR1" s="37"/>
      <c r="AS1" s="37"/>
      <c r="AT1" s="37"/>
      <c r="AU1" s="37"/>
      <c r="AV1" s="37"/>
      <c r="AW1" s="37"/>
      <c r="AX1" s="37"/>
      <c r="AY1" s="37"/>
      <c r="AZ1" s="37"/>
      <c r="BA1" s="37"/>
      <c r="BB1" s="37"/>
      <c r="BC1" s="37"/>
      <c r="BD1" s="37"/>
      <c r="BE1" s="37"/>
      <c r="BF1" s="37"/>
      <c r="BG1" s="37"/>
      <c r="BH1" s="37"/>
      <c r="BI1" s="37"/>
      <c r="BJ1" s="37"/>
      <c r="BK1" s="230"/>
    </row>
    <row r="2" spans="1:63" ht="20.399999999999999">
      <c r="B2" s="39"/>
      <c r="C2" s="40"/>
      <c r="D2" s="987"/>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987"/>
      <c r="AN2" s="987"/>
      <c r="AO2" s="35"/>
      <c r="AP2" s="35"/>
      <c r="AQ2" s="35"/>
      <c r="AR2" s="35"/>
      <c r="AS2" s="35"/>
      <c r="AT2" s="35"/>
      <c r="AU2" s="35"/>
      <c r="AV2" s="35"/>
      <c r="AW2" s="35"/>
      <c r="AX2" s="35"/>
      <c r="AY2" s="35"/>
      <c r="AZ2" s="35"/>
      <c r="BA2" s="35"/>
      <c r="BB2" s="35"/>
      <c r="BC2" s="35"/>
      <c r="BD2" s="35"/>
      <c r="BE2" s="35"/>
      <c r="BF2" s="35"/>
      <c r="BG2" s="35"/>
      <c r="BH2" s="35"/>
      <c r="BI2" s="35"/>
      <c r="BK2" s="190"/>
    </row>
    <row r="3" spans="1:63" ht="14.4">
      <c r="A3" s="41"/>
      <c r="B3" s="691" t="s">
        <v>1971</v>
      </c>
      <c r="C3" s="698"/>
      <c r="D3" s="948">
        <f>'Key information'!$E$8</f>
        <v>0</v>
      </c>
      <c r="E3" s="44"/>
      <c r="F3" s="41"/>
      <c r="G3" s="664" t="s">
        <v>100</v>
      </c>
      <c r="H3" s="636">
        <f>SUM(H16:H23)</f>
        <v>8</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989"/>
      <c r="AN3" s="989"/>
      <c r="AO3" s="41"/>
      <c r="AP3" s="41"/>
      <c r="AQ3" s="41"/>
      <c r="AR3" s="41"/>
      <c r="AS3" s="41"/>
      <c r="AT3" s="41"/>
      <c r="AU3" s="41"/>
      <c r="AV3" s="41"/>
      <c r="AW3" s="41"/>
      <c r="AX3" s="41"/>
      <c r="AY3" s="41"/>
      <c r="AZ3" s="41"/>
      <c r="BA3" s="41"/>
      <c r="BB3" s="41"/>
      <c r="BC3" s="41"/>
      <c r="BD3" s="41"/>
      <c r="BE3" s="41"/>
      <c r="BF3" s="41"/>
      <c r="BG3" s="41"/>
      <c r="BH3" s="41"/>
      <c r="BI3" s="41"/>
      <c r="BJ3" s="41"/>
      <c r="BK3" s="833"/>
    </row>
    <row r="4" spans="1:63" ht="21" customHeight="1">
      <c r="B4" s="45"/>
      <c r="C4" s="327"/>
      <c r="D4" s="328"/>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1008"/>
      <c r="AN4" s="1008"/>
      <c r="AO4" s="329"/>
      <c r="AP4" s="329"/>
      <c r="AQ4" s="329"/>
      <c r="AR4" s="329"/>
      <c r="AS4" s="329"/>
      <c r="AT4" s="329"/>
      <c r="AU4" s="329"/>
      <c r="AV4" s="329"/>
      <c r="AW4" s="329"/>
      <c r="AX4" s="329"/>
      <c r="AY4" s="329"/>
      <c r="AZ4" s="329"/>
      <c r="BA4" s="329"/>
      <c r="BB4" s="329"/>
      <c r="BC4" s="329"/>
      <c r="BD4" s="329"/>
      <c r="BE4" s="329"/>
      <c r="BF4" s="329"/>
      <c r="BG4" s="329"/>
      <c r="BH4" s="329"/>
      <c r="BI4" s="329"/>
      <c r="BJ4" s="329"/>
      <c r="BK4" s="834"/>
    </row>
    <row r="5" spans="1:63" ht="14.4">
      <c r="C5" s="33"/>
      <c r="H5" s="34"/>
      <c r="BK5" s="34"/>
    </row>
    <row r="6" spans="1:63" ht="1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991"/>
      <c r="AN6" s="991"/>
      <c r="AO6" s="50"/>
      <c r="AP6" s="50"/>
      <c r="AQ6" s="50"/>
      <c r="AR6" s="50"/>
      <c r="AS6" s="50"/>
      <c r="AT6" s="50"/>
      <c r="AU6" s="50"/>
      <c r="AV6" s="50"/>
      <c r="AW6" s="50"/>
      <c r="AX6" s="50"/>
      <c r="AY6" s="50"/>
      <c r="AZ6" s="50"/>
      <c r="BA6" s="50"/>
      <c r="BB6" s="50"/>
      <c r="BC6" s="50"/>
      <c r="BD6" s="50"/>
      <c r="BE6" s="50"/>
      <c r="BF6" s="50"/>
      <c r="BG6" s="50"/>
      <c r="BH6" s="50"/>
      <c r="BI6" s="50"/>
      <c r="BJ6" s="50"/>
      <c r="BK6" s="231"/>
    </row>
    <row r="7" spans="1:63" ht="14.4">
      <c r="B7" s="52"/>
      <c r="C7" s="122" t="s">
        <v>1737</v>
      </c>
      <c r="D7" s="123"/>
      <c r="H7" s="34"/>
      <c r="AP7" s="985"/>
      <c r="AQ7" s="985"/>
      <c r="AR7" s="985"/>
      <c r="AS7" s="985"/>
      <c r="AT7" s="985"/>
      <c r="AU7" s="985"/>
      <c r="AV7" s="985"/>
      <c r="AW7" s="985"/>
      <c r="AX7" s="985"/>
      <c r="AY7" s="985"/>
      <c r="AZ7" s="985"/>
      <c r="BA7" s="985"/>
      <c r="BB7" s="985"/>
      <c r="BC7" s="985"/>
      <c r="BD7" s="985"/>
      <c r="BE7" s="985"/>
      <c r="BF7" s="985"/>
      <c r="BG7" s="985"/>
      <c r="BK7" s="190"/>
    </row>
    <row r="8" spans="1:63" ht="15" thickBot="1">
      <c r="B8" s="52"/>
      <c r="C8" s="124" t="s">
        <v>1831</v>
      </c>
      <c r="D8" s="125"/>
      <c r="H8" s="34"/>
      <c r="AP8" s="985"/>
      <c r="AQ8" s="985"/>
      <c r="AR8" s="985"/>
      <c r="AS8" s="985"/>
      <c r="AT8" s="985"/>
      <c r="AU8" s="985"/>
      <c r="AV8" s="985"/>
      <c r="AW8" s="985"/>
      <c r="AX8" s="985"/>
      <c r="AY8" s="985"/>
      <c r="AZ8" s="985"/>
      <c r="BA8" s="985"/>
      <c r="BB8" s="985"/>
      <c r="BC8" s="985"/>
      <c r="BD8" s="985"/>
      <c r="BE8" s="985"/>
      <c r="BF8" s="985"/>
      <c r="BG8" s="985"/>
      <c r="BK8" s="190"/>
    </row>
    <row r="9" spans="1:63" ht="15" thickBot="1">
      <c r="B9" s="52"/>
      <c r="H9" s="34"/>
      <c r="J9" s="1107">
        <v>1</v>
      </c>
      <c r="K9" s="1068">
        <v>2</v>
      </c>
      <c r="L9" s="1698">
        <v>3</v>
      </c>
      <c r="M9" s="1699"/>
      <c r="O9" s="1688">
        <v>4</v>
      </c>
      <c r="P9" s="1695"/>
      <c r="Q9" s="1694">
        <v>5</v>
      </c>
      <c r="R9" s="1695"/>
      <c r="S9" s="1694">
        <v>6</v>
      </c>
      <c r="T9" s="1695"/>
      <c r="U9" s="1694">
        <v>7</v>
      </c>
      <c r="V9" s="1695"/>
      <c r="W9" s="1694">
        <v>8</v>
      </c>
      <c r="X9" s="1695"/>
      <c r="Y9" s="1694">
        <v>9</v>
      </c>
      <c r="Z9" s="1695"/>
      <c r="AA9" s="1694">
        <v>10</v>
      </c>
      <c r="AB9" s="1695"/>
      <c r="AC9" s="1694">
        <v>11</v>
      </c>
      <c r="AD9" s="1695"/>
      <c r="AE9" s="1694">
        <v>12</v>
      </c>
      <c r="AF9" s="1695"/>
      <c r="AG9" s="1694">
        <v>13</v>
      </c>
      <c r="AH9" s="1695"/>
      <c r="AI9" s="1694">
        <v>14</v>
      </c>
      <c r="AJ9" s="1695"/>
      <c r="AK9" s="1694">
        <v>15</v>
      </c>
      <c r="AL9" s="1689"/>
      <c r="AM9" s="1690">
        <v>16</v>
      </c>
      <c r="AN9" s="1684"/>
      <c r="AO9" s="985"/>
      <c r="AP9" s="1676">
        <v>17</v>
      </c>
      <c r="AQ9" s="1677"/>
      <c r="AR9" s="1676">
        <v>18</v>
      </c>
      <c r="AS9" s="1677"/>
      <c r="AT9" s="1676">
        <v>19</v>
      </c>
      <c r="AU9" s="1677"/>
      <c r="AV9" s="1219"/>
      <c r="AW9" s="1676">
        <v>20</v>
      </c>
      <c r="AX9" s="1677"/>
      <c r="AY9" s="1676">
        <v>21</v>
      </c>
      <c r="AZ9" s="1677"/>
      <c r="BA9" s="1676">
        <v>22</v>
      </c>
      <c r="BB9" s="1677"/>
      <c r="BC9" s="1219"/>
      <c r="BD9" s="1676">
        <v>23</v>
      </c>
      <c r="BE9" s="1677"/>
      <c r="BF9" s="1676">
        <v>24</v>
      </c>
      <c r="BG9" s="1677"/>
      <c r="BH9" s="985"/>
      <c r="BK9" s="190"/>
    </row>
    <row r="10" spans="1:63" ht="21" customHeight="1" thickBot="1">
      <c r="B10" s="52"/>
      <c r="C10" s="122" t="s">
        <v>103</v>
      </c>
      <c r="D10" s="137" t="s">
        <v>32</v>
      </c>
      <c r="E10" s="170" t="s">
        <v>104</v>
      </c>
      <c r="F10" s="1040" t="s">
        <v>105</v>
      </c>
      <c r="H10" s="1353" t="s">
        <v>106</v>
      </c>
      <c r="J10" s="1702" t="s">
        <v>1812</v>
      </c>
      <c r="K10" s="1678" t="s">
        <v>1813</v>
      </c>
      <c r="L10" s="1667" t="s">
        <v>1814</v>
      </c>
      <c r="M10" s="1396"/>
      <c r="N10" s="70"/>
      <c r="O10" s="1568" t="s">
        <v>1738</v>
      </c>
      <c r="P10" s="1569"/>
      <c r="Q10" s="1568" t="s">
        <v>1738</v>
      </c>
      <c r="R10" s="1569"/>
      <c r="S10" s="1568" t="s">
        <v>1738</v>
      </c>
      <c r="T10" s="1569"/>
      <c r="U10" s="1568" t="s">
        <v>1738</v>
      </c>
      <c r="V10" s="1569"/>
      <c r="W10" s="1568" t="s">
        <v>1738</v>
      </c>
      <c r="X10" s="1569"/>
      <c r="Y10" s="1568" t="s">
        <v>1738</v>
      </c>
      <c r="Z10" s="1569"/>
      <c r="AA10" s="1568" t="s">
        <v>1738</v>
      </c>
      <c r="AB10" s="1569"/>
      <c r="AC10" s="1568" t="s">
        <v>1738</v>
      </c>
      <c r="AD10" s="1569"/>
      <c r="AE10" s="1568" t="s">
        <v>1738</v>
      </c>
      <c r="AF10" s="1569"/>
      <c r="AG10" s="1568" t="s">
        <v>1738</v>
      </c>
      <c r="AH10" s="1569"/>
      <c r="AI10" s="1568" t="s">
        <v>1738</v>
      </c>
      <c r="AJ10" s="1569"/>
      <c r="AK10" s="1568" t="s">
        <v>1738</v>
      </c>
      <c r="AL10" s="1569"/>
      <c r="AM10" s="1691" t="s">
        <v>1738</v>
      </c>
      <c r="AN10" s="1666"/>
      <c r="AO10" s="1220"/>
      <c r="AP10" s="1535" t="s">
        <v>1815</v>
      </c>
      <c r="AQ10" s="1535"/>
      <c r="AR10" s="1535"/>
      <c r="AS10" s="1535"/>
      <c r="AT10" s="1535"/>
      <c r="AU10" s="1535"/>
      <c r="AV10" s="1535"/>
      <c r="AW10" s="1535"/>
      <c r="AX10" s="1535"/>
      <c r="AY10" s="1535"/>
      <c r="AZ10" s="1535"/>
      <c r="BA10" s="1535"/>
      <c r="BB10" s="1535"/>
      <c r="BC10" s="1535"/>
      <c r="BD10" s="1535"/>
      <c r="BE10" s="1535"/>
      <c r="BF10" s="1535"/>
      <c r="BG10" s="1535"/>
      <c r="BH10" s="986"/>
      <c r="BI10" s="1537" t="s">
        <v>108</v>
      </c>
      <c r="BJ10" s="751"/>
      <c r="BK10" s="1540" t="s">
        <v>109</v>
      </c>
    </row>
    <row r="11" spans="1:63" ht="46.65" customHeight="1">
      <c r="A11" s="232"/>
      <c r="B11" s="233"/>
      <c r="C11" s="223" t="s">
        <v>110</v>
      </c>
      <c r="D11" s="136"/>
      <c r="E11" s="171"/>
      <c r="F11" s="1041" t="s">
        <v>111</v>
      </c>
      <c r="G11" s="111"/>
      <c r="H11" s="1354"/>
      <c r="I11" s="111"/>
      <c r="J11" s="1703"/>
      <c r="K11" s="1679"/>
      <c r="L11" s="1668"/>
      <c r="M11" s="1398"/>
      <c r="N11" s="70"/>
      <c r="O11" s="1696">
        <f>'Key information'!E22</f>
        <v>43646</v>
      </c>
      <c r="P11" s="1697"/>
      <c r="Q11" s="1696">
        <f>Report_year</f>
        <v>44012</v>
      </c>
      <c r="R11" s="1697"/>
      <c r="S11" s="1696">
        <v>44377</v>
      </c>
      <c r="T11" s="1697"/>
      <c r="U11" s="1696">
        <v>44742</v>
      </c>
      <c r="V11" s="1697"/>
      <c r="W11" s="1696">
        <v>45107</v>
      </c>
      <c r="X11" s="1697"/>
      <c r="Y11" s="1696">
        <v>45473</v>
      </c>
      <c r="Z11" s="1697"/>
      <c r="AA11" s="1696">
        <v>45838</v>
      </c>
      <c r="AB11" s="1697"/>
      <c r="AC11" s="1696">
        <v>46203</v>
      </c>
      <c r="AD11" s="1697"/>
      <c r="AE11" s="1696">
        <v>46568</v>
      </c>
      <c r="AF11" s="1697"/>
      <c r="AG11" s="1696">
        <v>46934</v>
      </c>
      <c r="AH11" s="1697"/>
      <c r="AI11" s="1696">
        <v>47299</v>
      </c>
      <c r="AJ11" s="1697"/>
      <c r="AK11" s="1696">
        <v>47664</v>
      </c>
      <c r="AL11" s="1697"/>
      <c r="AM11" s="1692">
        <v>48029</v>
      </c>
      <c r="AN11" s="1693"/>
      <c r="AO11" s="1149"/>
      <c r="AP11" s="1660" t="s">
        <v>2587</v>
      </c>
      <c r="AQ11" s="1661"/>
      <c r="AR11" s="1660" t="s">
        <v>1816</v>
      </c>
      <c r="AS11" s="1705"/>
      <c r="AT11" s="1706" t="s">
        <v>2665</v>
      </c>
      <c r="AU11" s="1707"/>
      <c r="AV11" s="1137"/>
      <c r="AW11" s="1700" t="s">
        <v>1630</v>
      </c>
      <c r="AX11" s="1701"/>
      <c r="AY11" s="1700" t="s">
        <v>1818</v>
      </c>
      <c r="AZ11" s="1701"/>
      <c r="BA11" s="1700" t="s">
        <v>1819</v>
      </c>
      <c r="BB11" s="1701"/>
      <c r="BC11" s="234"/>
      <c r="BD11" s="1700" t="s">
        <v>1820</v>
      </c>
      <c r="BE11" s="1701"/>
      <c r="BF11" s="1700" t="s">
        <v>1821</v>
      </c>
      <c r="BG11" s="1701"/>
      <c r="BH11" s="942"/>
      <c r="BI11" s="1538"/>
      <c r="BJ11" s="751"/>
      <c r="BK11" s="1541"/>
    </row>
    <row r="12" spans="1:63" ht="15" thickBot="1">
      <c r="A12" s="232"/>
      <c r="B12" s="233"/>
      <c r="C12" s="124"/>
      <c r="D12" s="138"/>
      <c r="E12" s="172"/>
      <c r="F12" s="262"/>
      <c r="G12" s="111"/>
      <c r="H12" s="1355"/>
      <c r="I12" s="111"/>
      <c r="J12" s="1704"/>
      <c r="K12" s="1680"/>
      <c r="L12" s="1063" t="s">
        <v>750</v>
      </c>
      <c r="M12" s="902" t="s">
        <v>147</v>
      </c>
      <c r="N12" s="54"/>
      <c r="O12" s="235" t="s">
        <v>750</v>
      </c>
      <c r="P12" s="902" t="s">
        <v>147</v>
      </c>
      <c r="Q12" s="235" t="s">
        <v>750</v>
      </c>
      <c r="R12" s="902" t="s">
        <v>147</v>
      </c>
      <c r="S12" s="235" t="s">
        <v>750</v>
      </c>
      <c r="T12" s="902" t="s">
        <v>147</v>
      </c>
      <c r="U12" s="235" t="s">
        <v>750</v>
      </c>
      <c r="V12" s="902" t="s">
        <v>147</v>
      </c>
      <c r="W12" s="235" t="s">
        <v>750</v>
      </c>
      <c r="X12" s="902" t="s">
        <v>147</v>
      </c>
      <c r="Y12" s="235" t="s">
        <v>750</v>
      </c>
      <c r="Z12" s="902" t="s">
        <v>147</v>
      </c>
      <c r="AA12" s="235" t="s">
        <v>750</v>
      </c>
      <c r="AB12" s="902" t="s">
        <v>147</v>
      </c>
      <c r="AC12" s="235" t="s">
        <v>750</v>
      </c>
      <c r="AD12" s="902" t="s">
        <v>147</v>
      </c>
      <c r="AE12" s="235" t="s">
        <v>750</v>
      </c>
      <c r="AF12" s="902" t="s">
        <v>147</v>
      </c>
      <c r="AG12" s="235" t="s">
        <v>750</v>
      </c>
      <c r="AH12" s="902" t="s">
        <v>147</v>
      </c>
      <c r="AI12" s="235" t="s">
        <v>750</v>
      </c>
      <c r="AJ12" s="902" t="s">
        <v>147</v>
      </c>
      <c r="AK12" s="235" t="s">
        <v>750</v>
      </c>
      <c r="AL12" s="902" t="s">
        <v>147</v>
      </c>
      <c r="AM12" s="1221" t="s">
        <v>750</v>
      </c>
      <c r="AN12" s="238" t="s">
        <v>147</v>
      </c>
      <c r="AO12" s="1216"/>
      <c r="AP12" s="236" t="s">
        <v>240</v>
      </c>
      <c r="AQ12" s="238" t="s">
        <v>147</v>
      </c>
      <c r="AR12" s="236" t="s">
        <v>240</v>
      </c>
      <c r="AS12" s="237" t="s">
        <v>147</v>
      </c>
      <c r="AT12" s="1138" t="s">
        <v>240</v>
      </c>
      <c r="AU12" s="1139" t="s">
        <v>147</v>
      </c>
      <c r="AV12" s="239"/>
      <c r="AW12" s="236" t="s">
        <v>240</v>
      </c>
      <c r="AX12" s="238" t="s">
        <v>147</v>
      </c>
      <c r="AY12" s="236" t="s">
        <v>240</v>
      </c>
      <c r="AZ12" s="238" t="s">
        <v>147</v>
      </c>
      <c r="BA12" s="236" t="s">
        <v>240</v>
      </c>
      <c r="BB12" s="238" t="s">
        <v>147</v>
      </c>
      <c r="BC12" s="239"/>
      <c r="BD12" s="236" t="s">
        <v>240</v>
      </c>
      <c r="BE12" s="238" t="s">
        <v>147</v>
      </c>
      <c r="BF12" s="236" t="s">
        <v>240</v>
      </c>
      <c r="BG12" s="238" t="s">
        <v>147</v>
      </c>
      <c r="BH12" s="942"/>
      <c r="BI12" s="1539"/>
      <c r="BJ12" s="1144"/>
      <c r="BK12" s="1542"/>
    </row>
    <row r="13" spans="1:63" ht="14.4">
      <c r="B13" s="52"/>
      <c r="H13" s="34"/>
      <c r="BK13" s="190"/>
    </row>
    <row r="14" spans="1:63" ht="14.85" customHeight="1" thickBot="1">
      <c r="B14" s="52"/>
      <c r="G14" s="32"/>
      <c r="H14" s="32"/>
      <c r="I14" s="32"/>
      <c r="BK14" s="190"/>
    </row>
    <row r="15" spans="1:63" ht="55.35" customHeight="1" thickBot="1">
      <c r="B15" s="52"/>
      <c r="C15" s="240"/>
      <c r="D15" s="947" t="s">
        <v>1822</v>
      </c>
      <c r="E15" s="241"/>
      <c r="F15" s="242"/>
      <c r="G15" s="32"/>
      <c r="H15" s="32"/>
      <c r="I15" s="32"/>
      <c r="BK15" s="190"/>
    </row>
    <row r="16" spans="1:63" ht="14.85" customHeight="1">
      <c r="B16" s="203">
        <f>IF(C16="","",COUNTIF($C16:C$16,"&lt;&gt;""")-COUNTBLANK($C16:C$16))</f>
        <v>1</v>
      </c>
      <c r="C16" s="243" t="s">
        <v>1832</v>
      </c>
      <c r="D16" s="944"/>
      <c r="E16" s="244" t="s">
        <v>1824</v>
      </c>
      <c r="F16" s="245" t="s">
        <v>751</v>
      </c>
      <c r="G16" s="32"/>
      <c r="H16" s="636">
        <f>IF(AND(J16&lt;&gt;"",K16&lt;&gt;"",L16&lt;&gt;"",M16&lt;&gt;"",O16&lt;&gt;"",P16&lt;&gt;"",Q16&lt;&gt;"",R16&lt;&gt;"",S16&lt;&gt;"",T16&lt;&gt;"",U16&lt;&gt;"",V16&lt;&gt;"",W16&lt;&gt;"",X16&lt;&gt;"",Y16&lt;&gt;"",Z16&lt;&gt;"",AA16&lt;&gt;"",AB16&lt;&gt;"",AC16&lt;&gt;"",AD16&lt;&gt;"",AE16&lt;&gt;"",AF16&lt;&gt;"",AG16&lt;&gt;"",AH16&lt;&gt;"",AI16&lt;&gt;"",AJ16&lt;&gt;"",AK16&lt;&gt;"",AL16&lt;&gt;"",AM16&lt;&gt;"",AN16&lt;&gt;"",,AT16&lt;&gt;"",AU16&lt;&gt;"",AR16&lt;&gt;"",AS16&lt;&gt;"",AP16&lt;&gt;"",AQ16&lt;&gt;"",AW16&lt;&gt;"",AX16&lt;&gt;"",AY16&lt;&gt;"",AZ16&lt;&gt;"",BA16&lt;&gt;"",BB16&lt;&gt;"",BD16&lt;&gt;"",BE16&lt;&gt;"",BF16&lt;&gt;"",BG16&lt;&gt;"",BK16&lt;&gt;""),0,1)</f>
        <v>1</v>
      </c>
      <c r="I16" s="32"/>
      <c r="J16" s="109"/>
      <c r="K16" s="109"/>
      <c r="L16" s="246">
        <f>O16+Q16+S16+U16+W16+Y16+AA16+AC16+AE16+AG16+AI16+AK16+AM16</f>
        <v>0</v>
      </c>
      <c r="M16" s="184"/>
      <c r="N16" s="107"/>
      <c r="O16" s="109"/>
      <c r="P16" s="184"/>
      <c r="Q16" s="109"/>
      <c r="R16" s="184"/>
      <c r="S16" s="109"/>
      <c r="T16" s="184"/>
      <c r="U16" s="109"/>
      <c r="V16" s="184"/>
      <c r="W16" s="109"/>
      <c r="X16" s="184"/>
      <c r="Y16" s="109"/>
      <c r="Z16" s="184"/>
      <c r="AA16" s="109"/>
      <c r="AB16" s="184"/>
      <c r="AC16" s="109"/>
      <c r="AD16" s="184"/>
      <c r="AE16" s="109"/>
      <c r="AF16" s="184"/>
      <c r="AG16" s="109"/>
      <c r="AH16" s="184"/>
      <c r="AI16" s="109"/>
      <c r="AJ16" s="184"/>
      <c r="AK16" s="109"/>
      <c r="AL16" s="184"/>
      <c r="AM16" s="936"/>
      <c r="AN16" s="1002"/>
      <c r="AO16" s="107"/>
      <c r="AP16" s="247"/>
      <c r="AQ16" s="184"/>
      <c r="AR16" s="247"/>
      <c r="AS16" s="184"/>
      <c r="AT16" s="247"/>
      <c r="AU16" s="184"/>
      <c r="AV16" s="107"/>
      <c r="AW16" s="247"/>
      <c r="AX16" s="184"/>
      <c r="AY16" s="247"/>
      <c r="AZ16" s="184"/>
      <c r="BA16" s="247"/>
      <c r="BB16" s="184"/>
      <c r="BC16" s="107"/>
      <c r="BD16" s="247"/>
      <c r="BE16" s="184"/>
      <c r="BF16" s="247"/>
      <c r="BG16" s="184"/>
      <c r="BH16" s="107"/>
      <c r="BI16" s="835"/>
      <c r="BJ16" s="108"/>
      <c r="BK16" s="363"/>
    </row>
    <row r="17" spans="2:63" ht="14.85" customHeight="1">
      <c r="B17" s="203">
        <f>IF(C17="","",COUNTIF($C$16:C17,"&lt;&gt;""")-COUNTBLANK($C$16:C17))</f>
        <v>2</v>
      </c>
      <c r="C17" s="248" t="s">
        <v>1833</v>
      </c>
      <c r="D17" s="940"/>
      <c r="E17" s="61" t="s">
        <v>1824</v>
      </c>
      <c r="F17" s="249" t="s">
        <v>751</v>
      </c>
      <c r="G17" s="32"/>
      <c r="H17" s="1010">
        <f t="shared" ref="H17:H21" si="0">IF(AND(J17&lt;&gt;"",K17&lt;&gt;"",L17&lt;&gt;"",M17&lt;&gt;"",O17&lt;&gt;"",P17&lt;&gt;"",Q17&lt;&gt;"",R17&lt;&gt;"",S17&lt;&gt;"",T17&lt;&gt;"",U17&lt;&gt;"",V17&lt;&gt;"",W17&lt;&gt;"",X17&lt;&gt;"",Y17&lt;&gt;"",Z17&lt;&gt;"",AA17&lt;&gt;"",AB17&lt;&gt;"",AC17&lt;&gt;"",AD17&lt;&gt;"",AE17&lt;&gt;"",AF17&lt;&gt;"",AG17&lt;&gt;"",AH17&lt;&gt;"",AI17&lt;&gt;"",AJ17&lt;&gt;"",AK17&lt;&gt;"",AL17&lt;&gt;"",AM17&lt;&gt;"",AN17&lt;&gt;"",,AT17&lt;&gt;"",AU17&lt;&gt;"",AR17&lt;&gt;"",AS17&lt;&gt;"",AP17&lt;&gt;"",AQ17&lt;&gt;"",AW17&lt;&gt;"",AX17&lt;&gt;"",AY17&lt;&gt;"",AZ17&lt;&gt;"",BA17&lt;&gt;"",BB17&lt;&gt;"",BD17&lt;&gt;"",BE17&lt;&gt;"",BF17&lt;&gt;"",BG17&lt;&gt;"",BK17&lt;&gt;""),0,1)</f>
        <v>1</v>
      </c>
      <c r="I17" s="32"/>
      <c r="J17" s="109"/>
      <c r="K17" s="109"/>
      <c r="L17" s="246">
        <f t="shared" ref="L17:L23" si="1">O17+Q17+S17+U17+W17+Y17+AA17+AC17+AE17+AG17+AI17+AK17+AM17</f>
        <v>0</v>
      </c>
      <c r="M17" s="184"/>
      <c r="N17" s="107"/>
      <c r="O17" s="109"/>
      <c r="P17" s="184"/>
      <c r="Q17" s="109"/>
      <c r="R17" s="184"/>
      <c r="S17" s="109"/>
      <c r="T17" s="184"/>
      <c r="U17" s="109"/>
      <c r="V17" s="184"/>
      <c r="W17" s="109"/>
      <c r="X17" s="184"/>
      <c r="Y17" s="109"/>
      <c r="Z17" s="184"/>
      <c r="AA17" s="109"/>
      <c r="AB17" s="184"/>
      <c r="AC17" s="109"/>
      <c r="AD17" s="184"/>
      <c r="AE17" s="109"/>
      <c r="AF17" s="184"/>
      <c r="AG17" s="109"/>
      <c r="AH17" s="184"/>
      <c r="AI17" s="109"/>
      <c r="AJ17" s="184"/>
      <c r="AK17" s="109"/>
      <c r="AL17" s="184"/>
      <c r="AM17" s="936"/>
      <c r="AN17" s="1002"/>
      <c r="AO17" s="107"/>
      <c r="AP17" s="247"/>
      <c r="AQ17" s="184"/>
      <c r="AR17" s="247"/>
      <c r="AS17" s="184"/>
      <c r="AT17" s="247"/>
      <c r="AU17" s="184"/>
      <c r="AV17" s="107"/>
      <c r="AW17" s="247"/>
      <c r="AX17" s="184"/>
      <c r="AY17" s="247"/>
      <c r="AZ17" s="184"/>
      <c r="BA17" s="247"/>
      <c r="BB17" s="184"/>
      <c r="BC17" s="107"/>
      <c r="BD17" s="247"/>
      <c r="BE17" s="184"/>
      <c r="BF17" s="247"/>
      <c r="BG17" s="184"/>
      <c r="BH17" s="107"/>
      <c r="BI17" s="835"/>
      <c r="BJ17" s="108"/>
      <c r="BK17" s="363"/>
    </row>
    <row r="18" spans="2:63" ht="14.85" customHeight="1">
      <c r="B18" s="203">
        <f>IF(C18="","",COUNTIF($C$16:C18,"&lt;&gt;""")-COUNTBLANK($C$16:C18))</f>
        <v>3</v>
      </c>
      <c r="C18" s="248" t="s">
        <v>1834</v>
      </c>
      <c r="D18" s="940"/>
      <c r="E18" s="61" t="s">
        <v>1824</v>
      </c>
      <c r="F18" s="249" t="s">
        <v>751</v>
      </c>
      <c r="G18" s="32"/>
      <c r="H18" s="1010">
        <f t="shared" si="0"/>
        <v>1</v>
      </c>
      <c r="I18" s="32"/>
      <c r="J18" s="109"/>
      <c r="K18" s="109"/>
      <c r="L18" s="246">
        <f t="shared" si="1"/>
        <v>0</v>
      </c>
      <c r="M18" s="184"/>
      <c r="N18" s="107"/>
      <c r="O18" s="109"/>
      <c r="P18" s="184"/>
      <c r="Q18" s="109"/>
      <c r="R18" s="184"/>
      <c r="S18" s="109"/>
      <c r="T18" s="184"/>
      <c r="U18" s="109"/>
      <c r="V18" s="184"/>
      <c r="W18" s="109"/>
      <c r="X18" s="184"/>
      <c r="Y18" s="109"/>
      <c r="Z18" s="184"/>
      <c r="AA18" s="109"/>
      <c r="AB18" s="184"/>
      <c r="AC18" s="109"/>
      <c r="AD18" s="184"/>
      <c r="AE18" s="109"/>
      <c r="AF18" s="184"/>
      <c r="AG18" s="109"/>
      <c r="AH18" s="184"/>
      <c r="AI18" s="109"/>
      <c r="AJ18" s="184"/>
      <c r="AK18" s="109"/>
      <c r="AL18" s="184"/>
      <c r="AM18" s="936"/>
      <c r="AN18" s="1002"/>
      <c r="AO18" s="107"/>
      <c r="AP18" s="247"/>
      <c r="AQ18" s="184"/>
      <c r="AR18" s="247"/>
      <c r="AS18" s="184"/>
      <c r="AT18" s="247"/>
      <c r="AU18" s="184"/>
      <c r="AV18" s="107"/>
      <c r="AW18" s="247"/>
      <c r="AX18" s="184"/>
      <c r="AY18" s="247"/>
      <c r="AZ18" s="184"/>
      <c r="BA18" s="247"/>
      <c r="BB18" s="184"/>
      <c r="BC18" s="107"/>
      <c r="BD18" s="247"/>
      <c r="BE18" s="184"/>
      <c r="BF18" s="247"/>
      <c r="BG18" s="184"/>
      <c r="BH18" s="107"/>
      <c r="BI18" s="835"/>
      <c r="BJ18" s="108"/>
      <c r="BK18" s="363"/>
    </row>
    <row r="19" spans="2:63" ht="14.85" customHeight="1">
      <c r="B19" s="203">
        <f>IF(C19="","",COUNTIF($C$16:C19,"&lt;&gt;""")-COUNTBLANK($C$16:C19))</f>
        <v>4</v>
      </c>
      <c r="C19" s="248" t="s">
        <v>1835</v>
      </c>
      <c r="D19" s="940"/>
      <c r="E19" s="61" t="s">
        <v>1824</v>
      </c>
      <c r="F19" s="249" t="s">
        <v>751</v>
      </c>
      <c r="G19" s="32"/>
      <c r="H19" s="1010">
        <f t="shared" si="0"/>
        <v>1</v>
      </c>
      <c r="I19" s="32"/>
      <c r="J19" s="109"/>
      <c r="K19" s="109"/>
      <c r="L19" s="246">
        <f t="shared" si="1"/>
        <v>0</v>
      </c>
      <c r="M19" s="184"/>
      <c r="N19" s="107"/>
      <c r="O19" s="109"/>
      <c r="P19" s="184"/>
      <c r="Q19" s="109"/>
      <c r="R19" s="184"/>
      <c r="S19" s="109"/>
      <c r="T19" s="184"/>
      <c r="U19" s="109"/>
      <c r="V19" s="184"/>
      <c r="W19" s="109"/>
      <c r="X19" s="184"/>
      <c r="Y19" s="109"/>
      <c r="Z19" s="184"/>
      <c r="AA19" s="109"/>
      <c r="AB19" s="184"/>
      <c r="AC19" s="109"/>
      <c r="AD19" s="184"/>
      <c r="AE19" s="109"/>
      <c r="AF19" s="184"/>
      <c r="AG19" s="109"/>
      <c r="AH19" s="184"/>
      <c r="AI19" s="109"/>
      <c r="AJ19" s="184"/>
      <c r="AK19" s="109"/>
      <c r="AL19" s="184"/>
      <c r="AM19" s="936"/>
      <c r="AN19" s="1002"/>
      <c r="AO19" s="107"/>
      <c r="AP19" s="247"/>
      <c r="AQ19" s="184"/>
      <c r="AR19" s="247"/>
      <c r="AS19" s="184"/>
      <c r="AT19" s="247"/>
      <c r="AU19" s="184"/>
      <c r="AV19" s="107"/>
      <c r="AW19" s="247"/>
      <c r="AX19" s="184"/>
      <c r="AY19" s="247"/>
      <c r="AZ19" s="184"/>
      <c r="BA19" s="247"/>
      <c r="BB19" s="184"/>
      <c r="BC19" s="107"/>
      <c r="BD19" s="247"/>
      <c r="BE19" s="184"/>
      <c r="BF19" s="247"/>
      <c r="BG19" s="184"/>
      <c r="BH19" s="108"/>
      <c r="BI19" s="835"/>
      <c r="BJ19" s="108"/>
      <c r="BK19" s="363"/>
    </row>
    <row r="20" spans="2:63" ht="14.85" customHeight="1">
      <c r="B20" s="203">
        <f>IF(C20="","",COUNTIF($C$16:C20,"&lt;&gt;""")-COUNTBLANK($C$16:C20))</f>
        <v>5</v>
      </c>
      <c r="C20" s="248" t="s">
        <v>1836</v>
      </c>
      <c r="D20" s="940"/>
      <c r="E20" s="61" t="s">
        <v>1824</v>
      </c>
      <c r="F20" s="249" t="s">
        <v>751</v>
      </c>
      <c r="G20" s="32"/>
      <c r="H20" s="1010">
        <f t="shared" si="0"/>
        <v>1</v>
      </c>
      <c r="I20" s="32"/>
      <c r="J20" s="109"/>
      <c r="K20" s="109"/>
      <c r="L20" s="246">
        <f t="shared" si="1"/>
        <v>0</v>
      </c>
      <c r="M20" s="184"/>
      <c r="N20" s="107"/>
      <c r="O20" s="109"/>
      <c r="P20" s="184"/>
      <c r="Q20" s="109"/>
      <c r="R20" s="184"/>
      <c r="S20" s="109"/>
      <c r="T20" s="184"/>
      <c r="U20" s="109"/>
      <c r="V20" s="184"/>
      <c r="W20" s="109"/>
      <c r="X20" s="184"/>
      <c r="Y20" s="109"/>
      <c r="Z20" s="184"/>
      <c r="AA20" s="109"/>
      <c r="AB20" s="184"/>
      <c r="AC20" s="109"/>
      <c r="AD20" s="184"/>
      <c r="AE20" s="109"/>
      <c r="AF20" s="184"/>
      <c r="AG20" s="109"/>
      <c r="AH20" s="184"/>
      <c r="AI20" s="109"/>
      <c r="AJ20" s="184"/>
      <c r="AK20" s="109"/>
      <c r="AL20" s="184"/>
      <c r="AM20" s="936"/>
      <c r="AN20" s="1002"/>
      <c r="AO20" s="107"/>
      <c r="AP20" s="247"/>
      <c r="AQ20" s="184"/>
      <c r="AR20" s="247"/>
      <c r="AS20" s="184"/>
      <c r="AT20" s="247"/>
      <c r="AU20" s="184"/>
      <c r="AV20" s="107"/>
      <c r="AW20" s="247"/>
      <c r="AX20" s="184"/>
      <c r="AY20" s="247"/>
      <c r="AZ20" s="184"/>
      <c r="BA20" s="247"/>
      <c r="BB20" s="184"/>
      <c r="BC20" s="107"/>
      <c r="BD20" s="247"/>
      <c r="BE20" s="184"/>
      <c r="BF20" s="247"/>
      <c r="BG20" s="184"/>
      <c r="BH20" s="108"/>
      <c r="BI20" s="835"/>
      <c r="BJ20" s="108"/>
      <c r="BK20" s="363"/>
    </row>
    <row r="21" spans="2:63" ht="14.85" customHeight="1">
      <c r="B21" s="203"/>
      <c r="C21" s="250"/>
      <c r="D21" s="251" t="s">
        <v>1736</v>
      </c>
      <c r="E21" s="252"/>
      <c r="F21" s="253"/>
      <c r="G21" s="32"/>
      <c r="H21" s="1010">
        <f t="shared" si="0"/>
        <v>1</v>
      </c>
      <c r="I21" s="32"/>
      <c r="J21" s="64"/>
      <c r="K21" s="64"/>
      <c r="L21" s="246">
        <f t="shared" si="1"/>
        <v>0</v>
      </c>
      <c r="M21" s="184"/>
      <c r="N21" s="107"/>
      <c r="O21" s="254"/>
      <c r="P21" s="184"/>
      <c r="Q21" s="254"/>
      <c r="R21" s="184"/>
      <c r="S21" s="254"/>
      <c r="T21" s="184"/>
      <c r="U21" s="254"/>
      <c r="V21" s="184"/>
      <c r="W21" s="254"/>
      <c r="X21" s="184"/>
      <c r="Y21" s="254"/>
      <c r="Z21" s="184"/>
      <c r="AA21" s="254"/>
      <c r="AB21" s="184"/>
      <c r="AC21" s="254"/>
      <c r="AD21" s="184"/>
      <c r="AE21" s="254"/>
      <c r="AF21" s="184"/>
      <c r="AG21" s="254"/>
      <c r="AH21" s="184"/>
      <c r="AI21" s="254"/>
      <c r="AJ21" s="184"/>
      <c r="AK21" s="254"/>
      <c r="AL21" s="184"/>
      <c r="AM21" s="71"/>
      <c r="AN21" s="1002"/>
      <c r="AO21" s="107"/>
      <c r="AP21" s="247"/>
      <c r="AQ21" s="184"/>
      <c r="AR21" s="247"/>
      <c r="AS21" s="184"/>
      <c r="AT21" s="247"/>
      <c r="AU21" s="184"/>
      <c r="AV21" s="107"/>
      <c r="AW21" s="247"/>
      <c r="AX21" s="184"/>
      <c r="AY21" s="247"/>
      <c r="AZ21" s="184"/>
      <c r="BA21" s="247"/>
      <c r="BB21" s="184"/>
      <c r="BC21" s="107"/>
      <c r="BD21" s="247"/>
      <c r="BE21" s="184"/>
      <c r="BF21" s="247"/>
      <c r="BG21" s="184"/>
      <c r="BH21" s="108"/>
      <c r="BI21" s="835"/>
      <c r="BJ21" s="108"/>
      <c r="BK21" s="363"/>
    </row>
    <row r="22" spans="2:63" ht="14.85" customHeight="1">
      <c r="B22" s="203"/>
      <c r="C22" s="250"/>
      <c r="D22" s="251"/>
      <c r="E22" s="252"/>
      <c r="F22" s="253"/>
      <c r="G22" s="32"/>
      <c r="H22" s="1010">
        <f>IF(AND(J22&lt;&gt;"",K22&lt;&gt;"",L22&lt;&gt;"",M22&lt;&gt;"",O22&lt;&gt;"",P22&lt;&gt;"",Q22&lt;&gt;"",R22&lt;&gt;"",S22&lt;&gt;"",T22&lt;&gt;"",U22&lt;&gt;"",V22&lt;&gt;"",W22&lt;&gt;"",X22&lt;&gt;"",Y22&lt;&gt;"",Z22&lt;&gt;"",AA22&lt;&gt;"",AB22&lt;&gt;"",AC22&lt;&gt;"",AD22&lt;&gt;"",AE22&lt;&gt;"",AF22&lt;&gt;"",AG22&lt;&gt;"",AH22&lt;&gt;"",AI22&lt;&gt;"",AJ22&lt;&gt;"",AK22&lt;&gt;"",AL22&lt;&gt;"",AM22&lt;&gt;"",AN22&lt;&gt;"",AT22&lt;&gt;"",AU22&lt;&gt;"",AR22&lt;&gt;"",AS22&lt;&gt;"",AP22&lt;&gt;"",AQ22&lt;&gt;"",AW22&lt;&gt;"",AX22&lt;&gt;"",AY22&lt;&gt;"",AZ22&lt;&gt;"",BA22&lt;&gt;"",BB22&lt;&gt;"",BD22&lt;&gt;"",BE22&lt;&gt;"",BF22&lt;&gt;"",BG22&lt;&gt;"",BK22&lt;&gt;""),0,1)</f>
        <v>1</v>
      </c>
      <c r="I22" s="32"/>
      <c r="J22" s="64"/>
      <c r="K22" s="64"/>
      <c r="L22" s="246">
        <f t="shared" si="1"/>
        <v>0</v>
      </c>
      <c r="M22" s="184"/>
      <c r="N22" s="107"/>
      <c r="O22" s="254"/>
      <c r="P22" s="184"/>
      <c r="Q22" s="254"/>
      <c r="R22" s="184"/>
      <c r="S22" s="254"/>
      <c r="T22" s="184"/>
      <c r="U22" s="254"/>
      <c r="V22" s="184"/>
      <c r="W22" s="254"/>
      <c r="X22" s="184"/>
      <c r="Y22" s="254"/>
      <c r="Z22" s="184"/>
      <c r="AA22" s="254"/>
      <c r="AB22" s="184"/>
      <c r="AC22" s="254"/>
      <c r="AD22" s="184"/>
      <c r="AE22" s="254"/>
      <c r="AF22" s="184"/>
      <c r="AG22" s="254"/>
      <c r="AH22" s="184"/>
      <c r="AI22" s="254"/>
      <c r="AJ22" s="184"/>
      <c r="AK22" s="254"/>
      <c r="AL22" s="184"/>
      <c r="AM22" s="71"/>
      <c r="AN22" s="1002"/>
      <c r="AO22" s="107"/>
      <c r="AP22" s="247"/>
      <c r="AQ22" s="184"/>
      <c r="AR22" s="247"/>
      <c r="AS22" s="184"/>
      <c r="AT22" s="247"/>
      <c r="AU22" s="184"/>
      <c r="AV22" s="107"/>
      <c r="AW22" s="247"/>
      <c r="AX22" s="184"/>
      <c r="AY22" s="247"/>
      <c r="AZ22" s="184"/>
      <c r="BA22" s="247"/>
      <c r="BB22" s="184"/>
      <c r="BC22" s="107"/>
      <c r="BD22" s="247"/>
      <c r="BE22" s="184"/>
      <c r="BF22" s="247"/>
      <c r="BG22" s="184"/>
      <c r="BH22" s="108"/>
      <c r="BI22" s="835"/>
      <c r="BJ22" s="108"/>
      <c r="BK22" s="363"/>
    </row>
    <row r="23" spans="2:63" ht="14.85" customHeight="1" thickBot="1">
      <c r="B23" s="203">
        <f>IF(C23="","",COUNTIF($C$16:C23,"&lt;&gt;""")-COUNTBLANK($C$16:C23))</f>
        <v>6</v>
      </c>
      <c r="C23" s="255" t="s">
        <v>1837</v>
      </c>
      <c r="D23" s="256" t="s">
        <v>163</v>
      </c>
      <c r="E23" s="257" t="s">
        <v>1824</v>
      </c>
      <c r="F23" s="258" t="s">
        <v>164</v>
      </c>
      <c r="G23" s="32"/>
      <c r="H23" s="636">
        <f>IF(AND(L23&lt;&gt;"",M23&lt;&gt;"",O23&lt;&gt;"",P23&lt;&gt;"",Q23&lt;&gt;"",R23&lt;&gt;"",S23&lt;&gt;"",T23&lt;&gt;"",U23&lt;&gt;"",V23&lt;&gt;"",W23&lt;&gt;"",X23&lt;&gt;"",Y23&lt;&gt;"",Z23&lt;&gt;"",AA23&lt;&gt;"",AB23&lt;&gt;"",AC23&lt;&gt;"",AD23&lt;&gt;"",AE23&lt;&gt;"",AF23&lt;&gt;"",AG23&lt;&gt;"",AH23&lt;&gt;"",AI23&lt;&gt;"",AJ23&lt;&gt;"",AK23&lt;&gt;"",AL23&lt;&gt;"",AM23&lt;&gt;"",AN23&lt;&gt;"",BK23&lt;&gt;""),0,1)</f>
        <v>1</v>
      </c>
      <c r="I23" s="32"/>
      <c r="J23" s="831"/>
      <c r="K23" s="831"/>
      <c r="L23" s="246">
        <f t="shared" si="1"/>
        <v>0</v>
      </c>
      <c r="M23" s="184"/>
      <c r="N23" s="107"/>
      <c r="O23" s="259">
        <f>SUM(O16:O22)</f>
        <v>0</v>
      </c>
      <c r="P23" s="1002"/>
      <c r="Q23" s="259">
        <f>SUM(Q16:Q22)</f>
        <v>0</v>
      </c>
      <c r="R23" s="1002"/>
      <c r="S23" s="259">
        <f>SUM(S16:S22)</f>
        <v>0</v>
      </c>
      <c r="T23" s="1002"/>
      <c r="U23" s="259">
        <f>SUM(U16:U22)</f>
        <v>0</v>
      </c>
      <c r="V23" s="1002"/>
      <c r="W23" s="259">
        <f>SUM(W16:W22)</f>
        <v>0</v>
      </c>
      <c r="X23" s="1002"/>
      <c r="Y23" s="259">
        <f>SUM(Y16:Y22)</f>
        <v>0</v>
      </c>
      <c r="Z23" s="1002"/>
      <c r="AA23" s="259">
        <f>SUM(AA16:AA22)</f>
        <v>0</v>
      </c>
      <c r="AB23" s="1002"/>
      <c r="AC23" s="259">
        <f>SUM(AC16:AC22)</f>
        <v>0</v>
      </c>
      <c r="AD23" s="1002"/>
      <c r="AE23" s="259">
        <f>SUM(AE16:AE22)</f>
        <v>0</v>
      </c>
      <c r="AF23" s="1002"/>
      <c r="AG23" s="259">
        <f>SUM(AG16:AG22)</f>
        <v>0</v>
      </c>
      <c r="AH23" s="1002"/>
      <c r="AI23" s="259">
        <f>SUM(AI16:AI22)</f>
        <v>0</v>
      </c>
      <c r="AJ23" s="1002"/>
      <c r="AK23" s="259">
        <f>SUM(AK16:AK22)</f>
        <v>0</v>
      </c>
      <c r="AL23" s="1002"/>
      <c r="AM23" s="1224">
        <f>SUM(AM16:AM22)</f>
        <v>0</v>
      </c>
      <c r="AN23" s="1002"/>
      <c r="AO23" s="107"/>
      <c r="AP23" s="831"/>
      <c r="AQ23" s="831"/>
      <c r="AR23" s="831"/>
      <c r="AS23" s="831"/>
      <c r="AT23" s="831"/>
      <c r="AU23" s="831"/>
      <c r="AV23" s="107"/>
      <c r="AW23" s="831"/>
      <c r="AX23" s="831"/>
      <c r="AY23" s="831"/>
      <c r="AZ23" s="831"/>
      <c r="BA23" s="831"/>
      <c r="BB23" s="831"/>
      <c r="BC23" s="107"/>
      <c r="BD23" s="831"/>
      <c r="BE23" s="831"/>
      <c r="BF23" s="831"/>
      <c r="BG23" s="831"/>
      <c r="BH23" s="108"/>
      <c r="BI23" s="835"/>
      <c r="BJ23" s="108"/>
      <c r="BK23" s="363"/>
    </row>
    <row r="24" spans="2:63" ht="14.4">
      <c r="B24" s="52"/>
      <c r="D24" s="985"/>
      <c r="G24" s="32"/>
      <c r="H24" s="32"/>
      <c r="I24" s="32"/>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986"/>
      <c r="AN24" s="986"/>
      <c r="AO24" s="34"/>
      <c r="AP24" s="34"/>
      <c r="AQ24" s="34"/>
      <c r="AR24" s="34"/>
      <c r="AS24" s="34"/>
      <c r="AT24" s="34"/>
      <c r="AU24" s="34"/>
      <c r="AV24" s="34"/>
      <c r="AW24" s="34"/>
      <c r="AX24" s="34"/>
      <c r="AY24" s="34"/>
      <c r="AZ24" s="34"/>
      <c r="BA24" s="34"/>
      <c r="BB24" s="34"/>
      <c r="BC24" s="34"/>
      <c r="BD24" s="34"/>
      <c r="BE24" s="34"/>
      <c r="BF24" s="34"/>
      <c r="BG24" s="34"/>
      <c r="BH24" s="34"/>
      <c r="BK24" s="190"/>
    </row>
    <row r="25" spans="2:63" ht="14.4">
      <c r="B25" s="52"/>
      <c r="H25" s="34"/>
      <c r="BI25" s="34"/>
      <c r="BJ25" s="34"/>
      <c r="BK25" s="190"/>
    </row>
    <row r="26" spans="2:63" ht="14.4">
      <c r="B26" s="52"/>
      <c r="C26" s="32" t="s">
        <v>129</v>
      </c>
      <c r="H26" s="34"/>
      <c r="BI26" s="34"/>
      <c r="BJ26" s="34"/>
      <c r="BK26" s="190"/>
    </row>
    <row r="27" spans="2:63" ht="14.4">
      <c r="B27" s="52"/>
      <c r="C27" s="1659"/>
      <c r="D27" s="1659"/>
      <c r="E27" s="1659"/>
      <c r="F27" s="1659"/>
      <c r="H27" s="34"/>
      <c r="BI27" s="34"/>
      <c r="BJ27" s="34"/>
      <c r="BK27" s="190"/>
    </row>
    <row r="28" spans="2:63" ht="14.4">
      <c r="B28" s="52"/>
      <c r="C28" s="1659"/>
      <c r="D28" s="1659"/>
      <c r="E28" s="1659"/>
      <c r="F28" s="1659"/>
      <c r="H28" s="34"/>
      <c r="BI28" s="34"/>
      <c r="BJ28" s="34"/>
      <c r="BK28" s="190"/>
    </row>
    <row r="29" spans="2:63" ht="14.4">
      <c r="B29" s="52"/>
      <c r="C29" s="1659"/>
      <c r="D29" s="1659"/>
      <c r="E29" s="1659"/>
      <c r="F29" s="1659"/>
      <c r="H29" s="34"/>
      <c r="BI29" s="34"/>
      <c r="BJ29" s="34"/>
      <c r="BK29" s="190"/>
    </row>
    <row r="30" spans="2:63" ht="14.4">
      <c r="B30" s="52"/>
      <c r="C30" s="1659"/>
      <c r="D30" s="1659"/>
      <c r="E30" s="1659"/>
      <c r="F30" s="1659"/>
      <c r="H30" s="34"/>
      <c r="BI30" s="34"/>
      <c r="BJ30" s="34"/>
      <c r="BK30" s="190"/>
    </row>
    <row r="31" spans="2:63" ht="14.4">
      <c r="B31" s="52"/>
      <c r="C31" s="1659"/>
      <c r="D31" s="1659"/>
      <c r="E31" s="1659"/>
      <c r="F31" s="1659"/>
      <c r="H31" s="34"/>
      <c r="BI31" s="34"/>
      <c r="BJ31" s="34"/>
      <c r="BK31" s="190"/>
    </row>
    <row r="32" spans="2:63" ht="14.4">
      <c r="B32" s="52"/>
      <c r="H32" s="34"/>
      <c r="BI32" s="34"/>
      <c r="BJ32" s="34"/>
      <c r="BK32" s="190"/>
    </row>
    <row r="33" spans="1:63" ht="14.4">
      <c r="B33" s="52"/>
      <c r="D33" s="33"/>
      <c r="E33" s="33"/>
      <c r="F33" s="33"/>
      <c r="H33" s="34"/>
      <c r="BK33" s="190"/>
    </row>
    <row r="34" spans="1:63" ht="14.4">
      <c r="B34" s="335" t="s">
        <v>130</v>
      </c>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994"/>
      <c r="AN34" s="994"/>
      <c r="AO34" s="56"/>
      <c r="AP34" s="56"/>
      <c r="AQ34" s="56"/>
      <c r="AR34" s="56"/>
      <c r="AS34" s="56"/>
      <c r="AT34" s="56"/>
      <c r="AU34" s="56"/>
      <c r="AV34" s="56"/>
      <c r="AW34" s="56"/>
      <c r="AX34" s="56"/>
      <c r="AY34" s="56"/>
      <c r="AZ34" s="56"/>
      <c r="BA34" s="56"/>
      <c r="BB34" s="56"/>
      <c r="BC34" s="56"/>
      <c r="BD34" s="56"/>
      <c r="BE34" s="56"/>
      <c r="BF34" s="56"/>
      <c r="BG34" s="56"/>
      <c r="BH34" s="56"/>
      <c r="BI34" s="56"/>
      <c r="BJ34" s="56"/>
      <c r="BK34" s="260"/>
    </row>
    <row r="35" spans="1:63" ht="14.4" hidden="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s="984"/>
      <c r="AN35" s="984"/>
      <c r="AO35"/>
      <c r="AP35"/>
      <c r="AQ35"/>
      <c r="AR35"/>
      <c r="AS35"/>
      <c r="AT35"/>
      <c r="AU35"/>
      <c r="AV35"/>
      <c r="AW35"/>
      <c r="AX35"/>
      <c r="AY35"/>
      <c r="AZ35"/>
      <c r="BA35"/>
      <c r="BB35"/>
      <c r="BC35"/>
      <c r="BD35"/>
      <c r="BE35"/>
      <c r="BF35"/>
      <c r="BG35"/>
      <c r="BH35"/>
      <c r="BI35"/>
      <c r="BJ35"/>
      <c r="BK35"/>
    </row>
    <row r="36" spans="1:63" ht="0" hidden="1"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s="984"/>
      <c r="AN36" s="984"/>
      <c r="AO36"/>
      <c r="AP36"/>
      <c r="AQ36"/>
      <c r="AR36"/>
      <c r="AS36"/>
      <c r="AT36"/>
      <c r="AU36"/>
      <c r="AV36"/>
      <c r="AW36"/>
      <c r="AX36"/>
      <c r="AY36"/>
      <c r="AZ36"/>
      <c r="BA36"/>
      <c r="BB36"/>
      <c r="BC36"/>
      <c r="BD36"/>
      <c r="BE36"/>
      <c r="BF36"/>
      <c r="BG36"/>
      <c r="BH36"/>
      <c r="BI36"/>
      <c r="BJ36"/>
      <c r="BK36"/>
    </row>
    <row r="37" spans="1:63" ht="14.4" hidden="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s="984"/>
      <c r="AN37" s="984"/>
      <c r="AO37"/>
      <c r="AP37"/>
      <c r="AQ37"/>
      <c r="AR37"/>
      <c r="AS37"/>
      <c r="AT37"/>
      <c r="AU37"/>
      <c r="AV37"/>
      <c r="AW37"/>
      <c r="AX37"/>
      <c r="AY37"/>
      <c r="AZ37"/>
      <c r="BA37"/>
      <c r="BB37"/>
      <c r="BC37"/>
      <c r="BD37"/>
      <c r="BE37"/>
      <c r="BF37"/>
      <c r="BG37"/>
      <c r="BH37"/>
      <c r="BI37"/>
      <c r="BJ37"/>
      <c r="BK37"/>
    </row>
    <row r="38" spans="1:63" ht="15" hidden="1"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s="984"/>
      <c r="AN38" s="984"/>
      <c r="AO38"/>
      <c r="AP38"/>
      <c r="AQ38"/>
      <c r="AR38"/>
      <c r="AS38"/>
      <c r="AT38"/>
      <c r="AU38"/>
      <c r="AV38"/>
      <c r="AW38"/>
      <c r="AX38"/>
      <c r="AY38"/>
      <c r="AZ38"/>
      <c r="BA38"/>
      <c r="BB38"/>
      <c r="BC38"/>
      <c r="BD38"/>
      <c r="BE38"/>
      <c r="BF38"/>
      <c r="BG38"/>
      <c r="BH38"/>
      <c r="BI38"/>
      <c r="BJ38"/>
      <c r="BK38"/>
    </row>
    <row r="39" spans="1:63" ht="15" hidden="1"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s="984"/>
      <c r="AN39" s="984"/>
      <c r="AO39"/>
      <c r="AP39"/>
      <c r="AQ39"/>
      <c r="AR39"/>
      <c r="AS39"/>
      <c r="AT39"/>
      <c r="AU39"/>
      <c r="AV39"/>
      <c r="AW39"/>
      <c r="AX39"/>
      <c r="AY39"/>
      <c r="AZ39"/>
      <c r="BA39"/>
      <c r="BB39"/>
      <c r="BC39"/>
      <c r="BD39"/>
      <c r="BE39"/>
      <c r="BF39"/>
      <c r="BG39"/>
      <c r="BH39"/>
      <c r="BI39"/>
      <c r="BJ39"/>
      <c r="BK39"/>
    </row>
    <row r="40" spans="1:63" ht="15"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s="984"/>
      <c r="AN40" s="984"/>
      <c r="AO40"/>
      <c r="AP40"/>
      <c r="AQ40"/>
      <c r="AR40"/>
      <c r="AS40"/>
      <c r="AT40"/>
      <c r="AU40"/>
      <c r="AV40"/>
      <c r="AW40"/>
      <c r="AX40"/>
      <c r="AY40"/>
      <c r="AZ40"/>
      <c r="BA40"/>
      <c r="BB40"/>
      <c r="BC40"/>
      <c r="BD40"/>
      <c r="BE40"/>
      <c r="BF40"/>
      <c r="BG40"/>
      <c r="BH40"/>
      <c r="BI40"/>
      <c r="BJ40"/>
      <c r="BK40"/>
    </row>
    <row r="41" spans="1:63" ht="15"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s="984"/>
      <c r="AN41" s="984"/>
      <c r="AO41"/>
      <c r="AP41"/>
      <c r="AQ41"/>
      <c r="AR41"/>
      <c r="AS41"/>
      <c r="AT41"/>
      <c r="AU41"/>
      <c r="AV41"/>
      <c r="AW41"/>
      <c r="AX41"/>
      <c r="AY41"/>
      <c r="AZ41"/>
      <c r="BA41"/>
      <c r="BB41"/>
      <c r="BC41"/>
      <c r="BD41"/>
      <c r="BE41"/>
      <c r="BF41"/>
      <c r="BG41"/>
      <c r="BH41"/>
      <c r="BI41"/>
      <c r="BJ41"/>
      <c r="BK41"/>
    </row>
    <row r="42" spans="1:63" ht="15"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s="984"/>
      <c r="AN42" s="984"/>
      <c r="AO42"/>
      <c r="AP42"/>
      <c r="AQ42"/>
      <c r="AR42"/>
      <c r="AS42"/>
      <c r="AT42"/>
      <c r="AU42"/>
      <c r="AV42"/>
      <c r="AW42"/>
      <c r="AX42"/>
      <c r="AY42"/>
      <c r="AZ42"/>
      <c r="BA42"/>
      <c r="BB42"/>
      <c r="BC42"/>
      <c r="BD42"/>
      <c r="BE42"/>
      <c r="BF42"/>
      <c r="BG42"/>
      <c r="BH42"/>
      <c r="BI42"/>
      <c r="BJ42"/>
      <c r="BK42"/>
    </row>
    <row r="43" spans="1:63" ht="1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s="984"/>
      <c r="AN43" s="984"/>
      <c r="AO43"/>
      <c r="AP43"/>
      <c r="AQ43"/>
      <c r="AR43"/>
      <c r="AS43"/>
      <c r="AT43"/>
      <c r="AU43"/>
      <c r="AV43"/>
      <c r="AW43"/>
      <c r="AX43"/>
      <c r="AY43"/>
      <c r="AZ43"/>
      <c r="BA43"/>
      <c r="BB43"/>
      <c r="BC43"/>
      <c r="BD43"/>
      <c r="BE43"/>
      <c r="BF43"/>
      <c r="BG43"/>
      <c r="BH43"/>
      <c r="BI43"/>
      <c r="BJ43"/>
      <c r="BK43"/>
    </row>
    <row r="44" spans="1:63" ht="1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s="984"/>
      <c r="AN44" s="984"/>
      <c r="AO44"/>
      <c r="AP44"/>
      <c r="AQ44"/>
      <c r="AR44"/>
      <c r="AS44"/>
      <c r="AT44"/>
      <c r="AU44"/>
      <c r="AV44"/>
      <c r="AW44"/>
      <c r="AX44"/>
      <c r="AY44"/>
      <c r="AZ44"/>
      <c r="BA44"/>
      <c r="BB44"/>
      <c r="BC44"/>
      <c r="BD44"/>
      <c r="BE44"/>
      <c r="BF44"/>
      <c r="BG44"/>
      <c r="BH44"/>
      <c r="BI44"/>
      <c r="BJ44"/>
      <c r="BK44"/>
    </row>
    <row r="45" spans="1:63" ht="1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s="984"/>
      <c r="AN45" s="984"/>
      <c r="AO45"/>
      <c r="AP45"/>
      <c r="AQ45"/>
      <c r="AR45"/>
      <c r="AS45"/>
      <c r="AT45"/>
      <c r="AU45"/>
      <c r="AV45"/>
      <c r="AW45"/>
      <c r="AX45"/>
      <c r="AY45"/>
      <c r="AZ45"/>
      <c r="BA45"/>
      <c r="BB45"/>
      <c r="BC45"/>
      <c r="BD45"/>
      <c r="BE45"/>
      <c r="BF45"/>
      <c r="BG45"/>
      <c r="BH45"/>
      <c r="BI45"/>
      <c r="BJ45"/>
      <c r="BK45"/>
    </row>
    <row r="46" spans="1:63" ht="1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s="984"/>
      <c r="AN46" s="984"/>
      <c r="AO46"/>
      <c r="AP46"/>
      <c r="AQ46"/>
      <c r="AR46"/>
      <c r="AS46"/>
      <c r="AT46"/>
      <c r="AU46"/>
      <c r="AV46"/>
      <c r="AW46"/>
      <c r="AX46"/>
      <c r="AY46"/>
      <c r="AZ46"/>
      <c r="BA46"/>
      <c r="BB46"/>
      <c r="BC46"/>
      <c r="BD46"/>
      <c r="BE46"/>
      <c r="BF46"/>
      <c r="BG46"/>
      <c r="BH46"/>
      <c r="BI46"/>
      <c r="BJ46"/>
      <c r="BK46"/>
    </row>
    <row r="47" spans="1:63" ht="1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s="984"/>
      <c r="AN47" s="984"/>
      <c r="AO47"/>
      <c r="AP47"/>
      <c r="AQ47"/>
      <c r="AR47"/>
      <c r="AS47"/>
      <c r="AT47"/>
      <c r="AU47"/>
      <c r="AV47"/>
      <c r="AW47"/>
      <c r="AX47"/>
      <c r="AY47"/>
      <c r="AZ47"/>
      <c r="BA47"/>
      <c r="BB47"/>
      <c r="BC47"/>
      <c r="BD47"/>
      <c r="BE47"/>
      <c r="BF47"/>
      <c r="BG47"/>
      <c r="BH47"/>
      <c r="BI47"/>
      <c r="BJ47"/>
      <c r="BK47"/>
    </row>
    <row r="48" spans="1:63" ht="1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s="984"/>
      <c r="AN48" s="984"/>
      <c r="AO48"/>
      <c r="AP48"/>
      <c r="AQ48"/>
      <c r="AR48"/>
      <c r="AS48"/>
      <c r="AT48"/>
      <c r="AU48"/>
      <c r="AV48"/>
      <c r="AW48"/>
      <c r="AX48"/>
      <c r="AY48"/>
      <c r="AZ48"/>
      <c r="BA48"/>
      <c r="BB48"/>
      <c r="BC48"/>
      <c r="BD48"/>
      <c r="BE48"/>
      <c r="BF48"/>
      <c r="BG48"/>
      <c r="BH48"/>
      <c r="BI48"/>
      <c r="BJ48"/>
      <c r="BK48"/>
    </row>
    <row r="49" spans="1:63" ht="1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s="984"/>
      <c r="AN49" s="984"/>
      <c r="AO49"/>
      <c r="AP49"/>
      <c r="AQ49"/>
      <c r="AR49"/>
      <c r="AS49"/>
      <c r="AT49"/>
      <c r="AU49"/>
      <c r="AV49"/>
      <c r="AW49"/>
      <c r="AX49"/>
      <c r="AY49"/>
      <c r="AZ49"/>
      <c r="BA49"/>
      <c r="BB49"/>
      <c r="BC49"/>
      <c r="BD49"/>
      <c r="BE49"/>
      <c r="BF49"/>
      <c r="BG49"/>
      <c r="BH49"/>
      <c r="BI49"/>
      <c r="BJ49"/>
      <c r="BK49"/>
    </row>
    <row r="50" spans="1:63" ht="1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s="984"/>
      <c r="AN50" s="984"/>
      <c r="AO50"/>
      <c r="AP50"/>
      <c r="AQ50"/>
      <c r="AR50"/>
      <c r="AS50"/>
      <c r="AT50"/>
      <c r="AU50"/>
      <c r="AV50"/>
      <c r="AW50"/>
      <c r="AX50"/>
      <c r="AY50"/>
      <c r="AZ50"/>
      <c r="BA50"/>
      <c r="BB50"/>
      <c r="BC50"/>
      <c r="BD50"/>
      <c r="BE50"/>
      <c r="BF50"/>
      <c r="BG50"/>
      <c r="BH50"/>
      <c r="BI50"/>
      <c r="BJ50"/>
      <c r="BK50"/>
    </row>
    <row r="51" spans="1:63" ht="1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s="984"/>
      <c r="AN51" s="984"/>
      <c r="AO51"/>
      <c r="AP51"/>
      <c r="AQ51"/>
      <c r="AR51"/>
      <c r="AS51"/>
      <c r="AT51"/>
      <c r="AU51"/>
      <c r="AV51"/>
      <c r="AW51"/>
      <c r="AX51"/>
      <c r="AY51"/>
      <c r="AZ51"/>
      <c r="BA51"/>
      <c r="BB51"/>
      <c r="BC51"/>
      <c r="BD51"/>
      <c r="BE51"/>
      <c r="BF51"/>
      <c r="BG51"/>
      <c r="BH51"/>
      <c r="BI51"/>
      <c r="BJ51"/>
      <c r="BK51"/>
    </row>
    <row r="52" spans="1:63" ht="1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s="984"/>
      <c r="AN52" s="984"/>
      <c r="AO52"/>
      <c r="AP52"/>
      <c r="AQ52"/>
      <c r="AR52"/>
      <c r="AS52"/>
      <c r="AT52"/>
      <c r="AU52"/>
      <c r="AV52"/>
      <c r="AW52"/>
      <c r="AX52"/>
      <c r="AY52"/>
      <c r="AZ52"/>
      <c r="BA52"/>
      <c r="BB52"/>
      <c r="BC52"/>
      <c r="BD52"/>
      <c r="BE52"/>
      <c r="BF52"/>
      <c r="BG52"/>
      <c r="BH52"/>
      <c r="BI52"/>
      <c r="BJ52"/>
      <c r="BK52"/>
    </row>
    <row r="53" spans="1:63" ht="1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s="984"/>
      <c r="AN53" s="984"/>
      <c r="AO53"/>
      <c r="AP53"/>
      <c r="AQ53"/>
      <c r="AR53"/>
      <c r="AS53"/>
      <c r="AT53"/>
      <c r="AU53"/>
      <c r="AV53"/>
      <c r="AW53"/>
      <c r="AX53"/>
      <c r="AY53"/>
      <c r="AZ53"/>
      <c r="BA53"/>
      <c r="BB53"/>
      <c r="BC53"/>
      <c r="BD53"/>
      <c r="BE53"/>
      <c r="BF53"/>
      <c r="BG53"/>
      <c r="BH53"/>
      <c r="BI53"/>
      <c r="BJ53"/>
      <c r="BK53"/>
    </row>
    <row r="54" spans="1:63" ht="1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s="984"/>
      <c r="AN54" s="984"/>
      <c r="AO54"/>
      <c r="AP54"/>
      <c r="AQ54"/>
      <c r="AR54"/>
      <c r="AS54"/>
      <c r="AT54"/>
      <c r="AU54"/>
      <c r="AV54"/>
      <c r="AW54"/>
      <c r="AX54"/>
      <c r="AY54"/>
      <c r="AZ54"/>
      <c r="BA54"/>
      <c r="BB54"/>
      <c r="BC54"/>
      <c r="BD54"/>
      <c r="BE54"/>
      <c r="BF54"/>
      <c r="BG54"/>
      <c r="BH54"/>
      <c r="BI54"/>
      <c r="BJ54"/>
      <c r="BK54"/>
    </row>
    <row r="55" spans="1:63" ht="1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s="984"/>
      <c r="AN55" s="984"/>
      <c r="AO55"/>
      <c r="AP55"/>
      <c r="AQ55"/>
      <c r="AR55"/>
      <c r="AS55"/>
      <c r="AT55"/>
      <c r="AU55"/>
      <c r="AV55"/>
      <c r="AW55"/>
      <c r="AX55"/>
      <c r="AY55"/>
      <c r="AZ55"/>
      <c r="BA55"/>
      <c r="BB55"/>
      <c r="BC55"/>
      <c r="BD55"/>
      <c r="BE55"/>
      <c r="BF55"/>
      <c r="BG55"/>
      <c r="BH55"/>
      <c r="BI55"/>
      <c r="BJ55"/>
      <c r="BK55"/>
    </row>
    <row r="56" spans="1:63" ht="1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s="984"/>
      <c r="AN56" s="984"/>
      <c r="AO56"/>
      <c r="AP56"/>
      <c r="AQ56"/>
      <c r="AR56"/>
      <c r="AS56"/>
      <c r="AT56"/>
      <c r="AU56"/>
      <c r="AV56"/>
      <c r="AW56"/>
      <c r="AX56"/>
      <c r="AY56"/>
      <c r="AZ56"/>
      <c r="BA56"/>
      <c r="BB56"/>
      <c r="BC56"/>
      <c r="BD56"/>
      <c r="BE56"/>
      <c r="BF56"/>
      <c r="BG56"/>
      <c r="BH56"/>
      <c r="BI56"/>
      <c r="BJ56"/>
      <c r="BK56"/>
    </row>
    <row r="57" spans="1:63" ht="1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s="984"/>
      <c r="AN57" s="984"/>
      <c r="AO57"/>
      <c r="AP57"/>
      <c r="AQ57"/>
      <c r="AR57"/>
      <c r="AS57"/>
      <c r="AT57"/>
      <c r="AU57"/>
      <c r="AV57"/>
      <c r="AW57"/>
      <c r="AX57"/>
      <c r="AY57"/>
      <c r="AZ57"/>
      <c r="BA57"/>
      <c r="BB57"/>
      <c r="BC57"/>
      <c r="BD57"/>
      <c r="BE57"/>
      <c r="BF57"/>
      <c r="BG57"/>
      <c r="BH57"/>
      <c r="BI57"/>
      <c r="BJ57"/>
      <c r="BK57"/>
    </row>
    <row r="58" spans="1:63" ht="1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s="984"/>
      <c r="AN58" s="984"/>
      <c r="AO58"/>
      <c r="AP58"/>
      <c r="AQ58"/>
      <c r="AR58"/>
      <c r="AS58"/>
      <c r="AT58"/>
      <c r="AU58"/>
      <c r="AV58"/>
      <c r="AW58"/>
      <c r="AX58"/>
      <c r="AY58"/>
      <c r="AZ58"/>
      <c r="BA58"/>
      <c r="BB58"/>
      <c r="BC58"/>
      <c r="BD58"/>
      <c r="BE58"/>
      <c r="BF58"/>
      <c r="BG58"/>
      <c r="BH58"/>
      <c r="BI58"/>
      <c r="BJ58"/>
      <c r="BK58"/>
    </row>
    <row r="59" spans="1:63" ht="1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s="984"/>
      <c r="AN59" s="984"/>
      <c r="AO59"/>
      <c r="AP59"/>
      <c r="AQ59"/>
      <c r="AR59"/>
      <c r="AS59"/>
      <c r="AT59"/>
      <c r="AU59"/>
      <c r="AV59"/>
      <c r="AW59"/>
      <c r="AX59"/>
      <c r="AY59"/>
      <c r="AZ59"/>
      <c r="BA59"/>
      <c r="BB59"/>
      <c r="BC59"/>
      <c r="BD59"/>
      <c r="BE59"/>
      <c r="BF59"/>
      <c r="BG59"/>
      <c r="BH59"/>
      <c r="BI59"/>
      <c r="BJ59"/>
      <c r="BK59"/>
    </row>
    <row r="60" spans="1:63" ht="1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s="984"/>
      <c r="AN60" s="984"/>
      <c r="AO60"/>
      <c r="AP60"/>
      <c r="AQ60"/>
      <c r="AR60"/>
      <c r="AS60"/>
      <c r="AT60"/>
      <c r="AU60"/>
      <c r="AV60"/>
      <c r="AW60"/>
      <c r="AX60"/>
      <c r="AY60"/>
      <c r="AZ60"/>
      <c r="BA60"/>
      <c r="BB60"/>
      <c r="BC60"/>
      <c r="BD60"/>
      <c r="BE60"/>
      <c r="BF60"/>
      <c r="BG60"/>
      <c r="BH60"/>
      <c r="BI60"/>
      <c r="BJ60"/>
      <c r="BK60"/>
    </row>
    <row r="61" spans="1:63" ht="1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s="984"/>
      <c r="AN61" s="984"/>
      <c r="AO61"/>
      <c r="AP61"/>
      <c r="AQ61"/>
      <c r="AR61"/>
      <c r="AS61"/>
      <c r="AT61"/>
      <c r="AU61"/>
      <c r="AV61"/>
      <c r="AW61"/>
      <c r="AX61"/>
      <c r="AY61"/>
      <c r="AZ61"/>
      <c r="BA61"/>
      <c r="BB61"/>
      <c r="BC61"/>
      <c r="BD61"/>
      <c r="BE61"/>
      <c r="BF61"/>
      <c r="BG61"/>
      <c r="BH61"/>
      <c r="BI61"/>
      <c r="BJ61"/>
      <c r="BK61"/>
    </row>
    <row r="62" spans="1:63" ht="1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s="984"/>
      <c r="AN62" s="984"/>
      <c r="AO62"/>
      <c r="AP62"/>
      <c r="AQ62"/>
      <c r="AR62"/>
      <c r="AS62"/>
      <c r="AT62"/>
      <c r="AU62"/>
      <c r="AV62"/>
      <c r="AW62"/>
      <c r="AX62"/>
      <c r="AY62"/>
      <c r="AZ62"/>
      <c r="BA62"/>
      <c r="BB62"/>
      <c r="BC62"/>
      <c r="BD62"/>
      <c r="BE62"/>
      <c r="BF62"/>
      <c r="BG62"/>
      <c r="BH62"/>
      <c r="BI62"/>
      <c r="BJ62"/>
      <c r="BK62"/>
    </row>
    <row r="63" spans="1:63" ht="1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s="984"/>
      <c r="AN63" s="984"/>
      <c r="AO63"/>
      <c r="AP63"/>
      <c r="AQ63"/>
      <c r="AR63"/>
      <c r="AS63"/>
      <c r="AT63"/>
      <c r="AU63"/>
      <c r="AV63"/>
      <c r="AW63"/>
      <c r="AX63"/>
      <c r="AY63"/>
      <c r="AZ63"/>
      <c r="BA63"/>
      <c r="BB63"/>
      <c r="BC63"/>
      <c r="BD63"/>
      <c r="BE63"/>
      <c r="BF63"/>
      <c r="BG63"/>
      <c r="BH63"/>
      <c r="BI63"/>
      <c r="BJ63"/>
      <c r="BK63"/>
    </row>
    <row r="64" spans="1:63" ht="1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s="984"/>
      <c r="AN64" s="984"/>
      <c r="AO64"/>
      <c r="AP64"/>
      <c r="AQ64"/>
      <c r="AR64"/>
      <c r="AS64"/>
      <c r="AT64"/>
      <c r="AU64"/>
      <c r="AV64"/>
      <c r="AW64"/>
      <c r="AX64"/>
      <c r="AY64"/>
      <c r="AZ64"/>
      <c r="BA64"/>
      <c r="BB64"/>
      <c r="BC64"/>
      <c r="BD64"/>
      <c r="BE64"/>
      <c r="BF64"/>
      <c r="BG64"/>
      <c r="BH64"/>
      <c r="BI64"/>
      <c r="BJ64"/>
      <c r="BK64"/>
    </row>
  </sheetData>
  <mergeCells count="64">
    <mergeCell ref="AE9:AF9"/>
    <mergeCell ref="BA9:BB9"/>
    <mergeCell ref="BD9:BE9"/>
    <mergeCell ref="BF9:BG9"/>
    <mergeCell ref="O10:P10"/>
    <mergeCell ref="Q10:R10"/>
    <mergeCell ref="S10:T10"/>
    <mergeCell ref="U10:V10"/>
    <mergeCell ref="W10:X10"/>
    <mergeCell ref="Y10:Z10"/>
    <mergeCell ref="AK9:AL9"/>
    <mergeCell ref="AT9:AU9"/>
    <mergeCell ref="AR9:AS9"/>
    <mergeCell ref="AP9:AQ9"/>
    <mergeCell ref="AM9:AN9"/>
    <mergeCell ref="AM10:AN10"/>
    <mergeCell ref="AI9:AJ9"/>
    <mergeCell ref="AW9:AX9"/>
    <mergeCell ref="AY9:AZ9"/>
    <mergeCell ref="J10:J12"/>
    <mergeCell ref="K10:K12"/>
    <mergeCell ref="L10:M11"/>
    <mergeCell ref="AG9:AH9"/>
    <mergeCell ref="AK10:AL10"/>
    <mergeCell ref="L9:M9"/>
    <mergeCell ref="O9:P9"/>
    <mergeCell ref="Q9:R9"/>
    <mergeCell ref="S9:T9"/>
    <mergeCell ref="U9:V9"/>
    <mergeCell ref="W9:X9"/>
    <mergeCell ref="Y9:Z9"/>
    <mergeCell ref="AA9:AB9"/>
    <mergeCell ref="AC9:AD9"/>
    <mergeCell ref="BI10:BI12"/>
    <mergeCell ref="BK10:BK12"/>
    <mergeCell ref="O11:P11"/>
    <mergeCell ref="Q11:R11"/>
    <mergeCell ref="S11:T11"/>
    <mergeCell ref="U11:V11"/>
    <mergeCell ref="W11:X11"/>
    <mergeCell ref="Y11:Z11"/>
    <mergeCell ref="AA10:AB10"/>
    <mergeCell ref="AC10:AD10"/>
    <mergeCell ref="AE10:AF10"/>
    <mergeCell ref="AG10:AH10"/>
    <mergeCell ref="AI10:AJ10"/>
    <mergeCell ref="AM11:AN11"/>
    <mergeCell ref="AY11:AZ11"/>
    <mergeCell ref="BA11:BB11"/>
    <mergeCell ref="C27:F31"/>
    <mergeCell ref="AP11:AQ11"/>
    <mergeCell ref="AR11:AS11"/>
    <mergeCell ref="AT11:AU11"/>
    <mergeCell ref="AW11:AX11"/>
    <mergeCell ref="AA11:AB11"/>
    <mergeCell ref="AC11:AD11"/>
    <mergeCell ref="AE11:AF11"/>
    <mergeCell ref="AG11:AH11"/>
    <mergeCell ref="AI11:AJ11"/>
    <mergeCell ref="AK11:AL11"/>
    <mergeCell ref="H10:H12"/>
    <mergeCell ref="AP10:BG10"/>
    <mergeCell ref="BD11:BE11"/>
    <mergeCell ref="BF11:BG11"/>
  </mergeCells>
  <conditionalFormatting sqref="H3">
    <cfRule type="cellIs" dxfId="47" priority="19" stopIfTrue="1" operator="greaterThan">
      <formula>0</formula>
    </cfRule>
    <cfRule type="cellIs" dxfId="46" priority="20" stopIfTrue="1" operator="lessThan">
      <formula>1</formula>
    </cfRule>
  </conditionalFormatting>
  <conditionalFormatting sqref="H16:H22">
    <cfRule type="cellIs" dxfId="45" priority="5" stopIfTrue="1" operator="greaterThan">
      <formula>0</formula>
    </cfRule>
    <cfRule type="cellIs" dxfId="44" priority="6" stopIfTrue="1" operator="lessThan">
      <formula>1</formula>
    </cfRule>
  </conditionalFormatting>
  <conditionalFormatting sqref="H23">
    <cfRule type="cellIs" dxfId="43" priority="1" stopIfTrue="1" operator="greaterThan">
      <formula>0</formula>
    </cfRule>
    <cfRule type="cellIs" dxfId="42" priority="2" stopIfTrue="1" operator="lessThan">
      <formula>1</formula>
    </cfRule>
  </conditionalFormatting>
  <dataValidations count="1">
    <dataValidation type="list" allowBlank="1" showInputMessage="1" showErrorMessage="1" sqref="R16:R23 T16:T23 V16:V23 P16:P23 M16:M23 AU16:AU22 AQ16:AS22 AX16:AX22 AZ16:AZ22 BB16:BB22 BE16:BE22 X16:X23 Z16:Z23 AB16:AB23 AD16:AD23 AF16:AF23 AH16:AH23 AJ16:AJ23 BG16:BG22 AL16:AL23 AN16:AN23" xr:uid="{14660D01-D344-41EC-8A21-9E660CB5BB59}">
      <formula1>Confidence_grade</formula1>
    </dataValidation>
  </dataValidations>
  <pageMargins left="0.23622047244094491" right="0.23622047244094491" top="0.74803149606299213" bottom="0.74803149606299213" header="0.31496062992125984" footer="0.31496062992125984"/>
  <pageSetup paperSize="9" scale="46" fitToWidth="4" orientation="landscape" r:id="rId1"/>
  <headerFooter>
    <oddHeader>&amp;LDepartment of Internal Affairs - Three Waters Reform Programme - Request for Information Template Workbook I</oddHeader>
    <oddFooter>&amp;LPage &amp;P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42B70-44FA-4480-9D51-36561D609982}">
  <sheetPr>
    <tabColor rgb="FF55EBF7"/>
    <pageSetUpPr fitToPage="1"/>
  </sheetPr>
  <dimension ref="A1:XFD72"/>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985" customWidth="1"/>
    <col min="2" max="2" width="6.44140625" style="985" customWidth="1"/>
    <col min="3" max="3" width="17.109375" style="985" customWidth="1"/>
    <col min="4" max="4" width="65.88671875" style="985" customWidth="1"/>
    <col min="5" max="5" width="11.44140625" style="985" bestFit="1" customWidth="1"/>
    <col min="6" max="6" width="8.5546875" style="985" customWidth="1"/>
    <col min="7" max="7" width="8.5546875" style="986" customWidth="1"/>
    <col min="8" max="8" width="19" style="89" bestFit="1" customWidth="1"/>
    <col min="9" max="9" width="19" style="89" customWidth="1"/>
    <col min="10" max="10" width="5.5546875" style="89" customWidth="1"/>
    <col min="11" max="11" width="19" style="89" customWidth="1"/>
    <col min="12" max="12" width="5.5546875" style="89" customWidth="1"/>
    <col min="13" max="13" width="19" style="89" customWidth="1"/>
    <col min="14" max="14" width="5.5546875" style="89" customWidth="1"/>
    <col min="15" max="15" width="19" style="89" customWidth="1"/>
    <col min="16" max="16" width="5.5546875" style="89" customWidth="1"/>
    <col min="17" max="25" width="19" style="89" customWidth="1"/>
    <col min="26" max="26" width="5.5546875" style="89" customWidth="1"/>
    <col min="27" max="27" width="24.88671875" style="985" customWidth="1"/>
    <col min="28" max="28" width="5.5546875" style="89" customWidth="1"/>
    <col min="29" max="29" width="31.109375" style="1075" customWidth="1"/>
    <col min="30" max="30" width="5.5546875" hidden="1" customWidth="1"/>
    <col min="31" max="31" width="16.5546875" hidden="1" customWidth="1"/>
    <col min="32" max="32" width="5.5546875" hidden="1" customWidth="1"/>
    <col min="33" max="37" width="9.44140625" hidden="1" customWidth="1"/>
    <col min="38" max="38" width="16.5546875" hidden="1" customWidth="1"/>
    <col min="39" max="47" width="5.5546875" hidden="1" customWidth="1"/>
    <col min="48" max="16384" width="9.44140625" hidden="1"/>
  </cols>
  <sheetData>
    <row r="1" spans="1:16384" ht="28.35" customHeight="1">
      <c r="B1" s="929" t="str">
        <f>'Key information'!$B$6</f>
        <v>Three Waters Reform Programme: Request for Information Workbook I</v>
      </c>
      <c r="C1" s="988"/>
      <c r="D1" s="988"/>
      <c r="E1" s="323"/>
      <c r="F1" s="323"/>
      <c r="G1" s="323"/>
      <c r="H1" s="939"/>
      <c r="I1" s="939"/>
      <c r="J1" s="939"/>
      <c r="K1" s="939"/>
      <c r="L1" s="939"/>
      <c r="M1" s="939"/>
      <c r="N1" s="939"/>
      <c r="O1" s="939"/>
      <c r="P1" s="939"/>
      <c r="Q1" s="939"/>
      <c r="R1" s="939"/>
      <c r="S1" s="939"/>
      <c r="T1" s="939"/>
      <c r="U1" s="939"/>
      <c r="V1" s="939"/>
      <c r="W1" s="939"/>
      <c r="X1" s="939"/>
      <c r="Y1" s="939"/>
      <c r="Z1" s="939"/>
      <c r="AA1" s="323"/>
      <c r="AB1" s="939"/>
      <c r="AC1" s="1081"/>
    </row>
    <row r="2" spans="1:16384" ht="20.399999999999999">
      <c r="B2" s="39"/>
      <c r="C2" s="298"/>
      <c r="D2" s="189"/>
      <c r="E2" s="998"/>
      <c r="F2" s="998"/>
      <c r="G2" s="998"/>
      <c r="H2" s="998"/>
      <c r="I2" s="998"/>
      <c r="J2" s="998"/>
      <c r="K2" s="998"/>
      <c r="L2" s="998"/>
      <c r="M2" s="998"/>
      <c r="N2" s="998"/>
      <c r="O2" s="998"/>
      <c r="P2" s="998"/>
      <c r="Q2" s="998"/>
      <c r="R2" s="998"/>
      <c r="S2" s="998"/>
      <c r="T2" s="998"/>
      <c r="U2" s="998"/>
      <c r="V2" s="998"/>
      <c r="W2" s="998"/>
      <c r="X2" s="998"/>
      <c r="Y2" s="998"/>
      <c r="Z2" s="998"/>
      <c r="AA2" s="998"/>
      <c r="AB2" s="998"/>
    </row>
    <row r="3" spans="1:16384" ht="14.4">
      <c r="A3" s="989"/>
      <c r="B3" s="662" t="s">
        <v>1971</v>
      </c>
      <c r="C3" s="302"/>
      <c r="D3" s="663">
        <f>'Key information'!$E$8</f>
        <v>0</v>
      </c>
      <c r="E3" s="302"/>
      <c r="F3" s="192"/>
      <c r="G3" s="807" t="s">
        <v>100</v>
      </c>
      <c r="H3" s="1011">
        <f>SUM(H15)</f>
        <v>1</v>
      </c>
      <c r="I3" s="1080"/>
      <c r="J3" s="1080"/>
      <c r="K3" s="1080"/>
      <c r="L3" s="1080"/>
      <c r="M3" s="1080"/>
      <c r="N3" s="1080"/>
      <c r="O3" s="1080"/>
      <c r="P3" s="1080"/>
      <c r="Q3" s="1080"/>
      <c r="R3" s="1080"/>
      <c r="S3" s="1080"/>
      <c r="T3" s="1080"/>
      <c r="U3" s="1080"/>
      <c r="V3" s="1080"/>
      <c r="W3" s="1080"/>
      <c r="X3" s="1080"/>
      <c r="Y3" s="1080"/>
      <c r="Z3" s="1080"/>
      <c r="AA3" s="1080"/>
      <c r="AB3" s="1080"/>
      <c r="AC3" s="1080"/>
    </row>
    <row r="4" spans="1:16384" ht="14.4">
      <c r="B4" s="1022"/>
      <c r="C4" s="327"/>
      <c r="D4" s="328"/>
      <c r="E4" s="1008"/>
      <c r="F4" s="1008"/>
      <c r="G4" s="1008"/>
      <c r="H4" s="1008"/>
      <c r="I4" s="1080"/>
      <c r="J4" s="1080"/>
      <c r="K4" s="1080"/>
      <c r="L4" s="1080"/>
      <c r="M4" s="1080"/>
      <c r="N4" s="1080"/>
      <c r="O4" s="1080"/>
      <c r="P4" s="1080"/>
      <c r="Q4" s="1080"/>
      <c r="R4" s="1080"/>
      <c r="S4" s="1080"/>
      <c r="T4" s="1080"/>
      <c r="U4" s="1080"/>
      <c r="V4" s="1080"/>
      <c r="W4" s="1080"/>
      <c r="X4" s="1080"/>
      <c r="Y4" s="1080"/>
      <c r="Z4" s="1080"/>
      <c r="AA4" s="1008"/>
      <c r="AB4" s="1080"/>
      <c r="AC4" s="1079"/>
    </row>
    <row r="5" spans="1:16384" ht="14.4">
      <c r="C5" s="33"/>
      <c r="H5" s="986"/>
      <c r="I5" s="986"/>
      <c r="J5" s="986"/>
      <c r="K5" s="986"/>
      <c r="L5" s="986"/>
      <c r="M5" s="986"/>
      <c r="N5" s="986"/>
      <c r="O5" s="986"/>
      <c r="P5" s="986"/>
      <c r="Q5" s="986"/>
      <c r="R5" s="986"/>
      <c r="S5" s="986"/>
      <c r="T5" s="986"/>
      <c r="U5" s="986"/>
      <c r="V5" s="986"/>
      <c r="W5" s="986"/>
      <c r="X5" s="986"/>
      <c r="Y5" s="986"/>
      <c r="Z5" s="986"/>
      <c r="AB5" s="986"/>
    </row>
    <row r="6" spans="1:16384" ht="15" thickBot="1">
      <c r="B6" s="48"/>
      <c r="C6" s="49"/>
      <c r="D6" s="991"/>
      <c r="E6" s="991"/>
      <c r="F6" s="991"/>
      <c r="G6" s="991"/>
      <c r="H6" s="991"/>
      <c r="I6" s="991"/>
      <c r="J6" s="991"/>
      <c r="K6" s="991"/>
      <c r="L6" s="991"/>
      <c r="M6" s="991"/>
      <c r="N6" s="991"/>
      <c r="O6" s="991"/>
      <c r="P6" s="991"/>
      <c r="Q6" s="991"/>
      <c r="R6" s="991"/>
      <c r="S6" s="991"/>
      <c r="T6" s="991"/>
      <c r="U6" s="991"/>
      <c r="V6" s="991"/>
      <c r="W6" s="991"/>
      <c r="X6" s="991"/>
      <c r="Y6" s="991"/>
      <c r="Z6" s="991"/>
      <c r="AA6" s="991"/>
      <c r="AB6" s="991"/>
      <c r="AC6" s="1082"/>
    </row>
    <row r="7" spans="1:16384" ht="14.4">
      <c r="B7" s="52"/>
      <c r="C7" s="261" t="s">
        <v>1737</v>
      </c>
      <c r="D7" s="123"/>
      <c r="E7" s="998"/>
      <c r="F7" s="998"/>
      <c r="G7" s="997"/>
      <c r="H7" s="998"/>
      <c r="I7" s="998"/>
      <c r="J7" s="998"/>
      <c r="K7" s="998"/>
      <c r="L7" s="998"/>
      <c r="M7" s="998"/>
      <c r="N7" s="998"/>
      <c r="O7" s="998"/>
      <c r="P7" s="998"/>
      <c r="Q7" s="998"/>
      <c r="R7" s="998"/>
      <c r="S7" s="998"/>
      <c r="T7" s="998"/>
      <c r="U7" s="998"/>
      <c r="V7" s="998"/>
      <c r="W7" s="998"/>
      <c r="X7" s="998"/>
      <c r="Y7" s="998"/>
      <c r="Z7" s="998"/>
      <c r="AA7" s="998"/>
      <c r="AB7" s="998"/>
      <c r="AC7" s="1083"/>
    </row>
    <row r="8" spans="1:16384" ht="15" thickBot="1">
      <c r="B8" s="52"/>
      <c r="C8" s="124" t="s">
        <v>2417</v>
      </c>
      <c r="D8" s="125"/>
      <c r="E8" s="998"/>
      <c r="F8" s="998"/>
      <c r="G8" s="997"/>
      <c r="H8" s="998"/>
      <c r="I8" s="998"/>
      <c r="J8" s="998"/>
      <c r="K8" s="998"/>
      <c r="L8" s="998"/>
      <c r="M8" s="998"/>
      <c r="N8" s="998"/>
      <c r="O8" s="998"/>
      <c r="P8" s="998"/>
      <c r="Q8" s="998"/>
      <c r="R8" s="998"/>
      <c r="S8" s="998"/>
      <c r="T8" s="998"/>
      <c r="U8" s="998"/>
      <c r="V8" s="998"/>
      <c r="W8" s="998"/>
      <c r="X8" s="998"/>
      <c r="Y8" s="998"/>
      <c r="Z8" s="998"/>
      <c r="AA8" s="998"/>
      <c r="AB8" s="998"/>
      <c r="AC8" s="1083"/>
    </row>
    <row r="9" spans="1:16384" ht="15" thickBot="1">
      <c r="B9" s="52"/>
      <c r="C9" s="998"/>
      <c r="D9" s="998"/>
      <c r="E9" s="998"/>
      <c r="F9" s="998"/>
      <c r="G9" s="997"/>
      <c r="H9" s="998"/>
      <c r="I9" s="998"/>
      <c r="J9" s="998"/>
      <c r="K9" s="998"/>
      <c r="L9" s="998"/>
      <c r="M9" s="998"/>
      <c r="N9" s="998"/>
      <c r="O9" s="998"/>
      <c r="P9" s="998"/>
      <c r="Q9" s="998"/>
      <c r="R9" s="998"/>
      <c r="S9" s="998"/>
      <c r="T9" s="998"/>
      <c r="U9" s="998"/>
      <c r="V9" s="998"/>
      <c r="W9" s="998"/>
      <c r="X9" s="998"/>
      <c r="Y9" s="998"/>
      <c r="Z9" s="998"/>
      <c r="AA9" s="998"/>
      <c r="AB9" s="998"/>
      <c r="AC9" s="1083"/>
    </row>
    <row r="10" spans="1:16384" ht="21" customHeight="1">
      <c r="B10" s="52"/>
      <c r="C10" s="122" t="s">
        <v>103</v>
      </c>
      <c r="D10" s="137" t="s">
        <v>2217</v>
      </c>
      <c r="E10" s="170" t="s">
        <v>104</v>
      </c>
      <c r="F10" s="1040" t="s">
        <v>105</v>
      </c>
      <c r="G10" s="1039"/>
      <c r="H10" s="1587"/>
      <c r="I10" s="1591" t="s">
        <v>2269</v>
      </c>
      <c r="J10" s="1095"/>
      <c r="K10" s="1588" t="s">
        <v>2447</v>
      </c>
      <c r="L10" s="683"/>
      <c r="M10" s="1588" t="s">
        <v>2448</v>
      </c>
      <c r="N10" s="683"/>
      <c r="O10" s="1588" t="s">
        <v>8</v>
      </c>
      <c r="P10" s="1103"/>
      <c r="Q10" s="1588" t="s">
        <v>725</v>
      </c>
      <c r="R10" s="1588" t="s">
        <v>726</v>
      </c>
      <c r="S10" s="1588" t="s">
        <v>727</v>
      </c>
      <c r="T10" s="1588" t="s">
        <v>728</v>
      </c>
      <c r="U10" s="1588" t="s">
        <v>729</v>
      </c>
      <c r="V10" s="1588" t="s">
        <v>730</v>
      </c>
      <c r="W10" s="1588" t="s">
        <v>731</v>
      </c>
      <c r="X10" s="1588" t="s">
        <v>732</v>
      </c>
      <c r="Y10" s="1588" t="s">
        <v>733</v>
      </c>
      <c r="Z10" s="1076"/>
      <c r="AA10" s="1338" t="s">
        <v>108</v>
      </c>
      <c r="AB10" s="1076"/>
      <c r="AC10" s="1596" t="s">
        <v>109</v>
      </c>
    </row>
    <row r="11" spans="1:16384" ht="14.4">
      <c r="B11" s="52"/>
      <c r="C11" s="223" t="s">
        <v>110</v>
      </c>
      <c r="D11" s="1046"/>
      <c r="E11" s="171"/>
      <c r="F11" s="1041" t="s">
        <v>111</v>
      </c>
      <c r="G11" s="1039"/>
      <c r="H11" s="1587"/>
      <c r="I11" s="1592"/>
      <c r="J11" s="1095"/>
      <c r="K11" s="1589"/>
      <c r="L11" s="683"/>
      <c r="M11" s="1594"/>
      <c r="N11" s="683"/>
      <c r="O11" s="1589"/>
      <c r="P11" s="1103"/>
      <c r="Q11" s="1589"/>
      <c r="R11" s="1589"/>
      <c r="S11" s="1589"/>
      <c r="T11" s="1589"/>
      <c r="U11" s="1589"/>
      <c r="V11" s="1589"/>
      <c r="W11" s="1589"/>
      <c r="X11" s="1589"/>
      <c r="Y11" s="1589"/>
      <c r="Z11" s="1076"/>
      <c r="AA11" s="1339"/>
      <c r="AB11" s="1076"/>
      <c r="AC11" s="1597"/>
    </row>
    <row r="12" spans="1:16384" ht="15" thickBot="1">
      <c r="B12" s="52"/>
      <c r="C12" s="124"/>
      <c r="D12" s="138"/>
      <c r="E12" s="172"/>
      <c r="F12" s="262"/>
      <c r="G12" s="1039"/>
      <c r="H12" s="1587"/>
      <c r="I12" s="1593"/>
      <c r="J12" s="1095"/>
      <c r="K12" s="1590"/>
      <c r="L12" s="683"/>
      <c r="M12" s="1595"/>
      <c r="N12" s="683"/>
      <c r="O12" s="1590"/>
      <c r="P12" s="1103"/>
      <c r="Q12" s="1590"/>
      <c r="R12" s="1590"/>
      <c r="S12" s="1590"/>
      <c r="T12" s="1590"/>
      <c r="U12" s="1590"/>
      <c r="V12" s="1590"/>
      <c r="W12" s="1590"/>
      <c r="X12" s="1590"/>
      <c r="Y12" s="1590"/>
      <c r="Z12" s="1076"/>
      <c r="AA12" s="1340"/>
      <c r="AB12" s="1076"/>
      <c r="AC12" s="1598"/>
    </row>
    <row r="13" spans="1:16384" ht="14.4">
      <c r="B13" s="52"/>
      <c r="C13" s="998"/>
      <c r="D13" s="998"/>
      <c r="E13" s="998"/>
      <c r="F13" s="998"/>
      <c r="G13" s="997"/>
      <c r="H13" s="998"/>
      <c r="I13" s="998"/>
      <c r="J13" s="998"/>
      <c r="K13" s="998"/>
      <c r="L13" s="998"/>
      <c r="M13" s="998"/>
      <c r="N13" s="998"/>
      <c r="O13" s="998"/>
      <c r="P13" s="998"/>
      <c r="Q13" s="998"/>
      <c r="R13" s="998"/>
      <c r="S13" s="998"/>
      <c r="T13" s="998"/>
      <c r="U13" s="998"/>
      <c r="V13" s="998"/>
      <c r="W13" s="998"/>
      <c r="X13" s="998"/>
      <c r="Y13" s="998"/>
      <c r="Z13" s="998"/>
      <c r="AB13" s="998"/>
    </row>
    <row r="14" spans="1:16384" ht="14.4">
      <c r="B14" s="52"/>
      <c r="C14" s="998"/>
      <c r="D14" s="998"/>
      <c r="E14" s="998"/>
      <c r="F14" s="998"/>
      <c r="G14" s="997"/>
      <c r="H14" s="986"/>
      <c r="I14" s="986"/>
      <c r="J14" s="986"/>
      <c r="K14" s="986"/>
      <c r="L14" s="986"/>
      <c r="M14" s="986"/>
      <c r="N14" s="986"/>
      <c r="O14" s="986"/>
      <c r="P14" s="986"/>
      <c r="Q14" s="986"/>
      <c r="R14" s="986"/>
      <c r="S14" s="986"/>
      <c r="T14" s="986"/>
      <c r="U14" s="986"/>
      <c r="V14" s="986"/>
      <c r="W14" s="986"/>
      <c r="X14" s="986"/>
      <c r="Y14" s="986"/>
      <c r="Z14" s="986"/>
      <c r="AB14" s="986"/>
    </row>
    <row r="15" spans="1:16384" ht="14.4">
      <c r="B15" s="1004">
        <f>IF(C15="","",COUNTIF($C15:C$15,"&lt;&gt;""")-COUNTBLANK($C15:C$15))</f>
        <v>1</v>
      </c>
      <c r="C15" s="995" t="s">
        <v>1838</v>
      </c>
      <c r="D15" s="995" t="s">
        <v>2401</v>
      </c>
      <c r="E15" s="1001" t="s">
        <v>88</v>
      </c>
      <c r="F15" s="996" t="s">
        <v>117</v>
      </c>
      <c r="G15" s="997"/>
      <c r="H15" s="1011">
        <f>IF(AND(I15&lt;&gt;"",AA15&lt;&gt;"",AC15&lt;&gt;""),0,1)</f>
        <v>1</v>
      </c>
      <c r="I15" s="1002"/>
      <c r="J15" s="984"/>
      <c r="K15" s="984"/>
      <c r="L15" s="984"/>
      <c r="M15" s="984"/>
      <c r="N15" s="984"/>
      <c r="O15" s="984"/>
      <c r="P15" s="984"/>
      <c r="Q15" s="984"/>
      <c r="R15" s="984"/>
      <c r="S15" s="984"/>
      <c r="T15" s="984"/>
      <c r="U15" s="984"/>
      <c r="V15" s="984"/>
      <c r="W15" s="984"/>
      <c r="X15" s="984"/>
      <c r="Y15" s="984"/>
      <c r="Z15" s="984"/>
      <c r="AA15" s="1096"/>
      <c r="AB15" s="984"/>
      <c r="AC15" s="1084"/>
    </row>
    <row r="16" spans="1:16384" s="984" customFormat="1" ht="14.4">
      <c r="B16" s="1004" t="str">
        <f>IF(C16="","",COUNTIF($C$15:C16,"&lt;&gt;""")-COUNTBLANK($C$15:C16))</f>
        <v/>
      </c>
      <c r="AA16" s="985"/>
      <c r="AC16" s="1075"/>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2:32" s="984" customFormat="1" ht="14.4">
      <c r="B17" s="1004"/>
      <c r="C17" s="1047" t="str">
        <f>IF(I15="","",IF(I15="nominal","Please provide specific details of each underlying assumption in the table below. This includes the source of the forecast information, the assumption(s) used, and the worksheet(s) where this is applied","No additional details required"))</f>
        <v/>
      </c>
      <c r="AD17"/>
      <c r="AE17"/>
      <c r="AF17"/>
    </row>
    <row r="18" spans="2:32" s="984" customFormat="1" ht="14.4">
      <c r="B18" s="1004" t="str">
        <f>IF(C18="","",COUNTIF($C$15:C18,"&lt;&gt;""")-COUNTBLANK($C$15:C18))</f>
        <v/>
      </c>
      <c r="AD18"/>
      <c r="AE18"/>
      <c r="AF18"/>
    </row>
    <row r="19" spans="2:32" s="985" customFormat="1" ht="14.4">
      <c r="B19" s="1004" t="str">
        <f>IF(C19="","",COUNTIF($C$15:C19,"&lt;&gt;""")-COUNTBLANK($C$15:C19))</f>
        <v/>
      </c>
      <c r="C19" s="995"/>
      <c r="D19" s="1104" t="s">
        <v>2422</v>
      </c>
      <c r="E19" s="1105" t="s">
        <v>2455</v>
      </c>
      <c r="F19" s="996" t="s">
        <v>117</v>
      </c>
      <c r="G19" s="997"/>
      <c r="H19" s="998"/>
      <c r="I19" s="1077"/>
      <c r="K19" s="1086"/>
      <c r="L19" s="218"/>
      <c r="M19" s="1086"/>
      <c r="N19" s="218"/>
      <c r="O19" s="1086"/>
      <c r="P19" s="998"/>
      <c r="Q19" s="1086"/>
      <c r="R19" s="1086"/>
      <c r="S19" s="1086"/>
      <c r="T19" s="1086"/>
      <c r="U19" s="1086"/>
      <c r="V19" s="1086"/>
      <c r="W19" s="1086"/>
      <c r="X19" s="1086"/>
      <c r="Y19" s="1086"/>
      <c r="Z19" s="998"/>
      <c r="AA19" s="1096"/>
      <c r="AB19" s="998"/>
      <c r="AC19" s="1084"/>
      <c r="AD19"/>
      <c r="AE19"/>
      <c r="AF19"/>
    </row>
    <row r="20" spans="2:32" s="985" customFormat="1" ht="14.4">
      <c r="B20" s="1004" t="str">
        <f>IF(C20="","",COUNTIF($C$15:C20,"&lt;&gt;""")-COUNTBLANK($C$15:C20))</f>
        <v/>
      </c>
      <c r="C20" s="995"/>
      <c r="D20" s="1104" t="s">
        <v>2421</v>
      </c>
      <c r="E20" s="1105" t="s">
        <v>2455</v>
      </c>
      <c r="F20" s="996" t="s">
        <v>117</v>
      </c>
      <c r="G20" s="997"/>
      <c r="H20" s="998"/>
      <c r="I20" s="1078"/>
      <c r="K20" s="1078"/>
      <c r="L20" s="998"/>
      <c r="M20" s="1078"/>
      <c r="N20" s="998"/>
      <c r="O20" s="1078"/>
      <c r="P20" s="998"/>
      <c r="Q20" s="1078"/>
      <c r="R20" s="1078"/>
      <c r="S20" s="1078"/>
      <c r="T20" s="1078"/>
      <c r="U20" s="1078"/>
      <c r="V20" s="1078"/>
      <c r="W20" s="1078"/>
      <c r="X20" s="1078"/>
      <c r="Y20" s="1078"/>
      <c r="Z20" s="998"/>
      <c r="AA20" s="1096"/>
      <c r="AB20" s="998"/>
      <c r="AC20" s="1084"/>
      <c r="AD20"/>
      <c r="AE20"/>
      <c r="AF20"/>
    </row>
    <row r="21" spans="2:32" s="985" customFormat="1" ht="14.4">
      <c r="B21" s="1004" t="str">
        <f>IF(C21="","",COUNTIF($C$15:C21,"&lt;&gt;""")-COUNTBLANK($C$15:C21))</f>
        <v/>
      </c>
      <c r="C21" s="995"/>
      <c r="D21" s="1104"/>
      <c r="E21" s="1105" t="s">
        <v>2455</v>
      </c>
      <c r="F21" s="996" t="s">
        <v>117</v>
      </c>
      <c r="G21" s="997"/>
      <c r="H21" s="998"/>
      <c r="I21" s="1078"/>
      <c r="K21" s="1078"/>
      <c r="L21" s="998"/>
      <c r="M21" s="1078"/>
      <c r="N21" s="998"/>
      <c r="O21" s="1078"/>
      <c r="P21" s="998"/>
      <c r="Q21" s="1078"/>
      <c r="R21" s="1078"/>
      <c r="S21" s="1078"/>
      <c r="T21" s="1078"/>
      <c r="U21" s="1078"/>
      <c r="V21" s="1078"/>
      <c r="W21" s="1078"/>
      <c r="X21" s="1078"/>
      <c r="Y21" s="1078"/>
      <c r="Z21" s="998"/>
      <c r="AA21" s="1096"/>
      <c r="AB21" s="998"/>
      <c r="AC21" s="1084"/>
      <c r="AD21"/>
      <c r="AE21"/>
      <c r="AF21"/>
    </row>
    <row r="22" spans="2:32" s="985" customFormat="1" ht="14.4">
      <c r="B22" s="1004" t="str">
        <f>IF(C22="","",COUNTIF($C$15:C22,"&lt;&gt;""")-COUNTBLANK($C$15:C22))</f>
        <v/>
      </c>
      <c r="C22" s="995"/>
      <c r="D22" s="1104"/>
      <c r="E22" s="1105" t="s">
        <v>2455</v>
      </c>
      <c r="F22" s="996" t="s">
        <v>117</v>
      </c>
      <c r="G22" s="997"/>
      <c r="H22" s="998"/>
      <c r="I22" s="1078"/>
      <c r="K22" s="1078"/>
      <c r="L22" s="998"/>
      <c r="M22" s="1078"/>
      <c r="N22" s="998"/>
      <c r="O22" s="1078"/>
      <c r="P22" s="998"/>
      <c r="Q22" s="1078"/>
      <c r="R22" s="1078"/>
      <c r="S22" s="1078"/>
      <c r="T22" s="1078"/>
      <c r="U22" s="1078"/>
      <c r="V22" s="1078"/>
      <c r="W22" s="1078"/>
      <c r="X22" s="1078"/>
      <c r="Y22" s="1078"/>
      <c r="Z22" s="998"/>
      <c r="AA22" s="1096"/>
      <c r="AB22" s="998"/>
      <c r="AC22" s="1084"/>
      <c r="AD22"/>
      <c r="AE22"/>
      <c r="AF22"/>
    </row>
    <row r="23" spans="2:32" s="985" customFormat="1" ht="14.4">
      <c r="B23" s="1004" t="str">
        <f>IF(C23="","",COUNTIF($C$15:C23,"&lt;&gt;""")-COUNTBLANK($C$15:C23))</f>
        <v/>
      </c>
      <c r="C23" s="995"/>
      <c r="D23" s="1104"/>
      <c r="E23" s="1105" t="s">
        <v>2455</v>
      </c>
      <c r="F23" s="996" t="s">
        <v>117</v>
      </c>
      <c r="G23" s="997"/>
      <c r="H23" s="998"/>
      <c r="I23" s="1078"/>
      <c r="K23" s="1078"/>
      <c r="L23" s="998"/>
      <c r="M23" s="1078"/>
      <c r="N23" s="998"/>
      <c r="O23" s="1078"/>
      <c r="P23" s="998"/>
      <c r="Q23" s="1078"/>
      <c r="R23" s="1078"/>
      <c r="S23" s="1078"/>
      <c r="T23" s="1078"/>
      <c r="U23" s="1078"/>
      <c r="V23" s="1078"/>
      <c r="W23" s="1078"/>
      <c r="X23" s="1078"/>
      <c r="Y23" s="1078"/>
      <c r="Z23" s="998"/>
      <c r="AA23" s="1096"/>
      <c r="AB23" s="998"/>
      <c r="AC23" s="1084"/>
      <c r="AD23"/>
      <c r="AE23"/>
      <c r="AF23"/>
    </row>
    <row r="24" spans="2:32" s="985" customFormat="1" ht="14.4">
      <c r="B24" s="1004" t="str">
        <f>IF(C24="","",COUNTIF($C$15:C24,"&lt;&gt;""")-COUNTBLANK($C$15:C24))</f>
        <v/>
      </c>
      <c r="C24" s="995"/>
      <c r="D24" s="1104"/>
      <c r="E24" s="1105" t="s">
        <v>2455</v>
      </c>
      <c r="F24" s="996" t="s">
        <v>117</v>
      </c>
      <c r="G24" s="997"/>
      <c r="H24" s="998"/>
      <c r="I24" s="1078"/>
      <c r="K24" s="1078"/>
      <c r="L24" s="998"/>
      <c r="M24" s="1078"/>
      <c r="N24" s="998"/>
      <c r="O24" s="1078"/>
      <c r="P24" s="998"/>
      <c r="Q24" s="1078"/>
      <c r="R24" s="1078"/>
      <c r="S24" s="1078"/>
      <c r="T24" s="1078"/>
      <c r="U24" s="1078"/>
      <c r="V24" s="1078"/>
      <c r="W24" s="1078"/>
      <c r="X24" s="1078"/>
      <c r="Y24" s="1078"/>
      <c r="Z24" s="998"/>
      <c r="AA24" s="1096"/>
      <c r="AB24" s="998"/>
      <c r="AC24" s="1084"/>
      <c r="AD24"/>
      <c r="AE24"/>
      <c r="AF24"/>
    </row>
    <row r="25" spans="2:32" s="985" customFormat="1" ht="14.4">
      <c r="B25" s="1004" t="str">
        <f>IF(C25="","",COUNTIF($C$15:C25,"&lt;&gt;""")-COUNTBLANK($C$15:C25))</f>
        <v/>
      </c>
      <c r="C25" s="995"/>
      <c r="D25" s="1104"/>
      <c r="E25" s="1105" t="s">
        <v>2455</v>
      </c>
      <c r="F25" s="996" t="s">
        <v>117</v>
      </c>
      <c r="G25" s="997"/>
      <c r="H25" s="998"/>
      <c r="I25" s="1078"/>
      <c r="K25" s="1078"/>
      <c r="L25" s="998"/>
      <c r="M25" s="1078"/>
      <c r="N25" s="998"/>
      <c r="O25" s="1078"/>
      <c r="P25" s="998"/>
      <c r="Q25" s="1078"/>
      <c r="R25" s="1078"/>
      <c r="S25" s="1078"/>
      <c r="T25" s="1078"/>
      <c r="U25" s="1078"/>
      <c r="V25" s="1078"/>
      <c r="W25" s="1078"/>
      <c r="X25" s="1078"/>
      <c r="Y25" s="1078"/>
      <c r="Z25" s="998"/>
      <c r="AA25" s="1096"/>
      <c r="AB25" s="998"/>
      <c r="AC25" s="1084"/>
      <c r="AD25"/>
      <c r="AE25"/>
      <c r="AF25"/>
    </row>
    <row r="26" spans="2:32" s="985" customFormat="1" ht="14.4">
      <c r="B26" s="1004" t="str">
        <f>IF(C26="","",COUNTIF($C$15:C26,"&lt;&gt;""")-COUNTBLANK($C$15:C26))</f>
        <v/>
      </c>
      <c r="C26" s="995"/>
      <c r="D26" s="1104"/>
      <c r="E26" s="1105" t="s">
        <v>2455</v>
      </c>
      <c r="F26" s="996" t="s">
        <v>117</v>
      </c>
      <c r="G26" s="997"/>
      <c r="H26" s="998"/>
      <c r="I26" s="1078"/>
      <c r="J26" s="998"/>
      <c r="K26" s="1078"/>
      <c r="L26" s="998"/>
      <c r="M26" s="1078"/>
      <c r="N26" s="998"/>
      <c r="O26" s="1078"/>
      <c r="P26" s="998"/>
      <c r="Q26" s="1078"/>
      <c r="R26" s="1078"/>
      <c r="S26" s="1078"/>
      <c r="T26" s="1078"/>
      <c r="U26" s="1078"/>
      <c r="V26" s="1078"/>
      <c r="W26" s="1078"/>
      <c r="X26" s="1078"/>
      <c r="Y26" s="1078"/>
      <c r="Z26" s="998"/>
      <c r="AA26" s="1096"/>
      <c r="AB26" s="998"/>
      <c r="AC26" s="1084"/>
      <c r="AD26"/>
      <c r="AE26"/>
      <c r="AF26"/>
    </row>
    <row r="27" spans="2:32" s="985" customFormat="1" ht="14.4">
      <c r="B27" s="1004" t="str">
        <f>IF(C27="","",COUNTIF($C$15:C27,"&lt;&gt;""")-COUNTBLANK($C$15:C27))</f>
        <v/>
      </c>
      <c r="C27" s="995"/>
      <c r="D27" s="1104"/>
      <c r="E27" s="1105" t="s">
        <v>2455</v>
      </c>
      <c r="F27" s="996" t="s">
        <v>117</v>
      </c>
      <c r="G27" s="997"/>
      <c r="H27" s="998"/>
      <c r="I27" s="1078"/>
      <c r="J27" s="998"/>
      <c r="K27" s="1078"/>
      <c r="L27" s="998"/>
      <c r="M27" s="1078"/>
      <c r="N27" s="998"/>
      <c r="O27" s="1078"/>
      <c r="P27" s="998"/>
      <c r="Q27" s="1078"/>
      <c r="R27" s="1078"/>
      <c r="S27" s="1078"/>
      <c r="T27" s="1078"/>
      <c r="U27" s="1078"/>
      <c r="V27" s="1078"/>
      <c r="W27" s="1078"/>
      <c r="X27" s="1078"/>
      <c r="Y27" s="1078"/>
      <c r="Z27" s="998"/>
      <c r="AA27" s="1096"/>
      <c r="AB27" s="998"/>
      <c r="AC27" s="1084"/>
      <c r="AD27"/>
      <c r="AE27"/>
      <c r="AF27"/>
    </row>
    <row r="28" spans="2:32" s="985" customFormat="1" ht="14.4">
      <c r="B28" s="1004" t="str">
        <f>IF(C28="","",COUNTIF($C$15:C28,"&lt;&gt;""")-COUNTBLANK($C$15:C28))</f>
        <v/>
      </c>
      <c r="C28" s="995"/>
      <c r="D28" s="1104"/>
      <c r="E28" s="1105" t="s">
        <v>2455</v>
      </c>
      <c r="F28" s="996" t="s">
        <v>117</v>
      </c>
      <c r="G28" s="997"/>
      <c r="H28" s="998"/>
      <c r="I28" s="1078"/>
      <c r="J28" s="998"/>
      <c r="K28" s="1078"/>
      <c r="L28" s="998"/>
      <c r="M28" s="1078"/>
      <c r="N28" s="998"/>
      <c r="O28" s="1078"/>
      <c r="P28" s="998"/>
      <c r="Q28" s="1078"/>
      <c r="R28" s="1078"/>
      <c r="S28" s="1078"/>
      <c r="T28" s="1078"/>
      <c r="U28" s="1078"/>
      <c r="V28" s="1078"/>
      <c r="W28" s="1078"/>
      <c r="X28" s="1078"/>
      <c r="Y28" s="1078"/>
      <c r="Z28" s="998"/>
      <c r="AA28" s="1096"/>
      <c r="AB28" s="998"/>
      <c r="AC28" s="1084"/>
      <c r="AD28"/>
      <c r="AE28"/>
      <c r="AF28"/>
    </row>
    <row r="29" spans="2:32" s="985" customFormat="1" ht="14.4">
      <c r="B29" s="1004" t="str">
        <f>IF(C29="","",COUNTIF($C$15:C29,"&lt;&gt;""")-COUNTBLANK($C$15:C29))</f>
        <v/>
      </c>
      <c r="C29" s="995"/>
      <c r="D29" s="1104"/>
      <c r="E29" s="1105" t="s">
        <v>2455</v>
      </c>
      <c r="F29" s="996" t="s">
        <v>117</v>
      </c>
      <c r="G29" s="997"/>
      <c r="H29" s="998"/>
      <c r="I29" s="1078"/>
      <c r="J29" s="998"/>
      <c r="K29" s="1078"/>
      <c r="L29" s="998"/>
      <c r="M29" s="1078"/>
      <c r="N29" s="998"/>
      <c r="O29" s="1078"/>
      <c r="P29" s="998"/>
      <c r="Q29" s="1078"/>
      <c r="R29" s="1078"/>
      <c r="S29" s="1078"/>
      <c r="T29" s="1078"/>
      <c r="U29" s="1078"/>
      <c r="V29" s="1078"/>
      <c r="W29" s="1078"/>
      <c r="X29" s="1078"/>
      <c r="Y29" s="1078"/>
      <c r="Z29" s="998"/>
      <c r="AA29" s="1096"/>
      <c r="AB29" s="998"/>
      <c r="AC29" s="1084"/>
      <c r="AD29"/>
      <c r="AE29"/>
      <c r="AF29"/>
    </row>
    <row r="30" spans="2:32" s="985" customFormat="1" ht="14.4">
      <c r="B30" s="1004" t="str">
        <f>IF(C30="","",COUNTIF($C$15:C30,"&lt;&gt;""")-COUNTBLANK($C$15:C30))</f>
        <v/>
      </c>
      <c r="C30" s="995"/>
      <c r="D30" s="1104"/>
      <c r="E30" s="1105" t="s">
        <v>2455</v>
      </c>
      <c r="F30" s="996" t="s">
        <v>117</v>
      </c>
      <c r="G30" s="997"/>
      <c r="H30" s="998"/>
      <c r="I30" s="1078"/>
      <c r="J30" s="998"/>
      <c r="K30" s="1078"/>
      <c r="L30" s="998"/>
      <c r="M30" s="1078"/>
      <c r="N30" s="998"/>
      <c r="O30" s="1078"/>
      <c r="P30" s="998"/>
      <c r="Q30" s="1078"/>
      <c r="R30" s="1078"/>
      <c r="S30" s="1078"/>
      <c r="T30" s="1078"/>
      <c r="U30" s="1078"/>
      <c r="V30" s="1078"/>
      <c r="W30" s="1078"/>
      <c r="X30" s="1078"/>
      <c r="Y30" s="1078"/>
      <c r="Z30" s="998"/>
      <c r="AA30" s="1096"/>
      <c r="AB30" s="998"/>
      <c r="AC30" s="1084"/>
      <c r="AD30"/>
      <c r="AE30"/>
      <c r="AF30"/>
    </row>
    <row r="31" spans="2:32" s="985" customFormat="1" ht="14.4">
      <c r="B31" s="1004" t="str">
        <f>IF(C31="","",COUNTIF($C$15:C31,"&lt;&gt;""")-COUNTBLANK($C$15:C31))</f>
        <v/>
      </c>
      <c r="C31" s="995"/>
      <c r="D31" s="1104"/>
      <c r="E31" s="1105" t="s">
        <v>2455</v>
      </c>
      <c r="F31" s="996" t="s">
        <v>117</v>
      </c>
      <c r="G31" s="997"/>
      <c r="H31" s="998"/>
      <c r="I31" s="1078"/>
      <c r="J31" s="998"/>
      <c r="K31" s="1078"/>
      <c r="L31" s="998"/>
      <c r="M31" s="1078"/>
      <c r="N31" s="998"/>
      <c r="O31" s="1078"/>
      <c r="P31" s="998"/>
      <c r="Q31" s="1078"/>
      <c r="R31" s="1078"/>
      <c r="S31" s="1078"/>
      <c r="T31" s="1078"/>
      <c r="U31" s="1078"/>
      <c r="V31" s="1078"/>
      <c r="W31" s="1078"/>
      <c r="X31" s="1078"/>
      <c r="Y31" s="1078"/>
      <c r="Z31" s="998"/>
      <c r="AA31" s="1096"/>
      <c r="AB31" s="998"/>
      <c r="AC31" s="1084"/>
      <c r="AD31"/>
      <c r="AE31"/>
      <c r="AF31"/>
    </row>
    <row r="32" spans="2:32" s="985" customFormat="1" ht="14.4">
      <c r="B32" s="52"/>
      <c r="C32" s="998"/>
      <c r="D32" s="998"/>
      <c r="E32" s="998"/>
      <c r="F32" s="998"/>
      <c r="G32" s="997"/>
      <c r="H32" s="998"/>
      <c r="I32" s="998"/>
      <c r="J32" s="998"/>
      <c r="K32" s="998"/>
      <c r="L32" s="998"/>
      <c r="M32" s="998"/>
      <c r="N32" s="998"/>
      <c r="O32" s="998"/>
      <c r="P32" s="998"/>
      <c r="Q32" s="998"/>
      <c r="R32" s="998"/>
      <c r="S32" s="998"/>
      <c r="T32" s="998"/>
      <c r="U32" s="998"/>
      <c r="V32" s="998"/>
      <c r="W32" s="998"/>
      <c r="X32" s="998"/>
      <c r="Y32" s="998"/>
      <c r="Z32" s="998"/>
      <c r="AA32" s="307"/>
      <c r="AB32" s="998"/>
      <c r="AC32" s="1075"/>
      <c r="AD32"/>
      <c r="AE32"/>
      <c r="AF32"/>
    </row>
    <row r="33" spans="1:32" s="986" customFormat="1" ht="14.4">
      <c r="A33" s="985"/>
      <c r="B33" s="52"/>
      <c r="C33" s="998"/>
      <c r="D33" s="998"/>
      <c r="E33" s="998"/>
      <c r="F33" s="998"/>
      <c r="G33" s="997"/>
      <c r="H33" s="998"/>
      <c r="I33" s="998"/>
      <c r="J33" s="998"/>
      <c r="K33" s="998"/>
      <c r="L33" s="998"/>
      <c r="M33" s="998"/>
      <c r="N33" s="998"/>
      <c r="O33" s="998"/>
      <c r="P33" s="998"/>
      <c r="Q33" s="998"/>
      <c r="R33" s="998"/>
      <c r="S33" s="998"/>
      <c r="T33" s="998"/>
      <c r="U33" s="998"/>
      <c r="V33" s="998"/>
      <c r="W33" s="998"/>
      <c r="X33" s="998"/>
      <c r="Y33" s="998"/>
      <c r="Z33" s="998"/>
      <c r="AA33" s="998"/>
      <c r="AB33" s="998"/>
      <c r="AC33" s="1075"/>
      <c r="AD33"/>
      <c r="AE33"/>
      <c r="AF33"/>
    </row>
    <row r="34" spans="1:32" s="986" customFormat="1" ht="14.4">
      <c r="A34" s="985"/>
      <c r="B34" s="52"/>
      <c r="C34" s="998" t="s">
        <v>129</v>
      </c>
      <c r="D34" s="998"/>
      <c r="E34" s="998"/>
      <c r="F34" s="998"/>
      <c r="G34" s="997"/>
      <c r="H34" s="998"/>
      <c r="I34" s="998"/>
      <c r="J34" s="998"/>
      <c r="K34" s="998"/>
      <c r="L34" s="998"/>
      <c r="M34" s="998"/>
      <c r="N34" s="998"/>
      <c r="O34" s="998"/>
      <c r="P34" s="998"/>
      <c r="Q34" s="998"/>
      <c r="R34" s="998"/>
      <c r="S34" s="998"/>
      <c r="T34" s="998"/>
      <c r="U34" s="998"/>
      <c r="V34" s="998"/>
      <c r="W34" s="998"/>
      <c r="X34" s="998"/>
      <c r="Y34" s="998"/>
      <c r="Z34" s="998"/>
      <c r="AA34" s="998"/>
      <c r="AB34" s="998"/>
      <c r="AC34" s="1075"/>
      <c r="AD34"/>
      <c r="AE34"/>
      <c r="AF34"/>
    </row>
    <row r="35" spans="1:32" s="986" customFormat="1" ht="14.4">
      <c r="A35" s="985"/>
      <c r="B35" s="52"/>
      <c r="C35" s="1586"/>
      <c r="D35" s="1586"/>
      <c r="E35" s="1586"/>
      <c r="F35" s="1586"/>
      <c r="G35" s="997"/>
      <c r="H35" s="998"/>
      <c r="I35" s="998"/>
      <c r="J35" s="998"/>
      <c r="K35" s="998"/>
      <c r="L35" s="998"/>
      <c r="M35" s="998"/>
      <c r="N35" s="998"/>
      <c r="O35" s="998"/>
      <c r="P35" s="998"/>
      <c r="Q35" s="998"/>
      <c r="R35" s="998"/>
      <c r="S35" s="998"/>
      <c r="T35" s="998"/>
      <c r="U35" s="998"/>
      <c r="V35" s="998"/>
      <c r="W35" s="998"/>
      <c r="X35" s="998"/>
      <c r="Y35" s="998"/>
      <c r="Z35" s="998"/>
      <c r="AA35" s="998"/>
      <c r="AB35" s="998"/>
      <c r="AC35" s="1075"/>
      <c r="AD35"/>
      <c r="AE35"/>
      <c r="AF35"/>
    </row>
    <row r="36" spans="1:32" s="986" customFormat="1" ht="14.4">
      <c r="A36" s="985"/>
      <c r="B36" s="52"/>
      <c r="C36" s="1586"/>
      <c r="D36" s="1586"/>
      <c r="E36" s="1586"/>
      <c r="F36" s="1586"/>
      <c r="G36" s="997"/>
      <c r="H36" s="998"/>
      <c r="I36" s="998"/>
      <c r="J36" s="998"/>
      <c r="K36" s="998"/>
      <c r="L36" s="998"/>
      <c r="M36" s="998"/>
      <c r="N36" s="998"/>
      <c r="O36" s="998"/>
      <c r="P36" s="998"/>
      <c r="Q36" s="998"/>
      <c r="R36" s="998"/>
      <c r="S36" s="998"/>
      <c r="T36" s="998"/>
      <c r="U36" s="998"/>
      <c r="V36" s="998"/>
      <c r="W36" s="998"/>
      <c r="X36" s="998"/>
      <c r="Y36" s="998"/>
      <c r="Z36" s="998"/>
      <c r="AA36" s="998"/>
      <c r="AB36" s="998"/>
      <c r="AC36" s="1075"/>
      <c r="AD36"/>
      <c r="AE36"/>
      <c r="AF36"/>
    </row>
    <row r="37" spans="1:32" s="986" customFormat="1" ht="14.4">
      <c r="A37" s="985"/>
      <c r="B37" s="52"/>
      <c r="C37" s="1586"/>
      <c r="D37" s="1586"/>
      <c r="E37" s="1586"/>
      <c r="F37" s="1586"/>
      <c r="G37" s="997"/>
      <c r="H37" s="998"/>
      <c r="I37" s="998"/>
      <c r="J37" s="998"/>
      <c r="K37" s="998"/>
      <c r="L37" s="998"/>
      <c r="M37" s="998"/>
      <c r="N37" s="998"/>
      <c r="O37" s="998"/>
      <c r="P37" s="998"/>
      <c r="Q37" s="998"/>
      <c r="R37" s="998"/>
      <c r="S37" s="998"/>
      <c r="T37" s="998"/>
      <c r="U37" s="998"/>
      <c r="V37" s="998"/>
      <c r="W37" s="998"/>
      <c r="X37" s="998"/>
      <c r="Y37" s="998"/>
      <c r="Z37" s="998"/>
      <c r="AA37" s="998"/>
      <c r="AB37" s="998"/>
      <c r="AC37" s="1075"/>
      <c r="AD37"/>
      <c r="AE37"/>
      <c r="AF37"/>
    </row>
    <row r="38" spans="1:32" s="986" customFormat="1" ht="14.4">
      <c r="A38" s="985"/>
      <c r="B38" s="52"/>
      <c r="C38" s="1586"/>
      <c r="D38" s="1586"/>
      <c r="E38" s="1586"/>
      <c r="F38" s="1586"/>
      <c r="G38" s="997"/>
      <c r="H38" s="998"/>
      <c r="I38" s="998"/>
      <c r="J38" s="998"/>
      <c r="K38" s="998"/>
      <c r="L38" s="998"/>
      <c r="M38" s="998"/>
      <c r="N38" s="998"/>
      <c r="O38" s="998"/>
      <c r="P38" s="998"/>
      <c r="Q38" s="998"/>
      <c r="R38" s="998"/>
      <c r="S38" s="998"/>
      <c r="T38" s="998"/>
      <c r="U38" s="998"/>
      <c r="V38" s="998"/>
      <c r="W38" s="998"/>
      <c r="X38" s="998"/>
      <c r="Y38" s="998"/>
      <c r="Z38" s="998"/>
      <c r="AA38" s="998"/>
      <c r="AB38" s="998"/>
      <c r="AC38" s="1075"/>
      <c r="AD38"/>
      <c r="AE38"/>
      <c r="AF38"/>
    </row>
    <row r="39" spans="1:32" s="986" customFormat="1" ht="14.4">
      <c r="A39" s="985"/>
      <c r="B39" s="52"/>
      <c r="C39" s="1586"/>
      <c r="D39" s="1586"/>
      <c r="E39" s="1586"/>
      <c r="F39" s="1586"/>
      <c r="G39" s="997"/>
      <c r="H39" s="998"/>
      <c r="I39" s="998"/>
      <c r="J39" s="998"/>
      <c r="K39" s="998"/>
      <c r="L39" s="998"/>
      <c r="M39" s="998"/>
      <c r="N39" s="998"/>
      <c r="O39" s="998"/>
      <c r="P39" s="998"/>
      <c r="Q39" s="998"/>
      <c r="R39" s="998"/>
      <c r="S39" s="998"/>
      <c r="T39" s="998"/>
      <c r="U39" s="998"/>
      <c r="V39" s="998"/>
      <c r="W39" s="998"/>
      <c r="X39" s="998"/>
      <c r="Y39" s="998"/>
      <c r="Z39" s="998"/>
      <c r="AA39" s="998"/>
      <c r="AB39" s="998"/>
      <c r="AC39" s="1075"/>
      <c r="AD39"/>
      <c r="AE39"/>
      <c r="AF39"/>
    </row>
    <row r="40" spans="1:32" s="986" customFormat="1" ht="14.4">
      <c r="A40" s="985"/>
      <c r="B40" s="52"/>
      <c r="C40" s="998"/>
      <c r="D40" s="998"/>
      <c r="E40" s="998"/>
      <c r="F40" s="998"/>
      <c r="G40" s="997"/>
      <c r="H40" s="998"/>
      <c r="I40" s="998"/>
      <c r="J40" s="998"/>
      <c r="K40" s="998"/>
      <c r="L40" s="998"/>
      <c r="M40" s="998"/>
      <c r="N40" s="998"/>
      <c r="O40" s="998"/>
      <c r="P40" s="998"/>
      <c r="Q40" s="998"/>
      <c r="R40" s="998"/>
      <c r="S40" s="998"/>
      <c r="T40" s="998"/>
      <c r="U40" s="998"/>
      <c r="V40" s="998"/>
      <c r="W40" s="998"/>
      <c r="X40" s="998"/>
      <c r="Y40" s="998"/>
      <c r="Z40" s="998"/>
      <c r="AA40" s="998"/>
      <c r="AB40" s="998"/>
      <c r="AC40" s="1075"/>
      <c r="AD40"/>
      <c r="AE40"/>
      <c r="AF40"/>
    </row>
    <row r="41" spans="1:32" s="986" customFormat="1" ht="14.4">
      <c r="A41" s="985"/>
      <c r="B41" s="52"/>
      <c r="C41" s="998"/>
      <c r="D41" s="334"/>
      <c r="E41" s="334"/>
      <c r="F41" s="334"/>
      <c r="G41" s="997"/>
      <c r="H41" s="998"/>
      <c r="I41" s="998"/>
      <c r="J41" s="998"/>
      <c r="K41" s="998"/>
      <c r="L41" s="998"/>
      <c r="M41" s="998"/>
      <c r="N41" s="998"/>
      <c r="O41" s="998"/>
      <c r="P41" s="998"/>
      <c r="Q41" s="998"/>
      <c r="R41" s="998"/>
      <c r="S41" s="998"/>
      <c r="T41" s="998"/>
      <c r="U41" s="998"/>
      <c r="V41" s="998"/>
      <c r="W41" s="998"/>
      <c r="X41" s="998"/>
      <c r="Y41" s="998"/>
      <c r="Z41" s="998"/>
      <c r="AA41" s="998"/>
      <c r="AB41" s="998"/>
      <c r="AC41" s="1075"/>
      <c r="AD41"/>
      <c r="AE41"/>
      <c r="AF41"/>
    </row>
    <row r="42" spans="1:32" s="986" customFormat="1" ht="14.4">
      <c r="A42" s="985"/>
      <c r="B42" s="335" t="s">
        <v>130</v>
      </c>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1085"/>
      <c r="AD42"/>
      <c r="AE42"/>
      <c r="AF42"/>
    </row>
    <row r="43" spans="1:32" ht="14.4" hidden="1">
      <c r="A43"/>
      <c r="B43"/>
      <c r="C43"/>
      <c r="D43"/>
      <c r="E43"/>
      <c r="F43"/>
      <c r="G43"/>
      <c r="H43"/>
      <c r="I43"/>
      <c r="J43"/>
      <c r="K43"/>
      <c r="L43"/>
      <c r="M43"/>
      <c r="N43"/>
      <c r="O43"/>
      <c r="P43"/>
      <c r="Q43"/>
      <c r="R43"/>
      <c r="S43"/>
      <c r="T43"/>
      <c r="U43"/>
      <c r="V43"/>
      <c r="W43"/>
      <c r="X43"/>
      <c r="Y43"/>
      <c r="Z43"/>
      <c r="AA43"/>
      <c r="AB43"/>
      <c r="AC43"/>
    </row>
    <row r="44" spans="1:32" ht="0" hidden="1" customHeight="1">
      <c r="A44"/>
      <c r="B44"/>
      <c r="C44"/>
      <c r="D44"/>
      <c r="E44"/>
      <c r="F44"/>
      <c r="G44"/>
      <c r="H44"/>
      <c r="I44"/>
      <c r="J44"/>
      <c r="K44"/>
      <c r="L44"/>
      <c r="M44"/>
      <c r="N44"/>
      <c r="O44"/>
      <c r="P44"/>
      <c r="Q44"/>
      <c r="R44"/>
      <c r="S44"/>
      <c r="T44"/>
      <c r="U44"/>
      <c r="V44"/>
      <c r="W44"/>
      <c r="X44"/>
      <c r="Y44"/>
      <c r="Z44"/>
      <c r="AA44"/>
      <c r="AB44"/>
      <c r="AC44"/>
    </row>
    <row r="45" spans="1:32" ht="14.85" hidden="1" customHeight="1">
      <c r="A45"/>
      <c r="B45"/>
      <c r="C45"/>
      <c r="D45"/>
      <c r="E45"/>
      <c r="F45"/>
      <c r="G45"/>
      <c r="H45"/>
      <c r="I45"/>
      <c r="J45"/>
      <c r="K45"/>
      <c r="L45"/>
      <c r="M45"/>
      <c r="N45"/>
      <c r="O45"/>
      <c r="P45"/>
      <c r="Q45"/>
      <c r="R45"/>
      <c r="S45"/>
      <c r="T45"/>
      <c r="U45"/>
      <c r="V45"/>
      <c r="W45"/>
      <c r="X45"/>
      <c r="Y45"/>
      <c r="Z45"/>
      <c r="AA45"/>
      <c r="AB45"/>
      <c r="AC45"/>
    </row>
    <row r="46" spans="1:32" ht="15" hidden="1" customHeight="1">
      <c r="A46"/>
      <c r="B46"/>
      <c r="C46"/>
      <c r="D46"/>
      <c r="E46"/>
      <c r="F46"/>
      <c r="G46"/>
      <c r="H46"/>
      <c r="I46"/>
      <c r="J46"/>
      <c r="K46"/>
      <c r="L46"/>
      <c r="M46"/>
      <c r="N46"/>
      <c r="O46"/>
      <c r="P46"/>
      <c r="Q46"/>
      <c r="R46"/>
      <c r="S46"/>
      <c r="T46"/>
      <c r="U46"/>
      <c r="V46"/>
      <c r="W46"/>
      <c r="X46"/>
      <c r="Y46"/>
      <c r="Z46"/>
      <c r="AA46"/>
      <c r="AB46"/>
      <c r="AC46"/>
    </row>
    <row r="47" spans="1:32" ht="15" hidden="1" customHeight="1">
      <c r="A47"/>
      <c r="B47"/>
      <c r="C47"/>
      <c r="D47"/>
      <c r="E47"/>
      <c r="F47"/>
      <c r="G47"/>
      <c r="H47"/>
      <c r="I47"/>
      <c r="J47"/>
      <c r="K47"/>
      <c r="L47"/>
      <c r="M47"/>
      <c r="N47"/>
      <c r="O47"/>
      <c r="P47"/>
      <c r="Q47"/>
      <c r="R47"/>
      <c r="S47"/>
      <c r="T47"/>
      <c r="U47"/>
      <c r="V47"/>
      <c r="W47"/>
      <c r="X47"/>
      <c r="Y47"/>
      <c r="Z47"/>
      <c r="AA47"/>
      <c r="AB47"/>
      <c r="AC47"/>
    </row>
    <row r="48" spans="1:32" ht="15" hidden="1" customHeight="1">
      <c r="A48"/>
      <c r="B48"/>
      <c r="C48"/>
      <c r="D48"/>
      <c r="E48"/>
      <c r="F48"/>
      <c r="G48"/>
      <c r="H48"/>
      <c r="I48"/>
      <c r="J48"/>
      <c r="K48"/>
      <c r="L48"/>
      <c r="M48"/>
      <c r="N48"/>
      <c r="O48"/>
      <c r="P48"/>
      <c r="Q48"/>
      <c r="R48"/>
      <c r="S48"/>
      <c r="T48"/>
      <c r="U48"/>
      <c r="V48"/>
      <c r="W48"/>
      <c r="X48"/>
      <c r="Y48"/>
      <c r="Z48"/>
      <c r="AA48"/>
      <c r="AB48"/>
      <c r="AC48"/>
    </row>
    <row r="49" customFormat="1" ht="15" hidden="1" customHeight="1"/>
    <row r="50" customFormat="1" ht="15" hidden="1" customHeight="1"/>
    <row r="51" customFormat="1" ht="15" hidden="1" customHeight="1"/>
    <row r="52" customFormat="1" ht="15" hidden="1" customHeight="1"/>
    <row r="53" customFormat="1" ht="15" hidden="1" customHeight="1"/>
    <row r="54" customFormat="1" ht="15" hidden="1" customHeight="1"/>
    <row r="55" customFormat="1" ht="15" hidden="1" customHeight="1"/>
    <row r="56" customFormat="1" ht="15" hidden="1" customHeight="1"/>
    <row r="57" customFormat="1" ht="15" hidden="1" customHeight="1"/>
    <row r="58" customFormat="1" ht="15" hidden="1" customHeight="1"/>
    <row r="59" customFormat="1" ht="15" hidden="1" customHeight="1"/>
    <row r="60" customFormat="1" ht="15" hidden="1" customHeight="1"/>
    <row r="61" customFormat="1" ht="15" hidden="1" customHeight="1"/>
    <row r="62" customFormat="1" ht="15" hidden="1" customHeight="1"/>
    <row r="63" customFormat="1" ht="15" hidden="1" customHeight="1"/>
    <row r="64" customFormat="1" ht="15" hidden="1" customHeight="1"/>
    <row r="65" customFormat="1" ht="15" hidden="1" customHeight="1"/>
    <row r="66" customFormat="1" ht="15" hidden="1" customHeight="1"/>
    <row r="67" customFormat="1" ht="15" hidden="1" customHeight="1"/>
    <row r="68" customFormat="1" ht="15" hidden="1" customHeight="1"/>
    <row r="69" customFormat="1" ht="15" hidden="1" customHeight="1"/>
    <row r="70" customFormat="1" ht="15" hidden="1" customHeight="1"/>
    <row r="71" customFormat="1" ht="15" hidden="1" customHeight="1"/>
    <row r="72" customFormat="1" ht="15" hidden="1" customHeight="1"/>
  </sheetData>
  <mergeCells count="17">
    <mergeCell ref="U10:U12"/>
    <mergeCell ref="V10:V12"/>
    <mergeCell ref="O10:O12"/>
    <mergeCell ref="Q10:Q12"/>
    <mergeCell ref="R10:R12"/>
    <mergeCell ref="S10:S12"/>
    <mergeCell ref="T10:T12"/>
    <mergeCell ref="C35:F39"/>
    <mergeCell ref="H10:H12"/>
    <mergeCell ref="I10:I12"/>
    <mergeCell ref="K10:K12"/>
    <mergeCell ref="M10:M12"/>
    <mergeCell ref="W10:W12"/>
    <mergeCell ref="X10:X12"/>
    <mergeCell ref="Y10:Y12"/>
    <mergeCell ref="AA10:AA12"/>
    <mergeCell ref="AC10:AC12"/>
  </mergeCells>
  <conditionalFormatting sqref="H3">
    <cfRule type="cellIs" dxfId="41" priority="7" stopIfTrue="1" operator="greaterThan">
      <formula>0</formula>
    </cfRule>
    <cfRule type="cellIs" dxfId="40" priority="8" stopIfTrue="1" operator="lessThan">
      <formula>1</formula>
    </cfRule>
  </conditionalFormatting>
  <conditionalFormatting sqref="H15">
    <cfRule type="cellIs" dxfId="39" priority="1" stopIfTrue="1" operator="greaterThan">
      <formula>0</formula>
    </cfRule>
    <cfRule type="cellIs" dxfId="38" priority="2" stopIfTrue="1" operator="lessThan">
      <formula>1</formula>
    </cfRule>
  </conditionalFormatting>
  <conditionalFormatting sqref="H15">
    <cfRule type="cellIs" dxfId="37" priority="5" stopIfTrue="1" operator="greaterThan">
      <formula>0</formula>
    </cfRule>
    <cfRule type="cellIs" dxfId="36" priority="6" stopIfTrue="1" operator="lessThan">
      <formula>1</formula>
    </cfRule>
  </conditionalFormatting>
  <conditionalFormatting sqref="H15">
    <cfRule type="cellIs" dxfId="35" priority="3" stopIfTrue="1" operator="greaterThan">
      <formula>0</formula>
    </cfRule>
    <cfRule type="cellIs" dxfId="34" priority="4" stopIfTrue="1" operator="lessThan">
      <formula>1</formula>
    </cfRule>
  </conditionalFormatting>
  <dataValidations count="1">
    <dataValidation type="list" allowBlank="1" showInputMessage="1" showErrorMessage="1" sqref="I15" xr:uid="{0D9102E7-3793-422F-A8D5-336319FEFB41}">
      <formula1>"Real,Nominal"</formula1>
    </dataValidation>
  </dataValidations>
  <pageMargins left="0.23622047244094491" right="0.23622047244094491" top="0.74803149606299213" bottom="0.74803149606299213" header="0.31496062992125984" footer="0.31496062992125984"/>
  <pageSetup paperSize="9" scale="67" fitToWidth="4" orientation="landscape" r:id="rId1"/>
  <headerFooter>
    <oddHeader>&amp;LDepartment of Internal Affairs - Three Waters Reform Programme - Request for Information Template Workbook I</oddHeader>
    <oddFooter>&amp;LPage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749FE-A20E-4D5B-BBA7-20E00513CF7C}">
  <sheetPr>
    <tabColor rgb="FF55EBF7"/>
    <pageSetUpPr fitToPage="1"/>
  </sheetPr>
  <dimension ref="A1:XEY75"/>
  <sheetViews>
    <sheetView showGridLines="0" zoomScale="80" zoomScaleNormal="80" workbookViewId="0">
      <pane xSplit="8" ySplit="12" topLeftCell="I13" activePane="bottomRight" state="frozen"/>
      <selection pane="topRight"/>
      <selection pane="bottomLeft"/>
      <selection pane="bottomRight"/>
    </sheetView>
  </sheetViews>
  <sheetFormatPr defaultColWidth="0" defaultRowHeight="0" customHeight="1" zeroHeight="1"/>
  <cols>
    <col min="1" max="1" width="2.44140625" style="113" customWidth="1"/>
    <col min="2" max="2" width="6.44140625" style="113" customWidth="1"/>
    <col min="3" max="3" width="17.109375" style="113" customWidth="1"/>
    <col min="4" max="4" width="57.88671875" style="113" customWidth="1"/>
    <col min="5" max="5" width="17.44140625" style="635" customWidth="1"/>
    <col min="6" max="6" width="8.5546875" style="635" customWidth="1"/>
    <col min="7" max="7" width="8.5546875" style="113" customWidth="1"/>
    <col min="8" max="8" width="19" style="627" bestFit="1" customWidth="1"/>
    <col min="9" max="10" width="13.5546875" style="113" customWidth="1"/>
    <col min="11" max="11" width="18.44140625" style="113" customWidth="1"/>
    <col min="12" max="12" width="5.5546875" style="113" customWidth="1"/>
    <col min="13" max="14" width="13.5546875" style="113" customWidth="1"/>
    <col min="15" max="15" width="19.44140625" style="113" customWidth="1"/>
    <col min="16" max="16" width="5.5546875" style="113" customWidth="1"/>
    <col min="17" max="20" width="21.44140625" style="113" customWidth="1"/>
    <col min="21" max="21" width="5.5546875" style="113" customWidth="1"/>
    <col min="22" max="23" width="13.5546875" style="113" customWidth="1"/>
    <col min="24" max="24" width="5.5546875" customWidth="1"/>
    <col min="25" max="25" width="15.44140625" style="113" customWidth="1"/>
    <col min="26" max="26" width="4.5546875" style="113" customWidth="1"/>
    <col min="27" max="27" width="49.44140625" style="113" customWidth="1"/>
    <col min="16380" max="16384" width="9.44140625" hidden="1"/>
  </cols>
  <sheetData>
    <row r="1" spans="1:27" ht="28.35" customHeight="1">
      <c r="A1" s="630"/>
      <c r="B1" s="36" t="str">
        <f>'Key information'!B6</f>
        <v>Three Waters Reform Programme: Request for Information Workbook I</v>
      </c>
      <c r="C1" s="633"/>
      <c r="D1" s="633"/>
      <c r="E1" s="850"/>
      <c r="F1" s="850"/>
      <c r="G1" s="633"/>
      <c r="H1" s="634"/>
      <c r="I1" s="633"/>
      <c r="J1" s="633"/>
      <c r="K1" s="633"/>
      <c r="L1" s="633"/>
      <c r="M1" s="633"/>
      <c r="N1" s="633"/>
      <c r="O1" s="633"/>
      <c r="P1" s="633"/>
      <c r="Q1" s="633"/>
      <c r="R1" s="633"/>
      <c r="S1" s="633"/>
      <c r="T1" s="633"/>
      <c r="U1" s="633"/>
      <c r="V1" s="633"/>
      <c r="W1" s="633"/>
      <c r="X1" s="633"/>
      <c r="Y1" s="633"/>
      <c r="Z1" s="633"/>
      <c r="AA1" s="633"/>
    </row>
    <row r="2" spans="1:27" ht="21">
      <c r="B2" s="632"/>
      <c r="C2" s="631"/>
      <c r="D2" s="628"/>
      <c r="E2" s="851"/>
      <c r="F2" s="851"/>
      <c r="G2" s="628"/>
      <c r="H2" s="628"/>
      <c r="I2" s="628"/>
      <c r="J2" s="628"/>
      <c r="K2" s="628"/>
      <c r="L2" s="628"/>
      <c r="M2" s="628"/>
      <c r="N2" s="628"/>
      <c r="O2" s="628"/>
      <c r="P2" s="628"/>
      <c r="Q2" s="628"/>
      <c r="R2" s="630"/>
      <c r="S2" s="630"/>
      <c r="T2" s="630"/>
      <c r="U2" s="630"/>
      <c r="V2" s="630"/>
      <c r="W2" s="630"/>
      <c r="X2" s="630"/>
      <c r="Y2" s="630"/>
      <c r="AA2" s="628"/>
    </row>
    <row r="3" spans="1:27" ht="14.4">
      <c r="A3" s="629"/>
      <c r="B3" s="662" t="s">
        <v>1971</v>
      </c>
      <c r="C3" s="44"/>
      <c r="D3" s="948">
        <f>'Key information'!$E$8</f>
        <v>0</v>
      </c>
      <c r="E3" s="65"/>
      <c r="F3" s="205"/>
      <c r="G3" s="664" t="s">
        <v>1843</v>
      </c>
      <c r="H3" s="671">
        <f>SUM(H17:H60)</f>
        <v>30</v>
      </c>
      <c r="I3" s="41"/>
      <c r="J3" s="344"/>
      <c r="K3" s="41"/>
      <c r="L3" s="41"/>
      <c r="M3" s="41"/>
      <c r="N3" s="344"/>
      <c r="O3" s="41"/>
      <c r="P3" s="41"/>
      <c r="Q3" s="41"/>
      <c r="R3" s="41"/>
      <c r="S3" s="41"/>
      <c r="T3" s="344"/>
      <c r="U3" s="41"/>
      <c r="V3" s="41"/>
      <c r="W3" s="344"/>
      <c r="X3" s="34"/>
      <c r="Y3" s="344"/>
      <c r="Z3" s="32"/>
      <c r="AA3" s="344"/>
    </row>
    <row r="4" spans="1:27" ht="14.4">
      <c r="B4" s="45"/>
      <c r="C4" s="327"/>
      <c r="D4" s="328"/>
      <c r="E4" s="692"/>
      <c r="F4" s="692"/>
      <c r="G4" s="329"/>
      <c r="H4" s="329"/>
      <c r="I4" s="329"/>
      <c r="J4" s="47"/>
      <c r="K4" s="329"/>
      <c r="L4" s="329"/>
      <c r="M4" s="329"/>
      <c r="N4" s="47"/>
      <c r="O4" s="329"/>
      <c r="P4" s="329"/>
      <c r="Q4" s="329"/>
      <c r="R4" s="329"/>
      <c r="S4" s="329"/>
      <c r="T4" s="47"/>
      <c r="U4" s="329"/>
      <c r="V4" s="329"/>
      <c r="W4" s="47"/>
      <c r="X4" s="46"/>
      <c r="Y4" s="47"/>
      <c r="Z4" s="47"/>
      <c r="AA4" s="367"/>
    </row>
    <row r="5" spans="1:27" ht="14.4">
      <c r="B5" s="32"/>
      <c r="C5" s="33"/>
      <c r="D5" s="32"/>
      <c r="E5" s="168"/>
      <c r="F5" s="168"/>
      <c r="G5" s="32"/>
      <c r="H5" s="34"/>
      <c r="I5" s="32"/>
      <c r="J5" s="32"/>
      <c r="K5" s="32"/>
      <c r="L5" s="32"/>
      <c r="M5" s="32"/>
      <c r="N5" s="32"/>
      <c r="O5" s="32"/>
      <c r="P5" s="32"/>
      <c r="Q5" s="32"/>
      <c r="R5" s="32"/>
      <c r="S5" s="32"/>
      <c r="T5" s="32"/>
      <c r="U5" s="32"/>
      <c r="V5" s="32"/>
      <c r="W5" s="32"/>
      <c r="X5" s="34"/>
      <c r="Y5" s="32"/>
      <c r="Z5" s="32"/>
      <c r="AA5" s="32"/>
    </row>
    <row r="6" spans="1:27" ht="15" thickBot="1">
      <c r="B6" s="48"/>
      <c r="C6" s="49"/>
      <c r="D6" s="50"/>
      <c r="E6" s="169"/>
      <c r="F6" s="169"/>
      <c r="G6" s="50"/>
      <c r="H6" s="50"/>
      <c r="I6" s="50"/>
      <c r="J6" s="50"/>
      <c r="K6" s="50"/>
      <c r="L6" s="50"/>
      <c r="M6" s="50"/>
      <c r="N6" s="50"/>
      <c r="O6" s="50"/>
      <c r="P6" s="50"/>
      <c r="Q6" s="50"/>
      <c r="R6" s="50"/>
      <c r="S6" s="50"/>
      <c r="T6" s="50"/>
      <c r="U6" s="50"/>
      <c r="V6" s="50"/>
      <c r="W6" s="50"/>
      <c r="X6" s="51"/>
      <c r="Y6" s="50"/>
      <c r="Z6" s="50"/>
      <c r="AA6" s="85"/>
    </row>
    <row r="7" spans="1:27" ht="14.4">
      <c r="B7" s="52"/>
      <c r="C7" s="122" t="s">
        <v>1844</v>
      </c>
      <c r="D7" s="123"/>
      <c r="E7" s="168"/>
      <c r="F7" s="168"/>
      <c r="G7" s="32"/>
      <c r="H7" s="32"/>
      <c r="I7" s="32"/>
      <c r="J7" s="32"/>
      <c r="K7" s="32"/>
      <c r="L7" s="32"/>
      <c r="M7" s="32"/>
      <c r="N7" s="32"/>
      <c r="O7" s="32"/>
      <c r="P7" s="32"/>
      <c r="Q7" s="32"/>
      <c r="R7" s="32"/>
      <c r="S7" s="32"/>
      <c r="T7" s="32"/>
      <c r="U7" s="32"/>
      <c r="V7" s="32"/>
      <c r="W7" s="32"/>
      <c r="X7" s="34"/>
      <c r="Y7" s="32"/>
      <c r="Z7" s="32"/>
      <c r="AA7" s="86"/>
    </row>
    <row r="8" spans="1:27" ht="15" thickBot="1">
      <c r="B8" s="52"/>
      <c r="C8" s="124" t="s">
        <v>1845</v>
      </c>
      <c r="D8" s="125"/>
      <c r="E8" s="168"/>
      <c r="F8" s="168"/>
      <c r="G8" s="32"/>
      <c r="H8" s="32"/>
      <c r="I8" s="32"/>
      <c r="J8" s="32"/>
      <c r="K8" s="32"/>
      <c r="L8" s="32"/>
      <c r="M8" s="32"/>
      <c r="N8" s="32"/>
      <c r="O8" s="32"/>
      <c r="P8" s="32"/>
      <c r="Q8" s="32"/>
      <c r="R8" s="32"/>
      <c r="S8" s="32"/>
      <c r="T8" s="32"/>
      <c r="U8" s="32"/>
      <c r="V8" s="32"/>
      <c r="W8" s="32"/>
      <c r="X8" s="34"/>
      <c r="Y8" s="32"/>
      <c r="Z8" s="32"/>
      <c r="AA8" s="86"/>
    </row>
    <row r="9" spans="1:27" ht="17.399999999999999" thickBot="1">
      <c r="B9" s="52"/>
      <c r="C9" s="32"/>
      <c r="D9" s="32"/>
      <c r="E9" s="168"/>
      <c r="F9" s="168"/>
      <c r="G9" s="32"/>
      <c r="H9" s="32"/>
      <c r="I9" s="32"/>
      <c r="J9" s="32"/>
      <c r="K9" s="985"/>
      <c r="L9" s="34"/>
      <c r="M9" s="916" t="s">
        <v>1963</v>
      </c>
      <c r="N9" s="32"/>
      <c r="O9" s="32"/>
      <c r="P9" s="32"/>
      <c r="Q9" s="916" t="s">
        <v>1966</v>
      </c>
      <c r="R9" s="221"/>
      <c r="S9" s="221"/>
      <c r="T9" s="221"/>
      <c r="U9" s="32"/>
      <c r="V9" s="985"/>
      <c r="W9" s="32"/>
      <c r="X9" s="34"/>
      <c r="Y9" s="32"/>
      <c r="Z9" s="32"/>
      <c r="AA9" s="86"/>
    </row>
    <row r="10" spans="1:27" ht="30.75" customHeight="1">
      <c r="B10" s="52"/>
      <c r="C10" s="122" t="s">
        <v>1846</v>
      </c>
      <c r="D10" s="137" t="s">
        <v>32</v>
      </c>
      <c r="E10" s="170" t="s">
        <v>104</v>
      </c>
      <c r="F10" s="909" t="s">
        <v>105</v>
      </c>
      <c r="G10" s="32"/>
      <c r="H10" s="1711" t="s">
        <v>106</v>
      </c>
      <c r="I10" s="1564" t="s">
        <v>1847</v>
      </c>
      <c r="J10" s="1527"/>
      <c r="K10" s="1396"/>
      <c r="L10" s="34"/>
      <c r="M10" s="1564" t="s">
        <v>1964</v>
      </c>
      <c r="N10" s="1527"/>
      <c r="O10" s="1396"/>
      <c r="P10" s="222"/>
      <c r="Q10" s="888" t="s">
        <v>1965</v>
      </c>
      <c r="R10" s="888" t="s">
        <v>1848</v>
      </c>
      <c r="S10" s="888" t="s">
        <v>1849</v>
      </c>
      <c r="T10" s="888" t="s">
        <v>1850</v>
      </c>
      <c r="U10" s="222"/>
      <c r="V10" s="1564" t="s">
        <v>1851</v>
      </c>
      <c r="W10" s="1396"/>
      <c r="X10" s="34"/>
      <c r="Y10" s="1338" t="s">
        <v>108</v>
      </c>
      <c r="Z10" s="53"/>
      <c r="AA10" s="1332" t="s">
        <v>109</v>
      </c>
    </row>
    <row r="11" spans="1:27" ht="14.25" customHeight="1">
      <c r="B11" s="52"/>
      <c r="C11" s="223" t="s">
        <v>110</v>
      </c>
      <c r="D11" s="136"/>
      <c r="E11" s="171"/>
      <c r="F11" s="911" t="s">
        <v>111</v>
      </c>
      <c r="G11" s="32"/>
      <c r="H11" s="1712"/>
      <c r="I11" s="1394" t="s">
        <v>1852</v>
      </c>
      <c r="J11" s="1391" t="s">
        <v>1853</v>
      </c>
      <c r="K11" s="1709" t="s">
        <v>1854</v>
      </c>
      <c r="L11" s="34"/>
      <c r="M11" s="1394" t="s">
        <v>1852</v>
      </c>
      <c r="N11" s="1391" t="s">
        <v>1853</v>
      </c>
      <c r="O11" s="1709" t="s">
        <v>1854</v>
      </c>
      <c r="P11" s="34"/>
      <c r="Q11" s="1714" t="s">
        <v>1855</v>
      </c>
      <c r="R11" s="1714" t="s">
        <v>1856</v>
      </c>
      <c r="S11" s="1714" t="s">
        <v>350</v>
      </c>
      <c r="T11" s="1714" t="s">
        <v>88</v>
      </c>
      <c r="U11" s="34"/>
      <c r="V11" s="1397" t="s">
        <v>1857</v>
      </c>
      <c r="W11" s="1392" t="s">
        <v>1858</v>
      </c>
      <c r="X11" s="34"/>
      <c r="Y11" s="1339"/>
      <c r="Z11" s="53"/>
      <c r="AA11" s="1333"/>
    </row>
    <row r="12" spans="1:27" ht="15" customHeight="1" thickBot="1">
      <c r="B12" s="52"/>
      <c r="C12" s="124"/>
      <c r="D12" s="138"/>
      <c r="E12" s="172"/>
      <c r="F12" s="262"/>
      <c r="G12" s="32"/>
      <c r="H12" s="1713"/>
      <c r="I12" s="1708"/>
      <c r="J12" s="1562"/>
      <c r="K12" s="1710"/>
      <c r="L12" s="32"/>
      <c r="M12" s="1708"/>
      <c r="N12" s="1562"/>
      <c r="O12" s="1710"/>
      <c r="P12" s="32"/>
      <c r="Q12" s="1715"/>
      <c r="R12" s="1715"/>
      <c r="S12" s="1715"/>
      <c r="T12" s="1715"/>
      <c r="U12" s="32"/>
      <c r="V12" s="1565"/>
      <c r="W12" s="1563"/>
      <c r="X12" s="34"/>
      <c r="Y12" s="1340"/>
      <c r="Z12" s="54"/>
      <c r="AA12" s="1334"/>
    </row>
    <row r="13" spans="1:27" ht="14.4">
      <c r="B13" s="52"/>
      <c r="C13" s="32"/>
      <c r="D13" s="32"/>
      <c r="E13" s="168"/>
      <c r="F13" s="168"/>
      <c r="G13" s="32"/>
      <c r="H13" s="32"/>
      <c r="I13" s="32"/>
      <c r="J13" s="32"/>
      <c r="K13" s="32"/>
      <c r="L13" s="32"/>
      <c r="M13" s="32"/>
      <c r="N13" s="32"/>
      <c r="O13" s="32"/>
      <c r="P13" s="32"/>
      <c r="Q13" s="32"/>
      <c r="R13" s="32"/>
      <c r="S13" s="32"/>
      <c r="T13" s="32"/>
      <c r="U13" s="32"/>
      <c r="V13" s="32"/>
      <c r="W13" s="32"/>
      <c r="X13" s="34"/>
      <c r="Y13" s="32"/>
      <c r="Z13" s="32"/>
      <c r="AA13" s="86"/>
    </row>
    <row r="14" spans="1:27" ht="14.4">
      <c r="B14" s="52"/>
      <c r="C14" s="32"/>
      <c r="D14" s="32"/>
      <c r="E14" s="168"/>
      <c r="F14" s="168"/>
      <c r="G14" s="32"/>
      <c r="H14" s="32"/>
      <c r="I14" s="32"/>
      <c r="J14" s="32"/>
      <c r="K14" s="32"/>
      <c r="L14" s="34"/>
      <c r="M14" s="32"/>
      <c r="N14" s="32"/>
      <c r="O14" s="32"/>
      <c r="P14" s="32"/>
      <c r="Q14" s="32"/>
      <c r="R14" s="32"/>
      <c r="S14" s="32"/>
      <c r="T14" s="32"/>
      <c r="U14" s="32"/>
      <c r="V14" s="32"/>
      <c r="W14" s="32"/>
      <c r="X14" s="32"/>
      <c r="Y14" s="32"/>
      <c r="Z14" s="32"/>
      <c r="AA14" s="86"/>
    </row>
    <row r="15" spans="1:27" ht="16.350000000000001" customHeight="1">
      <c r="B15" s="203" t="str">
        <f>IF(C15="","",COUNTIF($C15:C$15,"&lt;&gt;""")-COUNTBLANK($C15:C$15))</f>
        <v/>
      </c>
      <c r="C15" s="60"/>
      <c r="D15" s="63" t="s">
        <v>736</v>
      </c>
      <c r="E15" s="164"/>
      <c r="F15" s="164"/>
      <c r="G15" s="842"/>
      <c r="H15" s="32"/>
      <c r="I15" s="34"/>
      <c r="J15" s="32"/>
      <c r="K15" s="34"/>
      <c r="L15" s="34"/>
      <c r="M15" s="34"/>
      <c r="N15" s="32"/>
      <c r="O15" s="34"/>
      <c r="P15" s="34"/>
      <c r="Q15" s="34"/>
      <c r="R15" s="34"/>
      <c r="S15" s="34"/>
      <c r="T15" s="32"/>
      <c r="U15" s="34"/>
      <c r="V15" s="34"/>
      <c r="W15" s="32"/>
      <c r="X15" s="34"/>
      <c r="Y15" s="34"/>
      <c r="Z15" s="34"/>
      <c r="AA15" s="88"/>
    </row>
    <row r="16" spans="1:27" ht="16.350000000000001" customHeight="1">
      <c r="B16" s="203" t="str">
        <f>IF(C16="","",COUNTIF($C$15:C16,"&lt;&gt;""")-COUNTBLANK($C$15:C16))</f>
        <v/>
      </c>
      <c r="C16" s="60"/>
      <c r="D16" s="63" t="s">
        <v>1859</v>
      </c>
      <c r="E16" s="164"/>
      <c r="F16" s="164"/>
      <c r="G16" s="842"/>
      <c r="H16" s="32"/>
      <c r="I16" s="34"/>
      <c r="J16" s="32"/>
      <c r="K16" s="34"/>
      <c r="L16" s="34"/>
      <c r="M16" s="34"/>
      <c r="N16" s="32"/>
      <c r="O16" s="34"/>
      <c r="P16" s="34"/>
      <c r="Q16" s="34"/>
      <c r="R16" s="34"/>
      <c r="S16" s="34"/>
      <c r="T16" s="32"/>
      <c r="U16" s="34"/>
      <c r="V16" s="34"/>
      <c r="W16" s="32"/>
      <c r="X16" s="34"/>
      <c r="Y16" s="34"/>
      <c r="Z16" s="34"/>
      <c r="AA16" s="88"/>
    </row>
    <row r="17" spans="2:27" ht="16.350000000000001" customHeight="1">
      <c r="B17" s="203">
        <f>IF(C17="","",COUNTIF($C$17:C17,"&lt;&gt;""")-COUNTBLANK($C$17:C17))</f>
        <v>1</v>
      </c>
      <c r="C17" s="932" t="s">
        <v>1860</v>
      </c>
      <c r="D17" s="943" t="s">
        <v>1861</v>
      </c>
      <c r="E17" s="164" t="s">
        <v>1862</v>
      </c>
      <c r="F17" s="61" t="s">
        <v>751</v>
      </c>
      <c r="G17" s="65"/>
      <c r="H17" s="636">
        <f>IF(AND(I17&lt;&gt;"",J17&lt;&gt;"",K17&lt;&gt;"",M17&lt;&gt;"",N17&lt;&gt;"",O17&lt;&gt;"",Q17&lt;&gt;"",R17&lt;&gt;"",S17&lt;&gt;"",T17&lt;&gt;"",V17&lt;&gt;"",W17&lt;&gt;"",AA17&lt;&gt;""),0,1)</f>
        <v>1</v>
      </c>
      <c r="I17" s="843"/>
      <c r="J17" s="843"/>
      <c r="K17" s="184"/>
      <c r="L17"/>
      <c r="M17" s="841"/>
      <c r="N17" s="841"/>
      <c r="O17" s="184"/>
      <c r="P17" s="34"/>
      <c r="Q17" s="841"/>
      <c r="R17" s="841"/>
      <c r="S17" s="841"/>
      <c r="T17" s="841"/>
      <c r="U17" s="34"/>
      <c r="V17" s="844" t="str">
        <f>IFERROR(I17/N17,"")</f>
        <v/>
      </c>
      <c r="W17" s="844" t="str">
        <f>IFERROR(J17/M17,"")</f>
        <v/>
      </c>
      <c r="X17" s="34"/>
      <c r="Y17" s="912"/>
      <c r="Z17" s="34"/>
      <c r="AA17" s="224"/>
    </row>
    <row r="18" spans="2:27" ht="16.350000000000001" customHeight="1">
      <c r="B18" s="203">
        <f>IF(C18="","",COUNTIF($C$17:C18,"&lt;&gt;""")-COUNTBLANK($C$17:C18))</f>
        <v>2</v>
      </c>
      <c r="C18" s="932" t="s">
        <v>1863</v>
      </c>
      <c r="D18" s="943" t="s">
        <v>2112</v>
      </c>
      <c r="E18" s="164" t="s">
        <v>1862</v>
      </c>
      <c r="F18" s="61" t="s">
        <v>751</v>
      </c>
      <c r="G18" s="65"/>
      <c r="H18" s="636">
        <f>IF(AND(I18&lt;&gt;"",J18&lt;&gt;"",K18&lt;&gt;"",M18&lt;&gt;"",N18&lt;&gt;"",O18&lt;&gt;"",Q18&lt;&gt;"",R18&lt;&gt;"",S18&lt;&gt;"",T18&lt;&gt;"",V18&lt;&gt;"",W18&lt;&gt;"",AA18&lt;&gt;""),0,1)</f>
        <v>1</v>
      </c>
      <c r="I18" s="843"/>
      <c r="J18" s="843"/>
      <c r="K18" s="184"/>
      <c r="L18"/>
      <c r="M18" s="841"/>
      <c r="N18" s="841"/>
      <c r="O18" s="184"/>
      <c r="P18" s="34"/>
      <c r="Q18" s="841"/>
      <c r="R18" s="841"/>
      <c r="S18" s="841"/>
      <c r="T18" s="841"/>
      <c r="U18" s="34"/>
      <c r="V18" s="844" t="str">
        <f>IFERROR(I18/N18,"")</f>
        <v/>
      </c>
      <c r="W18" s="844" t="str">
        <f>IFERROR(J18/M18,"")</f>
        <v/>
      </c>
      <c r="X18" s="34"/>
      <c r="Y18" s="912"/>
      <c r="Z18" s="34"/>
      <c r="AA18" s="224"/>
    </row>
    <row r="19" spans="2:27" ht="16.350000000000001" customHeight="1">
      <c r="B19" s="203">
        <f>IF(C19="","",COUNTIF($C$17:C19,"&lt;&gt;""")-COUNTBLANK($C$17:C19))</f>
        <v>3</v>
      </c>
      <c r="C19" s="932" t="s">
        <v>1864</v>
      </c>
      <c r="D19" s="943" t="s">
        <v>2025</v>
      </c>
      <c r="E19" s="164" t="s">
        <v>1862</v>
      </c>
      <c r="F19" s="61" t="s">
        <v>751</v>
      </c>
      <c r="G19" s="65"/>
      <c r="H19" s="636">
        <f>IF(AND(I19&lt;&gt;"",J19&lt;&gt;"",K19&lt;&gt;"",M19&lt;&gt;"",N19&lt;&gt;"",O19&lt;&gt;"",Q19&lt;&gt;"",R19&lt;&gt;"",S19&lt;&gt;"",T19&lt;&gt;"",V19&lt;&gt;"",W19&lt;&gt;"",AA19&lt;&gt;""),0,1)</f>
        <v>1</v>
      </c>
      <c r="I19" s="843"/>
      <c r="J19" s="843"/>
      <c r="K19" s="184"/>
      <c r="L19"/>
      <c r="M19" s="841"/>
      <c r="N19" s="841"/>
      <c r="O19" s="184"/>
      <c r="P19" s="34"/>
      <c r="Q19" s="841"/>
      <c r="R19" s="841"/>
      <c r="S19" s="841"/>
      <c r="T19" s="841"/>
      <c r="U19" s="34"/>
      <c r="V19" s="1014" t="str">
        <f>IFERROR(I19/N19,"")</f>
        <v/>
      </c>
      <c r="W19" s="1014" t="str">
        <f>IFERROR(J19/M19,"")</f>
        <v/>
      </c>
      <c r="X19" s="986"/>
      <c r="Y19" s="1017"/>
      <c r="Z19" s="986"/>
      <c r="AA19" s="1005"/>
    </row>
    <row r="20" spans="2:27" ht="16.350000000000001" customHeight="1">
      <c r="B20" s="1004" t="str">
        <f>IF(C20="","",COUNTIF($C$17:C20,"&lt;&gt;""")-COUNTBLANK($C$17:C20))</f>
        <v/>
      </c>
      <c r="C20" s="60"/>
      <c r="D20" s="982" t="s">
        <v>2200</v>
      </c>
      <c r="E20" s="173"/>
      <c r="F20" s="173"/>
      <c r="G20" s="34"/>
      <c r="H20" s="32"/>
      <c r="I20" s="34"/>
      <c r="J20" s="34"/>
      <c r="K20" s="34"/>
      <c r="L20"/>
      <c r="M20" s="32"/>
      <c r="N20" s="32"/>
      <c r="O20" s="34"/>
      <c r="P20" s="34"/>
      <c r="Q20" s="32"/>
      <c r="R20" s="32"/>
      <c r="S20" s="34"/>
      <c r="T20" s="32"/>
      <c r="U20" s="34"/>
      <c r="V20" s="32"/>
      <c r="W20" s="32"/>
      <c r="X20" s="34"/>
      <c r="Y20" s="34"/>
      <c r="Z20" s="34"/>
      <c r="AA20" s="88"/>
    </row>
    <row r="21" spans="2:27" ht="16.350000000000001" customHeight="1">
      <c r="B21" s="203">
        <f>IF(C21="","",COUNTIF($C$17:C21,"&lt;&gt;""")-COUNTBLANK($C$17:C21))</f>
        <v>4</v>
      </c>
      <c r="C21" s="932" t="s">
        <v>1866</v>
      </c>
      <c r="D21" s="995" t="s">
        <v>1865</v>
      </c>
      <c r="E21" s="164" t="s">
        <v>1862</v>
      </c>
      <c r="F21" s="61" t="s">
        <v>751</v>
      </c>
      <c r="G21" s="65"/>
      <c r="H21" s="636">
        <f>IF(AND(I21&lt;&gt;"",J21&lt;&gt;"",K21&lt;&gt;"",M21&lt;&gt;"",N21&lt;&gt;"",O21&lt;&gt;"",Q21&lt;&gt;"",R21&lt;&gt;"",S21&lt;&gt;"",T21&lt;&gt;"",V21&lt;&gt;"",W21&lt;&gt;"",AA21&lt;&gt;""),0,1)</f>
        <v>1</v>
      </c>
      <c r="I21" s="843"/>
      <c r="J21" s="843"/>
      <c r="K21" s="184"/>
      <c r="L21"/>
      <c r="M21" s="188"/>
      <c r="N21" s="841"/>
      <c r="O21" s="184"/>
      <c r="P21" s="34"/>
      <c r="Q21" s="841"/>
      <c r="R21" s="841"/>
      <c r="S21" s="841"/>
      <c r="T21" s="841"/>
      <c r="U21" s="34"/>
      <c r="V21" s="844" t="str">
        <f>IFERROR(I21/N21,"")</f>
        <v/>
      </c>
      <c r="W21" s="844" t="str">
        <f>IFERROR(J21/M21,"")</f>
        <v/>
      </c>
      <c r="X21" s="34"/>
      <c r="Y21" s="912"/>
      <c r="Z21" s="34"/>
      <c r="AA21" s="224"/>
    </row>
    <row r="22" spans="2:27" ht="16.350000000000001" customHeight="1">
      <c r="B22" s="203">
        <f>IF(C22="","",COUNTIF($C$17:C22,"&lt;&gt;""")-COUNTBLANK($C$17:C22))</f>
        <v>5</v>
      </c>
      <c r="C22" s="932" t="s">
        <v>1869</v>
      </c>
      <c r="D22" s="995" t="s">
        <v>1867</v>
      </c>
      <c r="E22" s="164" t="s">
        <v>1862</v>
      </c>
      <c r="F22" s="61" t="s">
        <v>751</v>
      </c>
      <c r="G22" s="65"/>
      <c r="H22" s="636">
        <f>IF(AND(I22&lt;&gt;"",J22&lt;&gt;"",K22&lt;&gt;"",M22&lt;&gt;"",N22&lt;&gt;"",O22&lt;&gt;"",Q22&lt;&gt;"",R22&lt;&gt;"",S22&lt;&gt;"",T22&lt;&gt;"",V22&lt;&gt;"",W22&lt;&gt;"",AA22&lt;&gt;""),0,1)</f>
        <v>1</v>
      </c>
      <c r="I22" s="843"/>
      <c r="J22" s="843"/>
      <c r="K22" s="184"/>
      <c r="L22"/>
      <c r="M22" s="188"/>
      <c r="N22" s="841"/>
      <c r="O22" s="184"/>
      <c r="P22" s="34"/>
      <c r="Q22" s="841"/>
      <c r="R22" s="841"/>
      <c r="S22" s="841"/>
      <c r="T22" s="841"/>
      <c r="U22" s="34"/>
      <c r="V22" s="844" t="str">
        <f>IFERROR(I22/N22,"")</f>
        <v/>
      </c>
      <c r="W22" s="844" t="str">
        <f>IFERROR(J22/M22,"")</f>
        <v/>
      </c>
      <c r="X22" s="34"/>
      <c r="Y22" s="912"/>
      <c r="Z22" s="34"/>
      <c r="AA22" s="224"/>
    </row>
    <row r="23" spans="2:27" ht="16.350000000000001" customHeight="1">
      <c r="B23" s="203" t="str">
        <f>IF(C23="","",COUNTIF($C$17:C23,"&lt;&gt;""")-COUNTBLANK($C$17:C23))</f>
        <v/>
      </c>
      <c r="C23" s="932"/>
      <c r="D23" s="982" t="s">
        <v>1868</v>
      </c>
      <c r="E23" s="173"/>
      <c r="F23" s="173"/>
      <c r="G23" s="34"/>
      <c r="H23" s="32"/>
      <c r="I23" s="34"/>
      <c r="J23" s="34"/>
      <c r="K23" s="34"/>
      <c r="L23"/>
      <c r="M23" s="32"/>
      <c r="N23" s="32"/>
      <c r="O23" s="34"/>
      <c r="P23" s="34"/>
      <c r="Q23" s="32"/>
      <c r="R23" s="32"/>
      <c r="S23" s="34"/>
      <c r="T23" s="32"/>
      <c r="U23" s="34"/>
      <c r="V23" s="32"/>
      <c r="W23" s="32"/>
      <c r="X23" s="34"/>
      <c r="Y23" s="34"/>
      <c r="Z23" s="34"/>
      <c r="AA23" s="88"/>
    </row>
    <row r="24" spans="2:27" ht="17.100000000000001" customHeight="1">
      <c r="B24" s="203">
        <f>IF(C24="","",COUNTIF($C$17:C24,"&lt;&gt;""")-COUNTBLANK($C$17:C24))</f>
        <v>6</v>
      </c>
      <c r="C24" s="932" t="s">
        <v>1871</v>
      </c>
      <c r="D24" s="995" t="s">
        <v>1870</v>
      </c>
      <c r="E24" s="164" t="s">
        <v>1862</v>
      </c>
      <c r="F24" s="61" t="s">
        <v>751</v>
      </c>
      <c r="G24" s="65"/>
      <c r="H24" s="636">
        <f t="shared" ref="H24:H29" si="0">IF(AND(I24&lt;&gt;"",J24&lt;&gt;"",K24&lt;&gt;"",M24&lt;&gt;"",N24&lt;&gt;"",O24&lt;&gt;"",Q24&lt;&gt;"",R24&lt;&gt;"",S24&lt;&gt;"",T24&lt;&gt;"",V24&lt;&gt;"",W24&lt;&gt;"",AA24&lt;&gt;""),0,1)</f>
        <v>1</v>
      </c>
      <c r="I24" s="843"/>
      <c r="J24" s="843"/>
      <c r="K24" s="184"/>
      <c r="L24"/>
      <c r="M24" s="188"/>
      <c r="N24" s="841"/>
      <c r="O24" s="184"/>
      <c r="P24" s="34"/>
      <c r="Q24" s="841"/>
      <c r="R24" s="841"/>
      <c r="S24" s="841"/>
      <c r="T24" s="841"/>
      <c r="U24" s="34"/>
      <c r="V24" s="844" t="str">
        <f t="shared" ref="V24:V29" si="1">IFERROR(I24/N24,"")</f>
        <v/>
      </c>
      <c r="W24" s="844" t="str">
        <f t="shared" ref="W24:W29" si="2">IFERROR(J24/M24,"")</f>
        <v/>
      </c>
      <c r="X24" s="34"/>
      <c r="Y24" s="912"/>
      <c r="Z24" s="34"/>
      <c r="AA24" s="224"/>
    </row>
    <row r="25" spans="2:27" ht="17.100000000000001" customHeight="1">
      <c r="B25" s="203">
        <f>IF(C25="","",COUNTIF($C$17:C25,"&lt;&gt;""")-COUNTBLANK($C$17:C25))</f>
        <v>7</v>
      </c>
      <c r="C25" s="932" t="s">
        <v>1872</v>
      </c>
      <c r="D25" s="995" t="s">
        <v>2505</v>
      </c>
      <c r="E25" s="164" t="s">
        <v>1862</v>
      </c>
      <c r="F25" s="61" t="s">
        <v>751</v>
      </c>
      <c r="G25" s="65"/>
      <c r="H25" s="636">
        <f t="shared" si="0"/>
        <v>1</v>
      </c>
      <c r="I25" s="843"/>
      <c r="J25" s="843"/>
      <c r="K25" s="184"/>
      <c r="L25"/>
      <c r="M25" s="188"/>
      <c r="N25" s="841"/>
      <c r="O25" s="184"/>
      <c r="P25" s="34"/>
      <c r="Q25" s="841"/>
      <c r="R25" s="841"/>
      <c r="S25" s="841"/>
      <c r="T25" s="841"/>
      <c r="U25" s="34"/>
      <c r="V25" s="844" t="str">
        <f t="shared" si="1"/>
        <v/>
      </c>
      <c r="W25" s="844" t="str">
        <f t="shared" si="2"/>
        <v/>
      </c>
      <c r="X25" s="34"/>
      <c r="Y25" s="912"/>
      <c r="Z25" s="34"/>
      <c r="AA25" s="224"/>
    </row>
    <row r="26" spans="2:27" ht="17.100000000000001" customHeight="1">
      <c r="B26" s="203">
        <f>IF(C26="","",COUNTIF($C$17:C26,"&lt;&gt;""")-COUNTBLANK($C$17:C26))</f>
        <v>8</v>
      </c>
      <c r="C26" s="932" t="s">
        <v>1874</v>
      </c>
      <c r="D26" s="995" t="s">
        <v>2024</v>
      </c>
      <c r="E26" s="164" t="s">
        <v>1862</v>
      </c>
      <c r="F26" s="61" t="s">
        <v>751</v>
      </c>
      <c r="G26" s="65"/>
      <c r="H26" s="636">
        <f t="shared" si="0"/>
        <v>1</v>
      </c>
      <c r="I26" s="843"/>
      <c r="J26" s="843"/>
      <c r="K26" s="184"/>
      <c r="L26"/>
      <c r="M26" s="188"/>
      <c r="N26" s="841"/>
      <c r="O26" s="184"/>
      <c r="P26" s="34"/>
      <c r="Q26" s="841"/>
      <c r="R26" s="841"/>
      <c r="S26" s="841"/>
      <c r="T26" s="841"/>
      <c r="U26" s="34"/>
      <c r="V26" s="1014" t="str">
        <f t="shared" si="1"/>
        <v/>
      </c>
      <c r="W26" s="1014" t="str">
        <f t="shared" si="2"/>
        <v/>
      </c>
      <c r="X26" s="34"/>
      <c r="Y26" s="917"/>
      <c r="Z26" s="34"/>
      <c r="AA26" s="224"/>
    </row>
    <row r="27" spans="2:27" ht="17.100000000000001" customHeight="1">
      <c r="B27" s="203">
        <f>IF(C27="","",COUNTIF($C$17:C27,"&lt;&gt;""")-COUNTBLANK($C$17:C27))</f>
        <v>9</v>
      </c>
      <c r="C27" s="932" t="s">
        <v>2113</v>
      </c>
      <c r="D27" s="995" t="s">
        <v>1873</v>
      </c>
      <c r="E27" s="164" t="s">
        <v>1862</v>
      </c>
      <c r="F27" s="61" t="s">
        <v>751</v>
      </c>
      <c r="G27" s="65"/>
      <c r="H27" s="636">
        <f t="shared" si="0"/>
        <v>1</v>
      </c>
      <c r="I27" s="843"/>
      <c r="J27" s="843"/>
      <c r="K27" s="184"/>
      <c r="L27"/>
      <c r="M27" s="188"/>
      <c r="N27" s="841"/>
      <c r="O27" s="184"/>
      <c r="P27" s="34"/>
      <c r="Q27" s="841"/>
      <c r="R27" s="841"/>
      <c r="S27" s="841"/>
      <c r="T27" s="841"/>
      <c r="U27" s="34"/>
      <c r="V27" s="844" t="str">
        <f t="shared" si="1"/>
        <v/>
      </c>
      <c r="W27" s="844" t="str">
        <f t="shared" si="2"/>
        <v/>
      </c>
      <c r="X27" s="34"/>
      <c r="Y27" s="912"/>
      <c r="Z27" s="34"/>
      <c r="AA27" s="224"/>
    </row>
    <row r="28" spans="2:27" ht="17.100000000000001" customHeight="1">
      <c r="B28" s="203">
        <f>IF(C28="","",COUNTIF($C$17:C28,"&lt;&gt;""")-COUNTBLANK($C$17:C28))</f>
        <v>10</v>
      </c>
      <c r="C28" s="932" t="s">
        <v>1877</v>
      </c>
      <c r="D28" s="995" t="s">
        <v>2879</v>
      </c>
      <c r="E28" s="164" t="s">
        <v>1862</v>
      </c>
      <c r="F28" s="61" t="s">
        <v>751</v>
      </c>
      <c r="G28" s="65"/>
      <c r="H28" s="636">
        <f t="shared" si="0"/>
        <v>1</v>
      </c>
      <c r="I28" s="843"/>
      <c r="J28" s="843"/>
      <c r="K28" s="184"/>
      <c r="L28"/>
      <c r="M28" s="188"/>
      <c r="N28" s="841"/>
      <c r="O28" s="184"/>
      <c r="P28" s="34"/>
      <c r="Q28" s="841"/>
      <c r="R28" s="841"/>
      <c r="S28" s="841"/>
      <c r="T28" s="841"/>
      <c r="U28" s="34"/>
      <c r="V28" s="844" t="str">
        <f t="shared" si="1"/>
        <v/>
      </c>
      <c r="W28" s="844" t="str">
        <f t="shared" si="2"/>
        <v/>
      </c>
      <c r="X28" s="34"/>
      <c r="Y28" s="912"/>
      <c r="Z28" s="34"/>
      <c r="AA28" s="224"/>
    </row>
    <row r="29" spans="2:27" ht="17.100000000000001" customHeight="1">
      <c r="B29" s="203">
        <f>IF(C29="","",COUNTIF($C$17:C29,"&lt;&gt;""")-COUNTBLANK($C$17:C29))</f>
        <v>11</v>
      </c>
      <c r="C29" s="932" t="s">
        <v>1878</v>
      </c>
      <c r="D29" s="995" t="s">
        <v>1875</v>
      </c>
      <c r="E29" s="164" t="s">
        <v>1862</v>
      </c>
      <c r="F29" s="61" t="s">
        <v>751</v>
      </c>
      <c r="G29" s="65"/>
      <c r="H29" s="636">
        <f t="shared" si="0"/>
        <v>1</v>
      </c>
      <c r="I29" s="843"/>
      <c r="J29" s="843"/>
      <c r="K29" s="184"/>
      <c r="L29"/>
      <c r="M29" s="64"/>
      <c r="N29" s="841"/>
      <c r="O29" s="184"/>
      <c r="P29" s="34"/>
      <c r="Q29" s="841"/>
      <c r="R29" s="841"/>
      <c r="S29" s="841"/>
      <c r="T29" s="841"/>
      <c r="U29" s="34"/>
      <c r="V29" s="844" t="str">
        <f t="shared" si="1"/>
        <v/>
      </c>
      <c r="W29" s="844" t="str">
        <f t="shared" si="2"/>
        <v/>
      </c>
      <c r="X29" s="34"/>
      <c r="Y29" s="912"/>
      <c r="Z29" s="34"/>
      <c r="AA29" s="224"/>
    </row>
    <row r="30" spans="2:27" ht="17.100000000000001" customHeight="1">
      <c r="B30" s="203" t="str">
        <f>IF(C30="","",COUNTIF($C$17:C30,"&lt;&gt;""")-COUNTBLANK($C$17:C30))</f>
        <v/>
      </c>
      <c r="C30" s="926"/>
      <c r="D30" s="985"/>
      <c r="E30" s="168"/>
      <c r="F30" s="168"/>
      <c r="G30" s="32"/>
      <c r="H30" s="32"/>
      <c r="I30" s="34"/>
      <c r="J30" s="34"/>
      <c r="K30" s="34"/>
      <c r="L30"/>
      <c r="M30" s="32"/>
      <c r="N30" s="32"/>
      <c r="O30" s="34"/>
      <c r="P30" s="32"/>
      <c r="Q30" s="32"/>
      <c r="R30" s="32"/>
      <c r="S30" s="32"/>
      <c r="T30" s="32"/>
      <c r="U30" s="32"/>
      <c r="V30" s="32"/>
      <c r="W30" s="32"/>
      <c r="X30" s="34"/>
      <c r="Y30" s="32"/>
      <c r="Z30" s="32"/>
      <c r="AA30" s="86"/>
    </row>
    <row r="31" spans="2:27" ht="17.100000000000001" customHeight="1">
      <c r="B31" s="203" t="str">
        <f>IF(C31="","",COUNTIF($C$17:C31,"&lt;&gt;""")-COUNTBLANK($C$17:C31))</f>
        <v/>
      </c>
      <c r="C31" s="932"/>
      <c r="D31" s="982" t="s">
        <v>1343</v>
      </c>
      <c r="E31" s="173"/>
      <c r="F31" s="173"/>
      <c r="G31" s="34"/>
      <c r="H31" s="32"/>
      <c r="I31" s="34"/>
      <c r="J31" s="34"/>
      <c r="K31" s="34"/>
      <c r="L31"/>
      <c r="M31" s="34"/>
      <c r="N31" s="32"/>
      <c r="O31" s="34"/>
      <c r="P31" s="34"/>
      <c r="Q31" s="34"/>
      <c r="R31" s="34"/>
      <c r="S31" s="34"/>
      <c r="T31" s="32"/>
      <c r="U31" s="34"/>
      <c r="V31" s="34"/>
      <c r="W31" s="32"/>
      <c r="X31" s="34"/>
      <c r="Y31" s="34"/>
      <c r="Z31" s="34"/>
      <c r="AA31" s="88"/>
    </row>
    <row r="32" spans="2:27" ht="17.100000000000001" customHeight="1">
      <c r="B32" s="203" t="str">
        <f>IF(C32="","",COUNTIF($C$17:C32,"&lt;&gt;""")-COUNTBLANK($C$17:C32))</f>
        <v/>
      </c>
      <c r="C32" s="932"/>
      <c r="D32" s="982" t="s">
        <v>1876</v>
      </c>
      <c r="E32" s="173"/>
      <c r="F32" s="173"/>
      <c r="G32" s="34"/>
      <c r="H32" s="32"/>
      <c r="I32" s="34"/>
      <c r="J32" s="34"/>
      <c r="K32" s="34"/>
      <c r="L32"/>
      <c r="M32" s="34"/>
      <c r="N32" s="32"/>
      <c r="O32" s="34"/>
      <c r="P32" s="34"/>
      <c r="Q32" s="34"/>
      <c r="R32" s="34"/>
      <c r="S32" s="34"/>
      <c r="T32" s="32"/>
      <c r="U32" s="34"/>
      <c r="V32" s="34"/>
      <c r="W32" s="32"/>
      <c r="X32" s="34"/>
      <c r="Y32" s="34"/>
      <c r="Z32" s="34"/>
      <c r="AA32" s="88"/>
    </row>
    <row r="33" spans="2:27" ht="17.100000000000001" customHeight="1">
      <c r="B33" s="203">
        <f>IF(C33="","",COUNTIF($C$17:C33,"&lt;&gt;""")-COUNTBLANK($C$17:C33))</f>
        <v>12</v>
      </c>
      <c r="C33" s="932" t="s">
        <v>1879</v>
      </c>
      <c r="D33" s="995" t="s">
        <v>2023</v>
      </c>
      <c r="E33" s="164" t="s">
        <v>1862</v>
      </c>
      <c r="F33" s="61" t="s">
        <v>751</v>
      </c>
      <c r="G33" s="34"/>
      <c r="H33" s="636">
        <f t="shared" ref="H33:H40" si="3">IF(AND(I33&lt;&gt;"",J33&lt;&gt;"",K33&lt;&gt;"",M33&lt;&gt;"",N33&lt;&gt;"",O33&lt;&gt;"",Q33&lt;&gt;"",R33&lt;&gt;"",S33&lt;&gt;"",T33&lt;&gt;"",V33&lt;&gt;"",W33&lt;&gt;"",AA33&lt;&gt;""),0,1)</f>
        <v>1</v>
      </c>
      <c r="I33" s="843"/>
      <c r="J33" s="843"/>
      <c r="K33" s="184"/>
      <c r="L33"/>
      <c r="M33" s="188"/>
      <c r="N33" s="841"/>
      <c r="O33" s="184"/>
      <c r="P33" s="34"/>
      <c r="Q33" s="841"/>
      <c r="R33" s="841"/>
      <c r="S33" s="841"/>
      <c r="T33" s="841"/>
      <c r="U33" s="34"/>
      <c r="V33" s="844" t="str">
        <f t="shared" ref="V33:V40" si="4">IFERROR(I33/N33,"")</f>
        <v/>
      </c>
      <c r="W33" s="844" t="str">
        <f t="shared" ref="W33:W40" si="5">IFERROR(J33/M33,"")</f>
        <v/>
      </c>
      <c r="X33" s="34"/>
      <c r="Y33" s="917"/>
      <c r="Z33" s="34"/>
      <c r="AA33" s="224"/>
    </row>
    <row r="34" spans="2:27" ht="17.100000000000001" customHeight="1">
      <c r="B34" s="203">
        <f>IF(C34="","",COUNTIF($C$17:C34,"&lt;&gt;""")-COUNTBLANK($C$17:C34))</f>
        <v>13</v>
      </c>
      <c r="C34" s="932" t="s">
        <v>1880</v>
      </c>
      <c r="D34" s="932" t="s">
        <v>2021</v>
      </c>
      <c r="E34" s="164" t="s">
        <v>1862</v>
      </c>
      <c r="F34" s="61" t="s">
        <v>751</v>
      </c>
      <c r="G34" s="34"/>
      <c r="H34" s="636">
        <f t="shared" si="3"/>
        <v>1</v>
      </c>
      <c r="I34" s="843"/>
      <c r="J34" s="843"/>
      <c r="K34" s="184"/>
      <c r="L34"/>
      <c r="M34" s="188"/>
      <c r="N34" s="841"/>
      <c r="O34" s="184"/>
      <c r="P34" s="34"/>
      <c r="Q34" s="841"/>
      <c r="R34" s="841"/>
      <c r="S34" s="841"/>
      <c r="T34" s="841"/>
      <c r="U34" s="34"/>
      <c r="V34" s="844" t="str">
        <f t="shared" si="4"/>
        <v/>
      </c>
      <c r="W34" s="844" t="str">
        <f t="shared" si="5"/>
        <v/>
      </c>
      <c r="X34" s="34"/>
      <c r="Y34" s="917"/>
      <c r="Z34" s="34"/>
      <c r="AA34" s="224"/>
    </row>
    <row r="35" spans="2:27" ht="17.100000000000001" customHeight="1">
      <c r="B35" s="203">
        <f>IF(C35="","",COUNTIF($C$17:C35,"&lt;&gt;""")-COUNTBLANK($C$17:C35))</f>
        <v>14</v>
      </c>
      <c r="C35" s="932" t="s">
        <v>1881</v>
      </c>
      <c r="D35" s="932" t="s">
        <v>2022</v>
      </c>
      <c r="E35" s="164" t="s">
        <v>1862</v>
      </c>
      <c r="F35" s="61" t="s">
        <v>751</v>
      </c>
      <c r="G35" s="34"/>
      <c r="H35" s="636">
        <f t="shared" si="3"/>
        <v>1</v>
      </c>
      <c r="I35" s="843"/>
      <c r="J35" s="843"/>
      <c r="K35" s="184"/>
      <c r="L35"/>
      <c r="M35" s="188"/>
      <c r="N35" s="841"/>
      <c r="O35" s="184"/>
      <c r="P35" s="34"/>
      <c r="Q35" s="841"/>
      <c r="R35" s="841"/>
      <c r="S35" s="841"/>
      <c r="T35" s="841"/>
      <c r="U35" s="34"/>
      <c r="V35" s="844" t="str">
        <f t="shared" si="4"/>
        <v/>
      </c>
      <c r="W35" s="844" t="str">
        <f t="shared" si="5"/>
        <v/>
      </c>
      <c r="X35" s="34"/>
      <c r="Y35" s="917"/>
      <c r="Z35" s="34"/>
      <c r="AA35" s="224"/>
    </row>
    <row r="36" spans="2:27" ht="17.100000000000001" customHeight="1">
      <c r="B36" s="203">
        <f>IF(C36="","",COUNTIF($C$17:C36,"&lt;&gt;""")-COUNTBLANK($C$17:C36))</f>
        <v>15</v>
      </c>
      <c r="C36" s="932" t="s">
        <v>1883</v>
      </c>
      <c r="D36" s="932" t="s">
        <v>1982</v>
      </c>
      <c r="E36" s="164" t="s">
        <v>1862</v>
      </c>
      <c r="F36" s="61" t="s">
        <v>751</v>
      </c>
      <c r="G36" s="65"/>
      <c r="H36" s="636">
        <f t="shared" si="3"/>
        <v>1</v>
      </c>
      <c r="I36" s="843"/>
      <c r="J36" s="843"/>
      <c r="K36" s="184"/>
      <c r="L36"/>
      <c r="M36" s="188"/>
      <c r="N36" s="841"/>
      <c r="O36" s="184"/>
      <c r="P36" s="34"/>
      <c r="Q36" s="841"/>
      <c r="R36" s="841"/>
      <c r="S36" s="841"/>
      <c r="T36" s="841"/>
      <c r="U36" s="34"/>
      <c r="V36" s="844" t="str">
        <f t="shared" si="4"/>
        <v/>
      </c>
      <c r="W36" s="844" t="str">
        <f t="shared" si="5"/>
        <v/>
      </c>
      <c r="X36" s="34"/>
      <c r="Y36" s="912"/>
      <c r="Z36" s="34"/>
      <c r="AA36" s="224"/>
    </row>
    <row r="37" spans="2:27" ht="17.100000000000001" customHeight="1">
      <c r="B37" s="203">
        <f>IF(C37="","",COUNTIF($C$17:C37,"&lt;&gt;""")-COUNTBLANK($C$17:C37))</f>
        <v>16</v>
      </c>
      <c r="C37" s="932" t="s">
        <v>1884</v>
      </c>
      <c r="D37" s="932" t="s">
        <v>1983</v>
      </c>
      <c r="E37" s="164" t="s">
        <v>1862</v>
      </c>
      <c r="F37" s="61" t="s">
        <v>751</v>
      </c>
      <c r="G37" s="65"/>
      <c r="H37" s="636">
        <f t="shared" si="3"/>
        <v>1</v>
      </c>
      <c r="I37" s="843"/>
      <c r="J37" s="843"/>
      <c r="K37" s="184"/>
      <c r="L37"/>
      <c r="M37" s="188"/>
      <c r="N37" s="841"/>
      <c r="O37" s="184"/>
      <c r="P37" s="34"/>
      <c r="Q37" s="841"/>
      <c r="R37" s="841"/>
      <c r="S37" s="841"/>
      <c r="T37" s="841"/>
      <c r="U37" s="34"/>
      <c r="V37" s="844" t="str">
        <f t="shared" si="4"/>
        <v/>
      </c>
      <c r="W37" s="844" t="str">
        <f t="shared" si="5"/>
        <v/>
      </c>
      <c r="X37" s="34"/>
      <c r="Y37" s="912"/>
      <c r="Z37" s="34"/>
      <c r="AA37" s="224"/>
    </row>
    <row r="38" spans="2:27" ht="17.100000000000001" customHeight="1">
      <c r="B38" s="203">
        <f>IF(C38="","",COUNTIF($C$17:C38,"&lt;&gt;""")-COUNTBLANK($C$17:C38))</f>
        <v>17</v>
      </c>
      <c r="C38" s="932" t="s">
        <v>1885</v>
      </c>
      <c r="D38" s="932" t="s">
        <v>1984</v>
      </c>
      <c r="E38" s="164" t="s">
        <v>1862</v>
      </c>
      <c r="F38" s="61" t="s">
        <v>751</v>
      </c>
      <c r="G38" s="65"/>
      <c r="H38" s="636">
        <f t="shared" si="3"/>
        <v>1</v>
      </c>
      <c r="I38" s="843"/>
      <c r="J38" s="843"/>
      <c r="K38" s="184"/>
      <c r="L38"/>
      <c r="M38" s="188"/>
      <c r="N38" s="841"/>
      <c r="O38" s="184"/>
      <c r="P38" s="34"/>
      <c r="Q38" s="841"/>
      <c r="R38" s="841"/>
      <c r="S38" s="841"/>
      <c r="T38" s="841"/>
      <c r="U38" s="34"/>
      <c r="V38" s="844" t="str">
        <f t="shared" si="4"/>
        <v/>
      </c>
      <c r="W38" s="844" t="str">
        <f t="shared" si="5"/>
        <v/>
      </c>
      <c r="X38" s="34"/>
      <c r="Y38" s="912"/>
      <c r="Z38" s="34"/>
      <c r="AA38" s="224"/>
    </row>
    <row r="39" spans="2:27" ht="17.100000000000001" customHeight="1">
      <c r="B39" s="203">
        <f>IF(C39="","",COUNTIF($C$17:C39,"&lt;&gt;""")-COUNTBLANK($C$17:C39))</f>
        <v>18</v>
      </c>
      <c r="C39" s="932" t="s">
        <v>1887</v>
      </c>
      <c r="D39" s="995" t="s">
        <v>1985</v>
      </c>
      <c r="E39" s="164" t="s">
        <v>1862</v>
      </c>
      <c r="F39" s="61" t="s">
        <v>751</v>
      </c>
      <c r="G39" s="65"/>
      <c r="H39" s="636">
        <f t="shared" si="3"/>
        <v>1</v>
      </c>
      <c r="I39" s="843"/>
      <c r="J39" s="843"/>
      <c r="K39" s="184"/>
      <c r="L39"/>
      <c r="M39" s="188"/>
      <c r="N39" s="841"/>
      <c r="O39" s="184"/>
      <c r="P39" s="34"/>
      <c r="Q39" s="841"/>
      <c r="R39" s="841"/>
      <c r="S39" s="841"/>
      <c r="T39" s="841"/>
      <c r="U39" s="34"/>
      <c r="V39" s="844" t="str">
        <f t="shared" si="4"/>
        <v/>
      </c>
      <c r="W39" s="844" t="str">
        <f t="shared" si="5"/>
        <v/>
      </c>
      <c r="X39" s="34"/>
      <c r="Y39" s="912"/>
      <c r="Z39" s="34"/>
      <c r="AA39" s="224"/>
    </row>
    <row r="40" spans="2:27" ht="17.100000000000001" customHeight="1">
      <c r="B40" s="203">
        <f>IF(C40="","",COUNTIF($C$17:C40,"&lt;&gt;""")-COUNTBLANK($C$17:C40))</f>
        <v>19</v>
      </c>
      <c r="C40" s="932" t="s">
        <v>1889</v>
      </c>
      <c r="D40" s="995" t="s">
        <v>1882</v>
      </c>
      <c r="E40" s="164" t="s">
        <v>1862</v>
      </c>
      <c r="F40" s="61" t="s">
        <v>751</v>
      </c>
      <c r="G40" s="65"/>
      <c r="H40" s="636">
        <f t="shared" si="3"/>
        <v>1</v>
      </c>
      <c r="I40" s="843"/>
      <c r="J40" s="843"/>
      <c r="K40" s="184"/>
      <c r="L40"/>
      <c r="M40" s="188"/>
      <c r="N40" s="841"/>
      <c r="O40" s="184"/>
      <c r="P40" s="34"/>
      <c r="Q40" s="841"/>
      <c r="R40" s="841"/>
      <c r="S40" s="841"/>
      <c r="T40" s="841"/>
      <c r="U40" s="34"/>
      <c r="V40" s="844" t="str">
        <f t="shared" si="4"/>
        <v/>
      </c>
      <c r="W40" s="844" t="str">
        <f t="shared" si="5"/>
        <v/>
      </c>
      <c r="X40" s="34"/>
      <c r="Y40" s="912"/>
      <c r="Z40" s="34"/>
      <c r="AA40" s="224"/>
    </row>
    <row r="41" spans="2:27" ht="17.100000000000001" customHeight="1">
      <c r="B41" s="203" t="str">
        <f>IF(C41="","",COUNTIF($C$17:C41,"&lt;&gt;""")-COUNTBLANK($C$17:C41))</f>
        <v/>
      </c>
      <c r="C41" s="932"/>
      <c r="D41" s="982" t="s">
        <v>2588</v>
      </c>
      <c r="E41" s="173"/>
      <c r="F41" s="173"/>
      <c r="G41" s="34"/>
      <c r="H41" s="32"/>
      <c r="I41" s="34"/>
      <c r="J41" s="34"/>
      <c r="K41" s="34"/>
      <c r="L41"/>
      <c r="M41" s="32"/>
      <c r="N41" s="32"/>
      <c r="O41" s="34"/>
      <c r="P41" s="34"/>
      <c r="Q41" s="32"/>
      <c r="R41" s="32"/>
      <c r="S41" s="34"/>
      <c r="T41" s="32"/>
      <c r="U41" s="34"/>
      <c r="V41" s="32"/>
      <c r="W41" s="32"/>
      <c r="X41" s="34"/>
      <c r="Y41" s="34"/>
      <c r="Z41" s="34"/>
      <c r="AA41" s="88"/>
    </row>
    <row r="42" spans="2:27" ht="17.100000000000001" customHeight="1">
      <c r="B42" s="203">
        <f>IF(C42="","",COUNTIF($C$17:C42,"&lt;&gt;""")-COUNTBLANK($C$17:C42))</f>
        <v>20</v>
      </c>
      <c r="C42" s="932" t="s">
        <v>1890</v>
      </c>
      <c r="D42" s="995" t="s">
        <v>1865</v>
      </c>
      <c r="E42" s="164" t="s">
        <v>1862</v>
      </c>
      <c r="F42" s="61" t="s">
        <v>751</v>
      </c>
      <c r="G42" s="65"/>
      <c r="H42" s="636">
        <f>IF(AND(I42&lt;&gt;"",J42&lt;&gt;"",K42&lt;&gt;"",M42&lt;&gt;"",N42&lt;&gt;"",O42&lt;&gt;"",Q42&lt;&gt;"",R42&lt;&gt;"",S42&lt;&gt;"",T42&lt;&gt;"",V42&lt;&gt;"",W42&lt;&gt;"",AA42&lt;&gt;""),0,1)</f>
        <v>1</v>
      </c>
      <c r="I42" s="843"/>
      <c r="J42" s="843"/>
      <c r="K42" s="184"/>
      <c r="L42"/>
      <c r="M42" s="188"/>
      <c r="N42" s="841"/>
      <c r="O42" s="184"/>
      <c r="P42" s="34"/>
      <c r="Q42" s="841"/>
      <c r="R42" s="841"/>
      <c r="S42" s="841"/>
      <c r="T42" s="841"/>
      <c r="U42" s="34"/>
      <c r="V42" s="844" t="str">
        <f>IFERROR(I42/N42,"")</f>
        <v/>
      </c>
      <c r="W42" s="844" t="str">
        <f>IFERROR(J42/M42,"")</f>
        <v/>
      </c>
      <c r="X42" s="34"/>
      <c r="Y42" s="912"/>
      <c r="Z42" s="34"/>
      <c r="AA42" s="224"/>
    </row>
    <row r="43" spans="2:27" ht="17.100000000000001" customHeight="1">
      <c r="B43" s="203">
        <f>IF(C43="","",COUNTIF($C$17:C43,"&lt;&gt;""")-COUNTBLANK($C$17:C43))</f>
        <v>21</v>
      </c>
      <c r="C43" s="932" t="s">
        <v>1891</v>
      </c>
      <c r="D43" s="995" t="s">
        <v>1867</v>
      </c>
      <c r="E43" s="164" t="s">
        <v>1862</v>
      </c>
      <c r="F43" s="61" t="s">
        <v>751</v>
      </c>
      <c r="G43" s="65"/>
      <c r="H43" s="636">
        <f>IF(AND(I43&lt;&gt;"",J43&lt;&gt;"",K43&lt;&gt;"",M43&lt;&gt;"",N43&lt;&gt;"",O43&lt;&gt;"",Q43&lt;&gt;"",R43&lt;&gt;"",S43&lt;&gt;"",T43&lt;&gt;"",V43&lt;&gt;"",W43&lt;&gt;"",AA43&lt;&gt;""),0,1)</f>
        <v>1</v>
      </c>
      <c r="I43" s="843"/>
      <c r="J43" s="843"/>
      <c r="K43" s="184"/>
      <c r="L43"/>
      <c r="M43" s="188"/>
      <c r="N43" s="841"/>
      <c r="O43" s="184"/>
      <c r="P43" s="34"/>
      <c r="Q43" s="841"/>
      <c r="R43" s="841"/>
      <c r="S43" s="841"/>
      <c r="T43" s="841"/>
      <c r="U43" s="34"/>
      <c r="V43" s="844" t="str">
        <f>IFERROR(I43/N43,"")</f>
        <v/>
      </c>
      <c r="W43" s="844" t="str">
        <f>IFERROR(J43/M43,"")</f>
        <v/>
      </c>
      <c r="X43" s="34"/>
      <c r="Y43" s="912"/>
      <c r="Z43" s="34"/>
      <c r="AA43" s="224"/>
    </row>
    <row r="44" spans="2:27" ht="17.100000000000001" customHeight="1">
      <c r="B44" s="203" t="str">
        <f>IF(C44="","",COUNTIF($C$17:C44,"&lt;&gt;""")-COUNTBLANK($C$17:C44))</f>
        <v/>
      </c>
      <c r="C44" s="932"/>
      <c r="D44" s="935" t="s">
        <v>2114</v>
      </c>
      <c r="E44" s="173"/>
      <c r="F44" s="173"/>
      <c r="G44" s="34"/>
      <c r="H44" s="32"/>
      <c r="I44" s="34"/>
      <c r="J44" s="34"/>
      <c r="K44" s="34"/>
      <c r="L44"/>
      <c r="M44" s="32"/>
      <c r="N44" s="32"/>
      <c r="O44" s="34"/>
      <c r="P44" s="34"/>
      <c r="Q44" s="32"/>
      <c r="R44" s="32"/>
      <c r="S44" s="34"/>
      <c r="T44" s="32"/>
      <c r="U44" s="34"/>
      <c r="V44" s="32"/>
      <c r="W44" s="32"/>
      <c r="X44" s="34"/>
      <c r="Y44" s="34"/>
      <c r="Z44" s="34"/>
      <c r="AA44" s="88"/>
    </row>
    <row r="45" spans="2:27" ht="17.100000000000001" customHeight="1">
      <c r="B45" s="203">
        <f>IF(C45="","",COUNTIF($C$17:C45,"&lt;&gt;""")-COUNTBLANK($C$17:C45))</f>
        <v>22</v>
      </c>
      <c r="C45" s="932" t="s">
        <v>1894</v>
      </c>
      <c r="D45" s="60" t="s">
        <v>1886</v>
      </c>
      <c r="E45" s="164" t="s">
        <v>1862</v>
      </c>
      <c r="F45" s="61" t="s">
        <v>751</v>
      </c>
      <c r="G45" s="65"/>
      <c r="H45" s="636">
        <f>IF(AND(I45&lt;&gt;"",J45&lt;&gt;"",K45&lt;&gt;"",M45&lt;&gt;"",N45&lt;&gt;"",O45&lt;&gt;"",Q45&lt;&gt;"",R45&lt;&gt;"",S45&lt;&gt;"",T45&lt;&gt;"",V45&lt;&gt;"",W45&lt;&gt;"",AA45&lt;&gt;""),0,1)</f>
        <v>1</v>
      </c>
      <c r="I45" s="843"/>
      <c r="J45" s="843"/>
      <c r="K45" s="184"/>
      <c r="L45"/>
      <c r="M45" s="188"/>
      <c r="N45" s="841"/>
      <c r="O45" s="184"/>
      <c r="P45" s="34"/>
      <c r="Q45" s="841"/>
      <c r="R45" s="841"/>
      <c r="S45" s="841"/>
      <c r="T45" s="841"/>
      <c r="U45" s="34"/>
      <c r="V45" s="844" t="str">
        <f>IFERROR(I45/N45,"")</f>
        <v/>
      </c>
      <c r="W45" s="844" t="str">
        <f>IFERROR(J45/M45,"")</f>
        <v/>
      </c>
      <c r="X45" s="34"/>
      <c r="Y45" s="912"/>
      <c r="Z45" s="34"/>
      <c r="AA45" s="224"/>
    </row>
    <row r="46" spans="2:27" ht="17.100000000000001" customHeight="1">
      <c r="B46" s="203">
        <f>IF(C46="","",COUNTIF($C$17:C46,"&lt;&gt;""")-COUNTBLANK($C$17:C46))</f>
        <v>23</v>
      </c>
      <c r="C46" s="204" t="s">
        <v>1897</v>
      </c>
      <c r="D46" s="60" t="s">
        <v>1888</v>
      </c>
      <c r="E46" s="164" t="s">
        <v>1862</v>
      </c>
      <c r="F46" s="61" t="s">
        <v>751</v>
      </c>
      <c r="G46" s="65"/>
      <c r="H46" s="636">
        <f>IF(AND(I46&lt;&gt;"",J46&lt;&gt;"",K46&lt;&gt;"",M46&lt;&gt;"",N46&lt;&gt;"",O46&lt;&gt;"",Q46&lt;&gt;"",R46&lt;&gt;"",S46&lt;&gt;"",T46&lt;&gt;"",V46&lt;&gt;"",W46&lt;&gt;"",AA46&lt;&gt;""),0,1)</f>
        <v>1</v>
      </c>
      <c r="I46" s="843"/>
      <c r="J46" s="843"/>
      <c r="K46" s="184"/>
      <c r="L46"/>
      <c r="M46" s="188"/>
      <c r="N46" s="841"/>
      <c r="O46" s="184"/>
      <c r="P46" s="34"/>
      <c r="Q46" s="841"/>
      <c r="R46" s="841"/>
      <c r="S46" s="841"/>
      <c r="T46" s="841"/>
      <c r="U46" s="34"/>
      <c r="V46" s="844" t="str">
        <f>IFERROR(I46/N46,"")</f>
        <v/>
      </c>
      <c r="W46" s="844" t="str">
        <f>IFERROR(J46/M46,"")</f>
        <v/>
      </c>
      <c r="X46" s="34"/>
      <c r="Y46" s="912"/>
      <c r="Z46" s="34"/>
      <c r="AA46" s="224"/>
    </row>
    <row r="47" spans="2:27" ht="17.100000000000001" customHeight="1">
      <c r="B47" s="203" t="str">
        <f>IF(C47="","",COUNTIF($C$17:C47,"&lt;&gt;""")-COUNTBLANK($C$17:C47))</f>
        <v/>
      </c>
      <c r="C47" s="926"/>
      <c r="D47" s="32"/>
      <c r="E47" s="168"/>
      <c r="F47" s="168"/>
      <c r="G47" s="32"/>
      <c r="H47" s="34"/>
      <c r="I47" s="34"/>
      <c r="J47" s="34"/>
      <c r="K47" s="34"/>
      <c r="L47"/>
      <c r="M47" s="34"/>
      <c r="N47" s="34"/>
      <c r="O47" s="34"/>
      <c r="P47" s="32"/>
      <c r="Q47" s="32"/>
      <c r="R47" s="32"/>
      <c r="S47" s="32"/>
      <c r="T47" s="32"/>
      <c r="U47" s="32"/>
      <c r="V47" s="32"/>
      <c r="W47" s="32"/>
      <c r="X47" s="34"/>
      <c r="Y47" s="34"/>
      <c r="Z47" s="32"/>
      <c r="AA47" s="86"/>
    </row>
    <row r="48" spans="2:27" ht="17.100000000000001" customHeight="1">
      <c r="B48" s="203" t="str">
        <f>IF(C48="","",COUNTIF($C$17:C48,"&lt;&gt;""")-COUNTBLANK($C$17:C48))</f>
        <v/>
      </c>
      <c r="C48" s="204"/>
      <c r="D48" s="63" t="s">
        <v>1344</v>
      </c>
      <c r="E48" s="207"/>
      <c r="F48" s="207"/>
      <c r="G48" s="32"/>
      <c r="H48" s="34"/>
      <c r="I48" s="34"/>
      <c r="J48" s="34"/>
      <c r="K48" s="34"/>
      <c r="L48"/>
      <c r="M48" s="34"/>
      <c r="N48" s="34"/>
      <c r="O48" s="34"/>
      <c r="P48" s="32"/>
      <c r="Q48" s="32"/>
      <c r="R48" s="32"/>
      <c r="S48" s="32"/>
      <c r="T48" s="32"/>
      <c r="U48" s="32"/>
      <c r="V48" s="32"/>
      <c r="W48" s="32"/>
      <c r="X48" s="34"/>
      <c r="Y48" s="34"/>
      <c r="Z48" s="32"/>
      <c r="AA48" s="86"/>
    </row>
    <row r="49" spans="1:27" ht="17.100000000000001" customHeight="1">
      <c r="B49" s="203" t="str">
        <f>IF(C49="","",COUNTIF($C$17:C49,"&lt;&gt;""")-COUNTBLANK($C$17:C49))</f>
        <v/>
      </c>
      <c r="C49" s="204"/>
      <c r="D49" s="63" t="s">
        <v>1876</v>
      </c>
      <c r="E49" s="207"/>
      <c r="F49" s="207"/>
      <c r="G49" s="32"/>
      <c r="H49" s="34"/>
      <c r="I49" s="34"/>
      <c r="J49" s="34"/>
      <c r="K49" s="34"/>
      <c r="L49"/>
      <c r="M49" s="34"/>
      <c r="N49" s="34"/>
      <c r="O49" s="34"/>
      <c r="P49" s="32"/>
      <c r="Q49" s="32"/>
      <c r="R49" s="32"/>
      <c r="S49" s="32"/>
      <c r="T49" s="32"/>
      <c r="U49" s="32"/>
      <c r="V49" s="32"/>
      <c r="W49" s="32"/>
      <c r="X49" s="34"/>
      <c r="Y49" s="34"/>
      <c r="Z49" s="32"/>
      <c r="AA49" s="86"/>
    </row>
    <row r="50" spans="1:27" s="984" customFormat="1" ht="17.100000000000001" customHeight="1">
      <c r="A50" s="113"/>
      <c r="B50" s="1004">
        <f>IF(C50="","",COUNTIF($C$17:C50,"&lt;&gt;""")-COUNTBLANK($C$17:C50))</f>
        <v>24</v>
      </c>
      <c r="C50" s="970" t="s">
        <v>1898</v>
      </c>
      <c r="D50" s="995" t="s">
        <v>2592</v>
      </c>
      <c r="E50" s="164" t="s">
        <v>1862</v>
      </c>
      <c r="F50" s="996" t="s">
        <v>751</v>
      </c>
      <c r="G50" s="985"/>
      <c r="H50" s="1010">
        <f>IF(AND(I50&lt;&gt;"",J50&lt;&gt;"",K50&lt;&gt;"",M50&lt;&gt;"",N50&lt;&gt;"",O50&lt;&gt;"",Q50&lt;&gt;"",R50&lt;&gt;"",S50&lt;&gt;"",T50&lt;&gt;"",V50&lt;&gt;"",W50&lt;&gt;"",AA50&lt;&gt;""),0,1)</f>
        <v>1</v>
      </c>
      <c r="I50" s="843"/>
      <c r="J50" s="843"/>
      <c r="K50" s="1002"/>
      <c r="M50" s="1003"/>
      <c r="N50" s="841"/>
      <c r="O50" s="1002"/>
      <c r="P50" s="985"/>
      <c r="Q50" s="841"/>
      <c r="R50" s="841"/>
      <c r="S50" s="841"/>
      <c r="T50" s="841"/>
      <c r="U50" s="986"/>
      <c r="V50" s="1014" t="str">
        <f>IFERROR(I50/N50,"")</f>
        <v/>
      </c>
      <c r="W50" s="1014" t="str">
        <f>IFERROR(J50/M50,"")</f>
        <v/>
      </c>
      <c r="X50" s="986"/>
      <c r="Y50" s="1145"/>
      <c r="Z50" s="985"/>
      <c r="AA50" s="1005"/>
    </row>
    <row r="51" spans="1:27" ht="17.100000000000001" customHeight="1">
      <c r="B51" s="203">
        <f>IF(C51="","",COUNTIF($C$17:C51,"&lt;&gt;""")-COUNTBLANK($C$17:C51))</f>
        <v>25</v>
      </c>
      <c r="C51" s="204" t="s">
        <v>2026</v>
      </c>
      <c r="D51" s="60" t="s">
        <v>2593</v>
      </c>
      <c r="E51" s="164" t="s">
        <v>1862</v>
      </c>
      <c r="F51" s="61" t="s">
        <v>751</v>
      </c>
      <c r="G51" s="32"/>
      <c r="H51" s="636">
        <f>IF(AND(I51&lt;&gt;"",J51&lt;&gt;"",K51&lt;&gt;"",M51&lt;&gt;"",N51&lt;&gt;"",O51&lt;&gt;"",Q51&lt;&gt;"",R51&lt;&gt;"",S51&lt;&gt;"",T51&lt;&gt;"",V51&lt;&gt;"",W51&lt;&gt;"",AA51&lt;&gt;""),0,1)</f>
        <v>1</v>
      </c>
      <c r="I51" s="843"/>
      <c r="J51" s="843"/>
      <c r="K51" s="184"/>
      <c r="L51"/>
      <c r="M51" s="188"/>
      <c r="N51" s="841"/>
      <c r="O51" s="184"/>
      <c r="P51" s="32"/>
      <c r="Q51" s="841"/>
      <c r="R51" s="841"/>
      <c r="S51" s="841"/>
      <c r="T51" s="841"/>
      <c r="U51" s="34"/>
      <c r="V51" s="844" t="str">
        <f>IFERROR(I51/N51,"")</f>
        <v/>
      </c>
      <c r="W51" s="844" t="str">
        <f>IFERROR(J51/M51,"")</f>
        <v/>
      </c>
      <c r="X51" s="34"/>
      <c r="Y51" s="912"/>
      <c r="Z51" s="32"/>
      <c r="AA51" s="224"/>
    </row>
    <row r="52" spans="1:27" ht="17.100000000000001" customHeight="1">
      <c r="B52" s="203">
        <f>IF(C52="","",COUNTIF($C$17:C52,"&lt;&gt;""")-COUNTBLANK($C$17:C52))</f>
        <v>26</v>
      </c>
      <c r="C52" s="204" t="s">
        <v>2027</v>
      </c>
      <c r="D52" s="60" t="s">
        <v>2594</v>
      </c>
      <c r="E52" s="164" t="s">
        <v>1862</v>
      </c>
      <c r="F52" s="61" t="s">
        <v>751</v>
      </c>
      <c r="G52" s="32"/>
      <c r="H52" s="636">
        <f>IF(AND(I52&lt;&gt;"",J52&lt;&gt;"",K52&lt;&gt;"",M52&lt;&gt;"",N52&lt;&gt;"",O52&lt;&gt;"",Q52&lt;&gt;"",R52&lt;&gt;"",S52&lt;&gt;"",T52&lt;&gt;"",V52&lt;&gt;"",W52&lt;&gt;"",AA52&lt;&gt;""),0,1)</f>
        <v>1</v>
      </c>
      <c r="I52" s="843"/>
      <c r="J52" s="843"/>
      <c r="K52" s="184"/>
      <c r="L52"/>
      <c r="M52" s="188"/>
      <c r="N52" s="841"/>
      <c r="O52" s="184"/>
      <c r="P52" s="32"/>
      <c r="Q52" s="841"/>
      <c r="R52" s="841"/>
      <c r="S52" s="841"/>
      <c r="T52" s="841"/>
      <c r="U52" s="34"/>
      <c r="V52" s="844" t="str">
        <f>IFERROR(I52/N52,"")</f>
        <v/>
      </c>
      <c r="W52" s="844" t="str">
        <f>IFERROR(J52/M52,"")</f>
        <v/>
      </c>
      <c r="X52" s="34"/>
      <c r="Y52" s="912"/>
      <c r="Z52" s="32"/>
      <c r="AA52" s="224"/>
    </row>
    <row r="53" spans="1:27" ht="17.100000000000001" customHeight="1">
      <c r="B53" s="203">
        <f>IF(C53="","",COUNTIF($C$17:C53,"&lt;&gt;""")-COUNTBLANK($C$17:C53))</f>
        <v>27</v>
      </c>
      <c r="C53" s="932" t="s">
        <v>2028</v>
      </c>
      <c r="D53" s="60" t="s">
        <v>1892</v>
      </c>
      <c r="E53" s="164" t="s">
        <v>1862</v>
      </c>
      <c r="F53" s="61" t="s">
        <v>751</v>
      </c>
      <c r="G53" s="32"/>
      <c r="H53" s="636">
        <f>IF(AND(I53&lt;&gt;"",J53&lt;&gt;"",K53&lt;&gt;"",M53&lt;&gt;"",N53&lt;&gt;"",O53&lt;&gt;"",Q53&lt;&gt;"",R53&lt;&gt;"",S53&lt;&gt;"",T53&lt;&gt;"",V53&lt;&gt;"",W53&lt;&gt;"",AA53&lt;&gt;""),0,1)</f>
        <v>1</v>
      </c>
      <c r="I53" s="843"/>
      <c r="J53" s="843"/>
      <c r="K53" s="184"/>
      <c r="L53"/>
      <c r="M53" s="188"/>
      <c r="N53" s="841"/>
      <c r="O53" s="184"/>
      <c r="P53" s="32"/>
      <c r="Q53" s="841"/>
      <c r="R53" s="841"/>
      <c r="S53" s="841"/>
      <c r="T53" s="841"/>
      <c r="U53" s="34"/>
      <c r="V53" s="844" t="str">
        <f>IFERROR(I53/N53,"")</f>
        <v/>
      </c>
      <c r="W53" s="844" t="str">
        <f>IFERROR(J53/M53,"")</f>
        <v/>
      </c>
      <c r="X53" s="34"/>
      <c r="Y53" s="912"/>
      <c r="Z53" s="32"/>
      <c r="AA53" s="224"/>
    </row>
    <row r="54" spans="1:27" ht="17.100000000000001" customHeight="1">
      <c r="B54" s="203" t="str">
        <f>IF(C54="","",COUNTIF($C$17:C54,"&lt;&gt;""")-COUNTBLANK($C$17:C54))</f>
        <v/>
      </c>
      <c r="C54" s="926"/>
      <c r="D54" s="32"/>
      <c r="E54" s="168"/>
      <c r="F54" s="168"/>
      <c r="G54" s="32"/>
      <c r="H54" s="32"/>
      <c r="I54" s="34"/>
      <c r="J54" s="34"/>
      <c r="K54" s="34"/>
      <c r="L54"/>
      <c r="M54" s="32"/>
      <c r="N54" s="32"/>
      <c r="O54" s="34"/>
      <c r="P54" s="32"/>
      <c r="Q54" s="32"/>
      <c r="R54" s="32"/>
      <c r="S54" s="32"/>
      <c r="T54" s="32"/>
      <c r="U54" s="32"/>
      <c r="V54" s="32"/>
      <c r="W54" s="32"/>
      <c r="X54" s="34"/>
      <c r="Y54" s="32"/>
      <c r="Z54" s="32"/>
      <c r="AA54" s="86"/>
    </row>
    <row r="55" spans="1:27" ht="17.100000000000001" customHeight="1">
      <c r="B55" s="203" t="str">
        <f>IF(C55="","",COUNTIF($C$17:C55,"&lt;&gt;""")-COUNTBLANK($C$17:C55))</f>
        <v/>
      </c>
      <c r="C55" s="932"/>
      <c r="D55" s="63" t="s">
        <v>1893</v>
      </c>
      <c r="E55" s="852"/>
      <c r="F55" s="852"/>
      <c r="G55" s="111"/>
      <c r="H55" s="111"/>
      <c r="I55" s="111"/>
      <c r="J55" s="111"/>
      <c r="K55" s="34"/>
      <c r="L55"/>
      <c r="M55" s="111"/>
      <c r="N55" s="111"/>
      <c r="O55" s="34"/>
      <c r="P55" s="111"/>
      <c r="Q55" s="111"/>
      <c r="R55" s="111"/>
      <c r="S55" s="111"/>
      <c r="T55" s="111"/>
      <c r="U55" s="111"/>
      <c r="V55" s="111"/>
      <c r="W55" s="111"/>
      <c r="X55" s="111"/>
      <c r="Y55" s="111"/>
      <c r="Z55" s="111"/>
      <c r="AA55" s="86"/>
    </row>
    <row r="56" spans="1:27" ht="17.100000000000001" customHeight="1">
      <c r="B56" s="203">
        <f>IF(C56="","",COUNTIF($C$17:C56,"&lt;&gt;""")-COUNTBLANK($C$17:C56))</f>
        <v>28</v>
      </c>
      <c r="C56" s="932" t="s">
        <v>2029</v>
      </c>
      <c r="D56" s="845" t="s">
        <v>1895</v>
      </c>
      <c r="E56" s="164" t="s">
        <v>1862</v>
      </c>
      <c r="F56" s="61" t="s">
        <v>751</v>
      </c>
      <c r="G56" s="846"/>
      <c r="H56" s="636">
        <f>IF(AND(I56&lt;&gt;"",J56&lt;&gt;"",K56&lt;&gt;"",M56&lt;&gt;"",N56&lt;&gt;"",O56&lt;&gt;"",Q56&lt;&gt;"",R56&lt;&gt;"",S56&lt;&gt;"",T56&lt;&gt;"",V56&lt;&gt;"",W56&lt;&gt;"",AA56&lt;&gt;""),0,1)</f>
        <v>1</v>
      </c>
      <c r="I56" s="843"/>
      <c r="J56" s="843"/>
      <c r="K56" s="184"/>
      <c r="L56"/>
      <c r="M56" s="188"/>
      <c r="N56" s="841"/>
      <c r="O56" s="184"/>
      <c r="P56" s="32"/>
      <c r="Q56" s="841"/>
      <c r="R56" s="841"/>
      <c r="S56" s="841"/>
      <c r="T56" s="841"/>
      <c r="U56" s="34"/>
      <c r="V56" s="844" t="str">
        <f>IFERROR(I56/N56,"")</f>
        <v/>
      </c>
      <c r="W56" s="844" t="str">
        <f>IFERROR(J56/M56,"")</f>
        <v/>
      </c>
      <c r="X56" s="34"/>
      <c r="Y56" s="912"/>
      <c r="Z56" s="32"/>
      <c r="AA56" s="224"/>
    </row>
    <row r="57" spans="1:27" ht="17.100000000000001" customHeight="1">
      <c r="B57" s="203" t="str">
        <f>IF(C57="","",COUNTIF($C$17:C57,"&lt;&gt;""")-COUNTBLANK($C$17:C57))</f>
        <v/>
      </c>
      <c r="C57" s="926"/>
      <c r="D57" s="32"/>
      <c r="E57" s="168"/>
      <c r="F57" s="168"/>
      <c r="G57" s="32"/>
      <c r="H57" s="32"/>
      <c r="I57" s="34"/>
      <c r="J57" s="32"/>
      <c r="K57" s="34"/>
      <c r="L57"/>
      <c r="M57" s="32"/>
      <c r="N57" s="32"/>
      <c r="O57" s="34"/>
      <c r="P57" s="32"/>
      <c r="Q57" s="32"/>
      <c r="R57" s="32"/>
      <c r="S57" s="32"/>
      <c r="T57" s="32"/>
      <c r="U57" s="32"/>
      <c r="V57" s="32"/>
      <c r="W57" s="32"/>
      <c r="X57" s="34"/>
      <c r="Y57" s="32"/>
      <c r="Z57" s="32"/>
      <c r="AA57" s="86"/>
    </row>
    <row r="58" spans="1:27" ht="17.100000000000001" customHeight="1">
      <c r="B58" s="203" t="str">
        <f>IF(C58="","",COUNTIF($C$17:C58,"&lt;&gt;""")-COUNTBLANK($C$17:C58))</f>
        <v/>
      </c>
      <c r="C58" s="932"/>
      <c r="D58" s="63" t="s">
        <v>1896</v>
      </c>
      <c r="E58" s="173"/>
      <c r="F58" s="173"/>
      <c r="G58" s="34"/>
      <c r="H58" s="32"/>
      <c r="I58" s="34"/>
      <c r="J58" s="32"/>
      <c r="K58" s="34"/>
      <c r="L58"/>
      <c r="M58" s="32"/>
      <c r="N58" s="32"/>
      <c r="O58" s="34"/>
      <c r="P58" s="32"/>
      <c r="Q58" s="32"/>
      <c r="R58" s="32"/>
      <c r="S58" s="32"/>
      <c r="T58" s="32"/>
      <c r="U58" s="32"/>
      <c r="V58" s="32"/>
      <c r="W58" s="32"/>
      <c r="X58" s="32"/>
      <c r="Y58" s="32"/>
      <c r="Z58" s="34"/>
      <c r="AA58" s="88"/>
    </row>
    <row r="59" spans="1:27" ht="17.100000000000001" customHeight="1">
      <c r="B59" s="203">
        <f>IF(C59="","",COUNTIF($C$17:C59,"&lt;&gt;""")-COUNTBLANK($C$17:C59))</f>
        <v>29</v>
      </c>
      <c r="C59" s="932" t="s">
        <v>2030</v>
      </c>
      <c r="D59" s="60" t="s">
        <v>1865</v>
      </c>
      <c r="E59" s="164" t="s">
        <v>1862</v>
      </c>
      <c r="F59" s="61" t="s">
        <v>751</v>
      </c>
      <c r="G59" s="65"/>
      <c r="H59" s="636">
        <f>IF(AND(I59&lt;&gt;"",J59&lt;&gt;"",K59&lt;&gt;"",M59&lt;&gt;"",N59&lt;&gt;"",O59&lt;&gt;"",Q59&lt;&gt;"",R59&lt;&gt;"",S59&lt;&gt;"",T59&lt;&gt;"",V59&lt;&gt;"",W59&lt;&gt;"",AA59&lt;&gt;""),0,1)</f>
        <v>1</v>
      </c>
      <c r="I59" s="847"/>
      <c r="J59" s="843"/>
      <c r="K59" s="184"/>
      <c r="L59"/>
      <c r="M59" s="188"/>
      <c r="N59" s="188"/>
      <c r="O59" s="184"/>
      <c r="P59" s="34"/>
      <c r="Q59" s="841"/>
      <c r="R59" s="841"/>
      <c r="S59" s="841"/>
      <c r="T59" s="841"/>
      <c r="U59" s="34"/>
      <c r="V59" s="844" t="str">
        <f>IFERROR(I59/N59,"")</f>
        <v/>
      </c>
      <c r="W59" s="844" t="str">
        <f>IFERROR(J59/M59,"")</f>
        <v/>
      </c>
      <c r="X59" s="34"/>
      <c r="Y59" s="912"/>
      <c r="Z59" s="34"/>
      <c r="AA59" s="224"/>
    </row>
    <row r="60" spans="1:27" ht="17.100000000000001" customHeight="1">
      <c r="B60" s="203">
        <f>IF(C60="","",COUNTIF($C$17:C60,"&lt;&gt;""")-COUNTBLANK($C$17:C60))</f>
        <v>30</v>
      </c>
      <c r="C60" s="932" t="s">
        <v>2591</v>
      </c>
      <c r="D60" s="60" t="s">
        <v>1867</v>
      </c>
      <c r="E60" s="164" t="s">
        <v>1862</v>
      </c>
      <c r="F60" s="61" t="s">
        <v>751</v>
      </c>
      <c r="G60" s="65"/>
      <c r="H60" s="636">
        <f>IF(AND(I60&lt;&gt;"",J60&lt;&gt;"",K60&lt;&gt;"",M60&lt;&gt;"",N60&lt;&gt;"",O60&lt;&gt;"",Q60&lt;&gt;"",R60&lt;&gt;"",S60&lt;&gt;"",T60&lt;&gt;"",V60&lt;&gt;"",W60&lt;&gt;"",AA60&lt;&gt;""),0,1)</f>
        <v>1</v>
      </c>
      <c r="I60" s="847"/>
      <c r="J60" s="843"/>
      <c r="K60" s="184"/>
      <c r="L60"/>
      <c r="M60" s="188"/>
      <c r="N60" s="188"/>
      <c r="O60" s="184"/>
      <c r="P60" s="34"/>
      <c r="Q60" s="841"/>
      <c r="R60" s="841"/>
      <c r="S60" s="841"/>
      <c r="T60" s="841"/>
      <c r="U60" s="34"/>
      <c r="V60" s="844" t="str">
        <f>IFERROR(I60/N60,"")</f>
        <v/>
      </c>
      <c r="W60" s="844" t="str">
        <f>IFERROR(J60/M60,"")</f>
        <v/>
      </c>
      <c r="X60" s="34"/>
      <c r="Y60" s="912"/>
      <c r="Z60" s="34"/>
      <c r="AA60" s="224"/>
    </row>
    <row r="61" spans="1:27" ht="17.100000000000001" customHeight="1">
      <c r="B61" s="848"/>
      <c r="C61" s="926"/>
      <c r="D61" s="32"/>
      <c r="E61" s="168"/>
      <c r="F61" s="168"/>
      <c r="G61" s="32"/>
      <c r="H61" s="32"/>
      <c r="I61" s="32"/>
      <c r="J61" s="32"/>
      <c r="K61" s="34"/>
      <c r="L61"/>
      <c r="M61" s="32"/>
      <c r="N61" s="32"/>
      <c r="O61" s="34"/>
      <c r="P61" s="32"/>
      <c r="Q61" s="32"/>
      <c r="R61" s="32"/>
      <c r="S61" s="32"/>
      <c r="T61" s="32"/>
      <c r="U61" s="32"/>
      <c r="V61" s="32"/>
      <c r="W61" s="32"/>
      <c r="X61" s="32"/>
      <c r="Y61" s="32"/>
      <c r="Z61" s="32"/>
      <c r="AA61" s="86"/>
    </row>
    <row r="62" spans="1:27" ht="17.100000000000001" customHeight="1">
      <c r="B62" s="848"/>
      <c r="C62" s="32"/>
      <c r="D62" s="32"/>
      <c r="E62" s="168"/>
      <c r="F62" s="168"/>
      <c r="G62" s="32"/>
      <c r="H62" s="32"/>
      <c r="I62" s="32"/>
      <c r="J62" s="32"/>
      <c r="K62" s="34"/>
      <c r="L62"/>
      <c r="M62" s="32"/>
      <c r="N62" s="32"/>
      <c r="O62" s="34"/>
      <c r="P62" s="32"/>
      <c r="Q62" s="32"/>
      <c r="R62" s="32"/>
      <c r="S62" s="32"/>
      <c r="T62" s="32"/>
      <c r="U62" s="32"/>
      <c r="V62" s="32"/>
      <c r="W62" s="32"/>
      <c r="X62" s="32"/>
      <c r="Y62" s="32"/>
      <c r="Z62" s="32"/>
      <c r="AA62" s="86"/>
    </row>
    <row r="63" spans="1:27" ht="17.100000000000001" customHeight="1">
      <c r="A63"/>
      <c r="B63" s="849"/>
      <c r="C63" s="32" t="s">
        <v>129</v>
      </c>
      <c r="D63" s="32"/>
      <c r="E63" s="168"/>
      <c r="F63" s="168"/>
      <c r="G63" s="32"/>
      <c r="H63" s="32"/>
      <c r="I63" s="32"/>
      <c r="J63" s="32"/>
      <c r="K63" s="34"/>
      <c r="L63"/>
      <c r="M63" s="32"/>
      <c r="N63" s="32"/>
      <c r="O63" s="32"/>
      <c r="P63" s="32"/>
      <c r="Q63" s="32"/>
      <c r="R63" s="32"/>
      <c r="S63" s="34"/>
      <c r="T63" s="32"/>
      <c r="U63" s="34"/>
      <c r="V63" s="32"/>
      <c r="W63" s="32"/>
      <c r="X63" s="34"/>
      <c r="Y63" s="34"/>
      <c r="Z63" s="34"/>
      <c r="AA63" s="88"/>
    </row>
    <row r="64" spans="1:27" ht="14.4">
      <c r="B64" s="848"/>
      <c r="C64" s="890"/>
      <c r="D64" s="891"/>
      <c r="E64" s="891"/>
      <c r="F64" s="891"/>
      <c r="G64" s="892"/>
      <c r="H64" s="32"/>
      <c r="I64" s="32"/>
      <c r="J64" s="32"/>
      <c r="K64" s="34"/>
      <c r="L64"/>
      <c r="M64" s="32"/>
      <c r="N64" s="32"/>
      <c r="O64" s="32"/>
      <c r="P64" s="32"/>
      <c r="Q64" s="32"/>
      <c r="R64" s="32"/>
      <c r="S64" s="34"/>
      <c r="T64" s="32"/>
      <c r="U64" s="34"/>
      <c r="V64" s="32"/>
      <c r="W64" s="32"/>
      <c r="X64" s="34"/>
      <c r="Y64" s="34"/>
      <c r="Z64" s="34"/>
      <c r="AA64" s="88"/>
    </row>
    <row r="65" spans="1:27" ht="16.5" customHeight="1">
      <c r="B65" s="848"/>
      <c r="C65" s="893"/>
      <c r="D65" s="894"/>
      <c r="E65" s="894"/>
      <c r="F65" s="894"/>
      <c r="G65" s="895"/>
      <c r="H65" s="32"/>
      <c r="I65" s="32"/>
      <c r="J65" s="32"/>
      <c r="K65" s="34"/>
      <c r="L65"/>
      <c r="M65" s="32"/>
      <c r="N65" s="32"/>
      <c r="O65" s="32"/>
      <c r="P65" s="32"/>
      <c r="Q65" s="32"/>
      <c r="R65" s="32"/>
      <c r="S65" s="34"/>
      <c r="T65" s="32"/>
      <c r="U65" s="34"/>
      <c r="V65" s="32"/>
      <c r="W65" s="32"/>
      <c r="X65" s="34"/>
      <c r="Y65" s="34"/>
      <c r="Z65" s="34"/>
      <c r="AA65" s="88"/>
    </row>
    <row r="66" spans="1:27" ht="17.850000000000001" customHeight="1">
      <c r="B66" s="848"/>
      <c r="C66" s="893"/>
      <c r="D66" s="894"/>
      <c r="E66" s="894"/>
      <c r="F66" s="894"/>
      <c r="G66" s="895"/>
      <c r="H66" s="32"/>
      <c r="I66" s="32"/>
      <c r="J66" s="32"/>
      <c r="K66" s="34"/>
      <c r="L66" s="34"/>
      <c r="M66" s="32"/>
      <c r="N66" s="32"/>
      <c r="O66" s="32"/>
      <c r="P66" s="32"/>
      <c r="Q66" s="32"/>
      <c r="R66" s="32"/>
      <c r="S66" s="34"/>
      <c r="T66" s="32"/>
      <c r="U66" s="34"/>
      <c r="V66" s="32"/>
      <c r="W66" s="32"/>
      <c r="X66" s="34"/>
      <c r="Y66" s="34"/>
      <c r="Z66" s="34"/>
      <c r="AA66" s="88"/>
    </row>
    <row r="67" spans="1:27" ht="14.1" customHeight="1">
      <c r="B67" s="848"/>
      <c r="C67" s="893"/>
      <c r="D67" s="894"/>
      <c r="E67" s="894"/>
      <c r="F67" s="894"/>
      <c r="G67" s="895"/>
      <c r="H67" s="32"/>
      <c r="I67" s="32"/>
      <c r="J67" s="32"/>
      <c r="K67" s="34"/>
      <c r="L67" s="34"/>
      <c r="M67" s="32"/>
      <c r="N67" s="32"/>
      <c r="O67" s="32"/>
      <c r="P67" s="32"/>
      <c r="Q67" s="32"/>
      <c r="R67" s="32"/>
      <c r="S67" s="34"/>
      <c r="T67" s="32"/>
      <c r="U67" s="34"/>
      <c r="V67" s="32"/>
      <c r="W67" s="32"/>
      <c r="X67" s="34"/>
      <c r="Y67" s="34"/>
      <c r="Z67" s="34"/>
      <c r="AA67" s="88"/>
    </row>
    <row r="68" spans="1:27" ht="17.850000000000001" customHeight="1">
      <c r="B68" s="848"/>
      <c r="C68" s="896"/>
      <c r="D68" s="897"/>
      <c r="E68" s="897"/>
      <c r="F68" s="897"/>
      <c r="G68" s="898"/>
      <c r="H68" s="32"/>
      <c r="I68" s="32"/>
      <c r="J68" s="32"/>
      <c r="K68" s="34"/>
      <c r="L68" s="34"/>
      <c r="M68" s="32"/>
      <c r="N68" s="32"/>
      <c r="O68" s="32"/>
      <c r="P68" s="32"/>
      <c r="Q68" s="32"/>
      <c r="R68" s="32"/>
      <c r="S68" s="34"/>
      <c r="T68" s="32"/>
      <c r="U68" s="34"/>
      <c r="V68" s="32"/>
      <c r="W68" s="32"/>
      <c r="X68" s="34"/>
      <c r="Y68" s="34"/>
      <c r="Z68" s="34"/>
      <c r="AA68" s="88"/>
    </row>
    <row r="69" spans="1:27" ht="14.4">
      <c r="B69" s="848"/>
      <c r="C69" s="32"/>
      <c r="D69" s="32"/>
      <c r="E69" s="168"/>
      <c r="F69" s="168"/>
      <c r="G69" s="32"/>
      <c r="H69" s="32"/>
      <c r="I69" s="32"/>
      <c r="J69" s="32"/>
      <c r="K69" s="34"/>
      <c r="L69" s="34"/>
      <c r="M69" s="32"/>
      <c r="N69" s="32"/>
      <c r="O69" s="34"/>
      <c r="P69" s="34"/>
      <c r="Q69" s="34"/>
      <c r="R69" s="32"/>
      <c r="S69" s="34"/>
      <c r="T69" s="32"/>
      <c r="U69" s="34"/>
      <c r="V69" s="32"/>
      <c r="W69" s="32"/>
      <c r="X69" s="34"/>
      <c r="Y69" s="34"/>
      <c r="Z69" s="34"/>
      <c r="AA69" s="88"/>
    </row>
    <row r="70" spans="1:27" ht="14.4">
      <c r="B70" s="848"/>
      <c r="C70" s="32"/>
      <c r="D70" s="33"/>
      <c r="E70" s="174"/>
      <c r="F70" s="174"/>
      <c r="G70" s="33"/>
      <c r="H70" s="32"/>
      <c r="I70" s="32"/>
      <c r="J70" s="32"/>
      <c r="K70" s="32"/>
      <c r="L70" s="32"/>
      <c r="M70" s="32"/>
      <c r="N70" s="32"/>
      <c r="O70" s="32"/>
      <c r="P70" s="32"/>
      <c r="Q70" s="32"/>
      <c r="R70" s="32"/>
      <c r="S70" s="32"/>
      <c r="T70" s="32"/>
      <c r="U70" s="32"/>
      <c r="V70" s="32"/>
      <c r="W70" s="32"/>
      <c r="X70" s="34"/>
      <c r="Y70" s="32"/>
      <c r="Z70" s="32"/>
      <c r="AA70" s="86"/>
    </row>
    <row r="71" spans="1:27" ht="14.4">
      <c r="B71" s="915" t="s">
        <v>130</v>
      </c>
      <c r="C71" s="56"/>
      <c r="D71" s="56"/>
      <c r="E71" s="175"/>
      <c r="F71" s="175"/>
      <c r="G71" s="56"/>
      <c r="H71" s="56"/>
      <c r="I71" s="56"/>
      <c r="J71" s="56"/>
      <c r="K71" s="56"/>
      <c r="L71" s="56"/>
      <c r="M71" s="56"/>
      <c r="N71" s="56"/>
      <c r="O71" s="56"/>
      <c r="P71" s="56"/>
      <c r="Q71" s="56"/>
      <c r="R71" s="56"/>
      <c r="S71" s="56"/>
      <c r="T71" s="56"/>
      <c r="U71" s="56"/>
      <c r="V71" s="56"/>
      <c r="W71" s="56"/>
      <c r="X71" s="56"/>
      <c r="Y71" s="56"/>
      <c r="Z71" s="56"/>
      <c r="AA71" s="87"/>
    </row>
    <row r="72" spans="1:27" ht="14.4" hidden="1">
      <c r="A72"/>
      <c r="B72"/>
      <c r="C72"/>
      <c r="D72"/>
      <c r="E72"/>
      <c r="F72"/>
      <c r="G72"/>
      <c r="H72"/>
      <c r="I72"/>
      <c r="J72"/>
      <c r="K72"/>
      <c r="L72"/>
      <c r="M72"/>
      <c r="N72"/>
      <c r="O72"/>
      <c r="P72"/>
      <c r="Q72"/>
      <c r="R72"/>
      <c r="S72"/>
      <c r="T72"/>
      <c r="U72"/>
      <c r="V72"/>
      <c r="W72"/>
      <c r="Y72"/>
      <c r="Z72"/>
      <c r="AA72"/>
    </row>
    <row r="73" spans="1:27" ht="14.4" hidden="1">
      <c r="A73"/>
      <c r="B73"/>
      <c r="C73"/>
      <c r="D73"/>
      <c r="E73"/>
      <c r="F73"/>
      <c r="G73"/>
      <c r="H73"/>
      <c r="I73"/>
      <c r="J73"/>
      <c r="K73"/>
      <c r="L73"/>
      <c r="M73"/>
      <c r="N73"/>
      <c r="O73"/>
      <c r="P73"/>
      <c r="Q73"/>
      <c r="R73"/>
      <c r="S73"/>
      <c r="T73"/>
      <c r="U73"/>
      <c r="V73"/>
      <c r="W73"/>
      <c r="Y73"/>
      <c r="Z73"/>
      <c r="AA73"/>
    </row>
    <row r="74" spans="1:27" ht="14.4" hidden="1">
      <c r="A74"/>
      <c r="B74"/>
      <c r="C74"/>
      <c r="D74"/>
      <c r="E74"/>
      <c r="F74"/>
      <c r="G74"/>
      <c r="H74"/>
      <c r="I74"/>
      <c r="J74"/>
      <c r="K74"/>
      <c r="L74"/>
      <c r="M74"/>
      <c r="N74"/>
      <c r="O74"/>
      <c r="P74"/>
      <c r="Q74"/>
      <c r="R74"/>
      <c r="S74"/>
      <c r="T74"/>
      <c r="U74"/>
      <c r="V74"/>
      <c r="W74"/>
      <c r="Y74"/>
      <c r="Z74"/>
      <c r="AA74"/>
    </row>
    <row r="75" spans="1:27" ht="14.4" hidden="1">
      <c r="A75"/>
      <c r="B75"/>
      <c r="C75"/>
      <c r="D75"/>
      <c r="E75"/>
      <c r="F75"/>
      <c r="G75"/>
      <c r="H75"/>
      <c r="I75"/>
      <c r="J75"/>
      <c r="K75"/>
      <c r="L75"/>
      <c r="M75"/>
      <c r="N75"/>
      <c r="O75"/>
      <c r="P75"/>
      <c r="Q75"/>
      <c r="R75"/>
      <c r="S75"/>
      <c r="T75"/>
      <c r="U75"/>
      <c r="V75"/>
      <c r="W75"/>
      <c r="Y75"/>
      <c r="Z75"/>
      <c r="AA75"/>
    </row>
  </sheetData>
  <mergeCells count="18">
    <mergeCell ref="AA10:AA12"/>
    <mergeCell ref="I10:K10"/>
    <mergeCell ref="M10:O10"/>
    <mergeCell ref="V10:W10"/>
    <mergeCell ref="R11:R12"/>
    <mergeCell ref="S11:S12"/>
    <mergeCell ref="T11:T12"/>
    <mergeCell ref="W11:W12"/>
    <mergeCell ref="V11:V12"/>
    <mergeCell ref="I11:I12"/>
    <mergeCell ref="J11:J12"/>
    <mergeCell ref="K11:K12"/>
    <mergeCell ref="Q11:Q12"/>
    <mergeCell ref="M11:M12"/>
    <mergeCell ref="N11:N12"/>
    <mergeCell ref="O11:O12"/>
    <mergeCell ref="H10:H12"/>
    <mergeCell ref="Y10:Y12"/>
  </mergeCells>
  <conditionalFormatting sqref="H17:H19">
    <cfRule type="cellIs" dxfId="33" priority="73" stopIfTrue="1" operator="greaterThan">
      <formula>0</formula>
    </cfRule>
    <cfRule type="cellIs" dxfId="32" priority="74" stopIfTrue="1" operator="lessThan">
      <formula>1</formula>
    </cfRule>
  </conditionalFormatting>
  <conditionalFormatting sqref="H3">
    <cfRule type="cellIs" dxfId="31" priority="71" stopIfTrue="1" operator="greaterThan">
      <formula>0</formula>
    </cfRule>
    <cfRule type="cellIs" dxfId="30" priority="72" stopIfTrue="1" operator="lessThan">
      <formula>1</formula>
    </cfRule>
  </conditionalFormatting>
  <conditionalFormatting sqref="H21:H22">
    <cfRule type="cellIs" dxfId="29" priority="11" stopIfTrue="1" operator="greaterThan">
      <formula>0</formula>
    </cfRule>
    <cfRule type="cellIs" dxfId="28" priority="12" stopIfTrue="1" operator="lessThan">
      <formula>1</formula>
    </cfRule>
  </conditionalFormatting>
  <conditionalFormatting sqref="H24:H29">
    <cfRule type="cellIs" dxfId="27" priority="9" stopIfTrue="1" operator="greaterThan">
      <formula>0</formula>
    </cfRule>
    <cfRule type="cellIs" dxfId="26" priority="10" stopIfTrue="1" operator="lessThan">
      <formula>1</formula>
    </cfRule>
  </conditionalFormatting>
  <conditionalFormatting sqref="H33:H40">
    <cfRule type="cellIs" dxfId="25" priority="7" stopIfTrue="1" operator="greaterThan">
      <formula>0</formula>
    </cfRule>
    <cfRule type="cellIs" dxfId="24" priority="8" stopIfTrue="1" operator="lessThan">
      <formula>1</formula>
    </cfRule>
  </conditionalFormatting>
  <conditionalFormatting sqref="H42:H43">
    <cfRule type="cellIs" dxfId="23" priority="5" stopIfTrue="1" operator="greaterThan">
      <formula>0</formula>
    </cfRule>
    <cfRule type="cellIs" dxfId="22" priority="6" stopIfTrue="1" operator="lessThan">
      <formula>1</formula>
    </cfRule>
  </conditionalFormatting>
  <conditionalFormatting sqref="H59:H60 H56 H51:H53 H45:H46">
    <cfRule type="cellIs" dxfId="21" priority="3" stopIfTrue="1" operator="greaterThan">
      <formula>0</formula>
    </cfRule>
    <cfRule type="cellIs" dxfId="20" priority="4" stopIfTrue="1" operator="lessThan">
      <formula>1</formula>
    </cfRule>
  </conditionalFormatting>
  <conditionalFormatting sqref="H50">
    <cfRule type="cellIs" dxfId="19" priority="1" stopIfTrue="1" operator="greaterThan">
      <formula>0</formula>
    </cfRule>
    <cfRule type="cellIs" dxfId="18" priority="2" stopIfTrue="1" operator="lessThan">
      <formula>1</formula>
    </cfRule>
  </conditionalFormatting>
  <dataValidations count="1">
    <dataValidation type="list" allowBlank="1" showInputMessage="1" showErrorMessage="1" sqref="K59:K60 K21 O33:O40 O21:O22 O24:O29 K24:K29 K42:K43 K45:K46 O45:O46 O50:O53 K50:K53 K56 O56 O59:O60 K17:K19 K33:K40 O17:O19" xr:uid="{DE7F0BBF-05E9-447E-8DE8-6EE6DC31BEDD}">
      <formula1>"A,B,C,D"</formula1>
    </dataValidation>
  </dataValidations>
  <pageMargins left="0.23622047244094491" right="0.23622047244094491" top="0.74803149606299213" bottom="0.74803149606299213" header="0.31496062992125984" footer="0.31496062992125984"/>
  <pageSetup paperSize="9" scale="44" fitToWidth="0" orientation="landscape" r:id="rId1"/>
  <headerFooter>
    <oddHeader>&amp;LDepartment of Internal Affairs - Three Waters Reform Programme - Request for Information Template Workbook I</oddHeader>
    <oddFooter>&amp;LPage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6841E-F37E-4FA0-8A3F-862FCEB31162}">
  <sheetPr>
    <tabColor rgb="FF55EBF7"/>
    <pageSetUpPr fitToPage="1"/>
  </sheetPr>
  <dimension ref="A1:V51"/>
  <sheetViews>
    <sheetView showGridLines="0" zoomScale="80" zoomScaleNormal="80" workbookViewId="0">
      <pane xSplit="7" ySplit="3" topLeftCell="H4" activePane="bottomRight" state="frozen"/>
      <selection pane="topRight"/>
      <selection pane="bottomLeft"/>
      <selection pane="bottomRight"/>
    </sheetView>
  </sheetViews>
  <sheetFormatPr defaultColWidth="0" defaultRowHeight="14.4" zeroHeight="1"/>
  <cols>
    <col min="1" max="1" width="2.44140625" customWidth="1"/>
    <col min="2" max="2" width="6.44140625" customWidth="1"/>
    <col min="3" max="3" width="17.44140625" customWidth="1"/>
    <col min="4" max="4" width="42.44140625" bestFit="1" customWidth="1"/>
    <col min="5" max="5" width="6.88671875" customWidth="1"/>
    <col min="6" max="7" width="8.5546875" customWidth="1"/>
    <col min="8" max="8" width="19" bestFit="1" customWidth="1"/>
    <col min="9" max="9" width="15.5546875" customWidth="1"/>
    <col min="10" max="10" width="5.5546875" bestFit="1" customWidth="1"/>
    <col min="11" max="11" width="4.5546875" customWidth="1"/>
    <col min="12" max="12" width="15" customWidth="1"/>
    <col min="13" max="13" width="6" customWidth="1"/>
    <col min="14" max="14" width="5.5546875" customWidth="1"/>
    <col min="15" max="15" width="14.44140625" customWidth="1"/>
    <col min="16" max="17" width="5.5546875" customWidth="1"/>
    <col min="18" max="18" width="13.88671875" customWidth="1"/>
    <col min="19" max="19" width="5.5546875" customWidth="1"/>
    <col min="20" max="20" width="15" customWidth="1"/>
    <col min="21" max="21" width="1.88671875" hidden="1" customWidth="1"/>
    <col min="22" max="22" width="21.5546875" hidden="1" customWidth="1"/>
    <col min="23" max="16384" width="6.5546875" hidden="1"/>
  </cols>
  <sheetData>
    <row r="1" spans="1:20" ht="28.35" customHeight="1">
      <c r="A1" s="35"/>
      <c r="B1" s="36" t="str">
        <f>'Key information'!$B$6</f>
        <v>Three Waters Reform Programme: Request for Information Workbook I</v>
      </c>
      <c r="C1" s="37"/>
      <c r="D1" s="37"/>
      <c r="E1" s="211"/>
      <c r="F1" s="37"/>
      <c r="G1" s="37"/>
      <c r="H1" s="90"/>
      <c r="I1" s="37"/>
      <c r="J1" s="37"/>
      <c r="K1" s="37"/>
      <c r="L1" s="37"/>
      <c r="M1" s="37"/>
      <c r="N1" s="37"/>
      <c r="O1" s="37"/>
      <c r="P1" s="37"/>
      <c r="Q1" s="988"/>
      <c r="R1" s="988"/>
      <c r="S1" s="988"/>
      <c r="T1" s="37"/>
    </row>
    <row r="2" spans="1:20" ht="20.399999999999999">
      <c r="A2" s="32"/>
      <c r="B2" s="39"/>
      <c r="C2" s="40"/>
      <c r="D2" s="42"/>
      <c r="E2" s="212"/>
      <c r="F2" s="42"/>
      <c r="G2" s="42"/>
      <c r="H2" s="42"/>
      <c r="I2" s="42"/>
      <c r="J2" s="42"/>
      <c r="K2" s="42"/>
      <c r="L2" s="42"/>
      <c r="M2" s="42"/>
      <c r="N2" s="42"/>
      <c r="O2" s="42"/>
      <c r="P2" s="42"/>
      <c r="Q2" s="990"/>
      <c r="R2" s="990"/>
      <c r="S2" s="990"/>
      <c r="T2" s="190"/>
    </row>
    <row r="3" spans="1:20">
      <c r="A3" s="41"/>
      <c r="B3" s="662" t="s">
        <v>1971</v>
      </c>
      <c r="C3" s="44"/>
      <c r="D3" s="948">
        <f>'Key information'!$E$8</f>
        <v>0</v>
      </c>
      <c r="E3" s="65"/>
      <c r="F3" s="41"/>
      <c r="G3" s="664" t="s">
        <v>100</v>
      </c>
      <c r="H3" s="671">
        <f>SUM(H15:H41)</f>
        <v>23</v>
      </c>
      <c r="I3" s="41"/>
      <c r="J3" s="344"/>
      <c r="K3" s="41"/>
      <c r="L3" s="41"/>
      <c r="M3" s="344"/>
      <c r="N3" s="41"/>
      <c r="O3" s="41"/>
      <c r="P3" s="41"/>
      <c r="Q3" s="989"/>
      <c r="R3" s="989"/>
      <c r="S3" s="989"/>
      <c r="T3" s="699"/>
    </row>
    <row r="4" spans="1:20">
      <c r="A4" s="32"/>
      <c r="B4" s="45"/>
      <c r="C4" s="853"/>
      <c r="D4" s="854"/>
      <c r="E4" s="855"/>
      <c r="F4" s="856"/>
      <c r="G4" s="856"/>
      <c r="H4" s="856"/>
      <c r="I4" s="856"/>
      <c r="J4" s="47"/>
      <c r="K4" s="856"/>
      <c r="L4" s="856"/>
      <c r="M4" s="47"/>
      <c r="N4" s="856"/>
      <c r="O4" s="856"/>
      <c r="P4" s="856"/>
      <c r="Q4" s="1015"/>
      <c r="R4" s="1015"/>
      <c r="S4" s="1015"/>
      <c r="T4" s="699"/>
    </row>
    <row r="5" spans="1:20">
      <c r="A5" s="32"/>
      <c r="B5" s="32"/>
      <c r="C5" s="33"/>
      <c r="D5" s="32"/>
      <c r="E5" s="168"/>
      <c r="F5" s="32"/>
      <c r="G5" s="32"/>
      <c r="H5" s="32"/>
      <c r="I5" s="32"/>
      <c r="J5" s="32"/>
      <c r="K5" s="32"/>
      <c r="L5" s="32"/>
      <c r="M5" s="32"/>
      <c r="N5" s="32"/>
      <c r="O5" s="32"/>
      <c r="P5" s="32"/>
      <c r="Q5" s="985"/>
      <c r="R5" s="985"/>
      <c r="S5" s="985"/>
      <c r="T5" s="50"/>
    </row>
    <row r="6" spans="1:20" ht="15" thickBot="1">
      <c r="A6" s="32"/>
      <c r="B6" s="48"/>
      <c r="C6" s="49"/>
      <c r="D6" s="50"/>
      <c r="E6" s="169"/>
      <c r="F6" s="50"/>
      <c r="G6" s="50"/>
      <c r="H6" s="50"/>
      <c r="I6" s="50"/>
      <c r="J6" s="50"/>
      <c r="K6" s="50"/>
      <c r="L6" s="50"/>
      <c r="M6" s="50"/>
      <c r="N6" s="50"/>
      <c r="O6" s="50"/>
      <c r="P6" s="50"/>
      <c r="Q6" s="991"/>
      <c r="R6" s="991"/>
      <c r="S6" s="991"/>
      <c r="T6" s="857"/>
    </row>
    <row r="7" spans="1:20">
      <c r="A7" s="32"/>
      <c r="B7" s="52"/>
      <c r="C7" s="122" t="s">
        <v>1844</v>
      </c>
      <c r="D7" s="155"/>
      <c r="E7" s="168"/>
      <c r="F7" s="32"/>
      <c r="G7" s="32"/>
      <c r="H7" s="32"/>
      <c r="I7" s="32"/>
      <c r="J7" s="32"/>
      <c r="K7" s="32"/>
      <c r="L7" s="32"/>
      <c r="M7" s="32"/>
      <c r="N7" s="32"/>
      <c r="O7" s="32"/>
      <c r="P7" s="32"/>
      <c r="Q7" s="985"/>
      <c r="R7" s="985"/>
      <c r="S7" s="985"/>
      <c r="T7" s="699"/>
    </row>
    <row r="8" spans="1:20" ht="15" thickBot="1">
      <c r="A8" s="32"/>
      <c r="B8" s="52"/>
      <c r="C8" s="156" t="s">
        <v>1899</v>
      </c>
      <c r="D8" s="157"/>
      <c r="E8" s="168"/>
      <c r="F8" s="32"/>
      <c r="G8" s="32"/>
      <c r="H8" s="32"/>
      <c r="I8" s="32"/>
      <c r="J8" s="32"/>
      <c r="K8" s="32"/>
      <c r="L8" s="32"/>
      <c r="M8" s="32"/>
      <c r="N8" s="32"/>
      <c r="O8" s="32"/>
      <c r="P8" s="32"/>
      <c r="Q8" s="985"/>
      <c r="R8" s="985"/>
      <c r="S8" s="985"/>
      <c r="T8" s="699"/>
    </row>
    <row r="9" spans="1:20" ht="15" thickBot="1">
      <c r="A9" s="32"/>
      <c r="B9" s="52"/>
      <c r="C9" s="32"/>
      <c r="D9" s="32"/>
      <c r="E9" s="168"/>
      <c r="F9" s="32"/>
      <c r="G9" s="32"/>
      <c r="H9" s="32"/>
      <c r="I9" s="32"/>
      <c r="J9" s="32"/>
      <c r="K9" s="32"/>
      <c r="L9" s="32"/>
      <c r="M9" s="32"/>
      <c r="N9" s="32"/>
      <c r="O9" s="32"/>
      <c r="P9" s="32"/>
      <c r="Q9" s="985"/>
      <c r="R9" s="985"/>
      <c r="S9" s="985"/>
      <c r="T9" s="699"/>
    </row>
    <row r="10" spans="1:20" ht="21" customHeight="1">
      <c r="A10" s="32"/>
      <c r="B10" s="52"/>
      <c r="C10" s="193" t="s">
        <v>1846</v>
      </c>
      <c r="D10" s="194" t="s">
        <v>32</v>
      </c>
      <c r="E10" s="213" t="s">
        <v>104</v>
      </c>
      <c r="F10" s="195" t="s">
        <v>105</v>
      </c>
      <c r="G10" s="32"/>
      <c r="H10" s="1716" t="s">
        <v>106</v>
      </c>
      <c r="I10" s="1719" t="s">
        <v>1900</v>
      </c>
      <c r="J10" s="1722" t="s">
        <v>147</v>
      </c>
      <c r="K10" s="196"/>
      <c r="L10" s="1723" t="s">
        <v>1901</v>
      </c>
      <c r="M10" s="1722" t="s">
        <v>147</v>
      </c>
      <c r="N10" s="32"/>
      <c r="O10" s="1723" t="s">
        <v>1902</v>
      </c>
      <c r="P10" s="1722" t="s">
        <v>147</v>
      </c>
      <c r="Q10" s="968"/>
      <c r="R10" s="1338" t="s">
        <v>108</v>
      </c>
      <c r="S10" s="992"/>
      <c r="T10" s="1332" t="s">
        <v>109</v>
      </c>
    </row>
    <row r="11" spans="1:20" ht="14.85" customHeight="1">
      <c r="A11" s="32"/>
      <c r="B11" s="52"/>
      <c r="C11" s="197" t="s">
        <v>110</v>
      </c>
      <c r="D11" s="198"/>
      <c r="E11" s="214"/>
      <c r="F11" s="199" t="s">
        <v>111</v>
      </c>
      <c r="G11" s="32"/>
      <c r="H11" s="1717"/>
      <c r="I11" s="1720"/>
      <c r="J11" s="1709"/>
      <c r="K11" s="196"/>
      <c r="L11" s="1724"/>
      <c r="M11" s="1709"/>
      <c r="N11" s="200"/>
      <c r="O11" s="1724"/>
      <c r="P11" s="1709"/>
      <c r="Q11" s="968"/>
      <c r="R11" s="1339"/>
      <c r="S11" s="992"/>
      <c r="T11" s="1333"/>
    </row>
    <row r="12" spans="1:20" ht="15" customHeight="1" thickBot="1">
      <c r="A12" s="32"/>
      <c r="B12" s="52"/>
      <c r="C12" s="156"/>
      <c r="D12" s="201"/>
      <c r="E12" s="215"/>
      <c r="F12" s="202"/>
      <c r="G12" s="32"/>
      <c r="H12" s="1718"/>
      <c r="I12" s="1721"/>
      <c r="J12" s="1710"/>
      <c r="K12" s="196"/>
      <c r="L12" s="1725"/>
      <c r="M12" s="1710"/>
      <c r="N12" s="32"/>
      <c r="O12" s="1725"/>
      <c r="P12" s="1710"/>
      <c r="Q12" s="968"/>
      <c r="R12" s="1340"/>
      <c r="S12" s="993"/>
      <c r="T12" s="1334"/>
    </row>
    <row r="13" spans="1:20">
      <c r="A13" s="32"/>
      <c r="B13" s="52"/>
      <c r="C13" s="32"/>
      <c r="D13" s="32"/>
      <c r="E13" s="168"/>
      <c r="F13" s="32"/>
      <c r="G13" s="32"/>
      <c r="H13" s="32"/>
      <c r="I13" s="32"/>
      <c r="J13" s="32"/>
      <c r="K13" s="32"/>
      <c r="L13" s="32"/>
      <c r="M13" s="32"/>
      <c r="N13" s="32"/>
      <c r="O13" s="32"/>
      <c r="P13" s="32"/>
      <c r="Q13" s="985"/>
      <c r="R13" s="985"/>
      <c r="S13" s="985"/>
      <c r="T13" s="999"/>
    </row>
    <row r="14" spans="1:20">
      <c r="A14" s="32"/>
      <c r="B14" s="52"/>
      <c r="C14" s="60"/>
      <c r="D14" s="216" t="s">
        <v>1903</v>
      </c>
      <c r="E14" s="217"/>
      <c r="F14" s="216"/>
      <c r="G14" s="372"/>
      <c r="H14" s="32"/>
      <c r="I14" s="32"/>
      <c r="J14" s="32"/>
      <c r="K14" s="32"/>
      <c r="L14" s="32"/>
      <c r="M14" s="32"/>
      <c r="N14" s="32"/>
      <c r="O14" s="32"/>
      <c r="P14" s="32"/>
      <c r="Q14" s="985"/>
      <c r="R14" s="985"/>
      <c r="S14" s="985"/>
      <c r="T14" s="999"/>
    </row>
    <row r="15" spans="1:20">
      <c r="A15" s="32"/>
      <c r="B15" s="203">
        <f>IF(C15="","",COUNTIF($C$15:C15,"&lt;&gt;""")-COUNTBLANK($C$15:C15))</f>
        <v>1</v>
      </c>
      <c r="C15" s="162" t="s">
        <v>1904</v>
      </c>
      <c r="D15" s="415" t="s">
        <v>1905</v>
      </c>
      <c r="E15" s="432" t="s">
        <v>938</v>
      </c>
      <c r="F15" s="432" t="s">
        <v>117</v>
      </c>
      <c r="G15" s="32"/>
      <c r="H15" s="636">
        <f>IF(AND(I15&lt;&gt;"",J15&lt;&gt;"",L15&lt;&gt;"",M15&lt;&gt;"",O15&lt;&gt;"",P15&lt;&gt;"",T15&lt;&gt;""),0,1)</f>
        <v>1</v>
      </c>
      <c r="I15" s="183"/>
      <c r="J15" s="184"/>
      <c r="K15" s="32"/>
      <c r="L15" s="183"/>
      <c r="M15" s="184"/>
      <c r="N15" s="32"/>
      <c r="O15" s="183"/>
      <c r="P15" s="184"/>
      <c r="Q15" s="985"/>
      <c r="R15" s="1017"/>
      <c r="S15" s="986"/>
      <c r="T15" s="1005"/>
    </row>
    <row r="16" spans="1:20">
      <c r="A16" s="32"/>
      <c r="B16" s="203">
        <f>IF(C16="","",COUNTIF($C$15:C16,"&lt;&gt;""")-COUNTBLANK($C$15:C16))</f>
        <v>2</v>
      </c>
      <c r="C16" s="162" t="s">
        <v>1906</v>
      </c>
      <c r="D16" s="415" t="s">
        <v>1907</v>
      </c>
      <c r="E16" s="432" t="s">
        <v>938</v>
      </c>
      <c r="F16" s="432" t="s">
        <v>117</v>
      </c>
      <c r="G16" s="32"/>
      <c r="H16" s="1010">
        <f t="shared" ref="H16:H21" si="0">IF(AND(I16&lt;&gt;"",J16&lt;&gt;"",L16&lt;&gt;"",M16&lt;&gt;"",O16&lt;&gt;"",P16&lt;&gt;"",T16&lt;&gt;""),0,1)</f>
        <v>1</v>
      </c>
      <c r="I16" s="183"/>
      <c r="J16" s="184"/>
      <c r="K16" s="32"/>
      <c r="L16" s="183"/>
      <c r="M16" s="184"/>
      <c r="N16" s="32"/>
      <c r="O16" s="183"/>
      <c r="P16" s="184"/>
      <c r="Q16" s="985"/>
      <c r="R16" s="1017"/>
      <c r="S16" s="986"/>
      <c r="T16" s="1005"/>
    </row>
    <row r="17" spans="1:20">
      <c r="A17" s="32"/>
      <c r="B17" s="203">
        <f>IF(C17="","",COUNTIF($C$15:C17,"&lt;&gt;""")-COUNTBLANK($C$15:C17))</f>
        <v>3</v>
      </c>
      <c r="C17" s="163" t="s">
        <v>1908</v>
      </c>
      <c r="D17" s="415" t="s">
        <v>1909</v>
      </c>
      <c r="E17" s="432" t="s">
        <v>938</v>
      </c>
      <c r="F17" s="432" t="s">
        <v>117</v>
      </c>
      <c r="G17" s="32"/>
      <c r="H17" s="1010">
        <f t="shared" si="0"/>
        <v>1</v>
      </c>
      <c r="I17" s="183"/>
      <c r="J17" s="184"/>
      <c r="K17" s="32"/>
      <c r="L17" s="183"/>
      <c r="M17" s="184"/>
      <c r="N17" s="32"/>
      <c r="O17" s="183"/>
      <c r="P17" s="184"/>
      <c r="Q17" s="985"/>
      <c r="R17" s="1017"/>
      <c r="S17" s="986"/>
      <c r="T17" s="1005"/>
    </row>
    <row r="18" spans="1:20">
      <c r="A18" s="32"/>
      <c r="B18" s="203">
        <f>IF(C18="","",COUNTIF($C$15:C18,"&lt;&gt;""")-COUNTBLANK($C$15:C18))</f>
        <v>4</v>
      </c>
      <c r="C18" s="162" t="s">
        <v>1910</v>
      </c>
      <c r="D18" s="415" t="s">
        <v>1911</v>
      </c>
      <c r="E18" s="432" t="s">
        <v>938</v>
      </c>
      <c r="F18" s="869" t="s">
        <v>117</v>
      </c>
      <c r="G18" s="32"/>
      <c r="H18" s="1010">
        <f t="shared" si="0"/>
        <v>1</v>
      </c>
      <c r="I18" s="183"/>
      <c r="J18" s="184"/>
      <c r="K18" s="32"/>
      <c r="L18" s="183"/>
      <c r="M18" s="184"/>
      <c r="N18" s="32"/>
      <c r="O18" s="183"/>
      <c r="P18" s="184"/>
      <c r="Q18" s="985"/>
      <c r="R18" s="1017"/>
      <c r="S18" s="986"/>
      <c r="T18" s="1005"/>
    </row>
    <row r="19" spans="1:20">
      <c r="A19" s="32"/>
      <c r="B19" s="203">
        <f>IF(C19="","",COUNTIF($C$15:C19,"&lt;&gt;""")-COUNTBLANK($C$15:C19))</f>
        <v>5</v>
      </c>
      <c r="C19" s="162" t="s">
        <v>1912</v>
      </c>
      <c r="D19" s="415" t="s">
        <v>1913</v>
      </c>
      <c r="E19" s="432" t="s">
        <v>938</v>
      </c>
      <c r="F19" s="432" t="s">
        <v>117</v>
      </c>
      <c r="G19" s="32"/>
      <c r="H19" s="1010">
        <f t="shared" si="0"/>
        <v>1</v>
      </c>
      <c r="I19" s="183"/>
      <c r="J19" s="184"/>
      <c r="K19" s="32"/>
      <c r="L19" s="183"/>
      <c r="M19" s="184"/>
      <c r="N19" s="32"/>
      <c r="O19" s="183"/>
      <c r="P19" s="184"/>
      <c r="Q19" s="985"/>
      <c r="R19" s="1017"/>
      <c r="S19" s="986"/>
      <c r="T19" s="1005"/>
    </row>
    <row r="20" spans="1:20">
      <c r="A20" s="32"/>
      <c r="B20" s="203">
        <f>IF(C20="","",COUNTIF($C$15:C20,"&lt;&gt;""")-COUNTBLANK($C$15:C20))</f>
        <v>6</v>
      </c>
      <c r="C20" s="162" t="s">
        <v>1914</v>
      </c>
      <c r="D20" s="983" t="s">
        <v>2151</v>
      </c>
      <c r="E20" s="432" t="s">
        <v>938</v>
      </c>
      <c r="F20" s="432" t="s">
        <v>117</v>
      </c>
      <c r="G20" s="32"/>
      <c r="H20" s="1010">
        <f t="shared" si="0"/>
        <v>1</v>
      </c>
      <c r="I20" s="866"/>
      <c r="J20" s="377"/>
      <c r="K20" s="32"/>
      <c r="L20" s="866"/>
      <c r="M20" s="377"/>
      <c r="N20" s="32"/>
      <c r="O20" s="866"/>
      <c r="P20" s="377"/>
      <c r="Q20" s="985"/>
      <c r="R20" s="1017"/>
      <c r="S20" s="986"/>
      <c r="T20" s="1005"/>
    </row>
    <row r="21" spans="1:20">
      <c r="A21" s="985"/>
      <c r="B21" s="436">
        <f>IF(C21="","",COUNTIF($C$15:C21,"&lt;&gt;""")-COUNTBLANK($C$15:C21))</f>
        <v>7</v>
      </c>
      <c r="C21" s="162" t="s">
        <v>1915</v>
      </c>
      <c r="D21" s="415" t="s">
        <v>1916</v>
      </c>
      <c r="E21" s="432" t="s">
        <v>938</v>
      </c>
      <c r="F21" s="432" t="s">
        <v>117</v>
      </c>
      <c r="G21" s="985"/>
      <c r="H21" s="1010">
        <f t="shared" si="0"/>
        <v>1</v>
      </c>
      <c r="I21" s="1003"/>
      <c r="J21" s="310"/>
      <c r="K21" s="985"/>
      <c r="L21" s="1003"/>
      <c r="M21" s="310"/>
      <c r="N21" s="985"/>
      <c r="O21" s="1003"/>
      <c r="P21" s="310"/>
      <c r="Q21" s="985"/>
      <c r="R21" s="1017"/>
      <c r="S21" s="986"/>
      <c r="T21" s="1005"/>
    </row>
    <row r="22" spans="1:20">
      <c r="A22" s="84"/>
      <c r="B22" s="203" t="str">
        <f>IF(C22="","",COUNTIF($C$15:C22,"&lt;&gt;""")-COUNTBLANK($C$15:C22))</f>
        <v/>
      </c>
      <c r="C22" s="33"/>
      <c r="D22" s="334"/>
      <c r="E22" s="858"/>
      <c r="F22" s="858"/>
      <c r="G22" s="84"/>
      <c r="H22" s="84"/>
      <c r="I22" s="859"/>
      <c r="J22" s="84"/>
      <c r="K22" s="84"/>
      <c r="L22" s="859"/>
      <c r="M22" s="84"/>
      <c r="N22" s="84"/>
      <c r="O22" s="859"/>
      <c r="P22" s="84"/>
      <c r="Q22" s="985"/>
      <c r="R22" s="985"/>
      <c r="S22" s="985"/>
      <c r="T22" s="699"/>
    </row>
    <row r="23" spans="1:20">
      <c r="A23" s="32"/>
      <c r="B23" s="203" t="str">
        <f>IF(C23="","",COUNTIF($C$15:C23,"&lt;&gt;""")-COUNTBLANK($C$15:C23))</f>
        <v/>
      </c>
      <c r="C23" s="162"/>
      <c r="D23" s="870" t="s">
        <v>2898</v>
      </c>
      <c r="E23" s="871"/>
      <c r="F23" s="162"/>
      <c r="G23" s="84"/>
      <c r="H23" s="84"/>
      <c r="I23" s="84"/>
      <c r="J23" s="84"/>
      <c r="K23" s="84"/>
      <c r="L23" s="84"/>
      <c r="M23" s="84"/>
      <c r="N23" s="84"/>
      <c r="O23" s="84"/>
      <c r="P23" s="84"/>
      <c r="Q23" s="985"/>
      <c r="R23" s="985"/>
      <c r="S23" s="985"/>
      <c r="T23" s="699"/>
    </row>
    <row r="24" spans="1:20">
      <c r="A24" s="32"/>
      <c r="B24" s="203">
        <f>IF(C24="","",COUNTIF($C$15:C24,"&lt;&gt;""")-COUNTBLANK($C$15:C24))</f>
        <v>8</v>
      </c>
      <c r="C24" s="162" t="s">
        <v>1917</v>
      </c>
      <c r="D24" s="204" t="s">
        <v>2111</v>
      </c>
      <c r="E24" s="432" t="s">
        <v>938</v>
      </c>
      <c r="F24" s="432" t="s">
        <v>117</v>
      </c>
      <c r="G24" s="84"/>
      <c r="H24" s="1010">
        <f t="shared" ref="H24:H30" si="1">IF(AND(I24&lt;&gt;"",J24&lt;&gt;"",L24&lt;&gt;"",M24&lt;&gt;"",O24&lt;&gt;"",P24&lt;&gt;"",T24&lt;&gt;""),0,1)</f>
        <v>1</v>
      </c>
      <c r="I24" s="183"/>
      <c r="J24" s="184"/>
      <c r="K24" s="34"/>
      <c r="L24" s="183"/>
      <c r="M24" s="184"/>
      <c r="N24" s="34"/>
      <c r="O24" s="183"/>
      <c r="P24" s="184"/>
      <c r="Q24" s="985"/>
      <c r="R24" s="1017"/>
      <c r="S24" s="986"/>
      <c r="T24" s="1005"/>
    </row>
    <row r="25" spans="1:20">
      <c r="A25" s="32"/>
      <c r="B25" s="203">
        <f>IF(C25="","",COUNTIF($C$15:C25,"&lt;&gt;""")-COUNTBLANK($C$15:C25))</f>
        <v>9</v>
      </c>
      <c r="C25" s="162" t="s">
        <v>1918</v>
      </c>
      <c r="D25" s="415" t="s">
        <v>1919</v>
      </c>
      <c r="E25" s="432" t="s">
        <v>938</v>
      </c>
      <c r="F25" s="432" t="s">
        <v>117</v>
      </c>
      <c r="G25" s="158"/>
      <c r="H25" s="1010">
        <f t="shared" si="1"/>
        <v>1</v>
      </c>
      <c r="I25" s="183"/>
      <c r="J25" s="184"/>
      <c r="K25" s="34"/>
      <c r="L25" s="183"/>
      <c r="M25" s="184"/>
      <c r="N25" s="34"/>
      <c r="O25" s="183"/>
      <c r="P25" s="184"/>
      <c r="Q25" s="985"/>
      <c r="R25" s="1017"/>
      <c r="S25" s="986"/>
      <c r="T25" s="1005"/>
    </row>
    <row r="26" spans="1:20">
      <c r="A26" s="32"/>
      <c r="B26" s="203">
        <f>IF(C26="","",COUNTIF($C$15:C26,"&lt;&gt;""")-COUNTBLANK($C$15:C26))</f>
        <v>10</v>
      </c>
      <c r="C26" s="162" t="s">
        <v>1920</v>
      </c>
      <c r="D26" s="415" t="s">
        <v>1921</v>
      </c>
      <c r="E26" s="432" t="s">
        <v>938</v>
      </c>
      <c r="F26" s="432" t="s">
        <v>117</v>
      </c>
      <c r="G26" s="158"/>
      <c r="H26" s="1010">
        <f t="shared" si="1"/>
        <v>1</v>
      </c>
      <c r="I26" s="183"/>
      <c r="J26" s="184"/>
      <c r="K26" s="34"/>
      <c r="L26" s="183"/>
      <c r="M26" s="184"/>
      <c r="N26" s="34"/>
      <c r="O26" s="183"/>
      <c r="P26" s="184"/>
      <c r="Q26" s="985"/>
      <c r="R26" s="1017"/>
      <c r="S26" s="986"/>
      <c r="T26" s="1005"/>
    </row>
    <row r="27" spans="1:20">
      <c r="A27" s="32"/>
      <c r="B27" s="203">
        <f>IF(C27="","",COUNTIF($C$15:C27,"&lt;&gt;""")-COUNTBLANK($C$15:C27))</f>
        <v>11</v>
      </c>
      <c r="C27" s="162" t="s">
        <v>1922</v>
      </c>
      <c r="D27" s="415" t="s">
        <v>1923</v>
      </c>
      <c r="E27" s="432" t="s">
        <v>938</v>
      </c>
      <c r="F27" s="869" t="s">
        <v>117</v>
      </c>
      <c r="G27" s="158"/>
      <c r="H27" s="1010">
        <f t="shared" si="1"/>
        <v>1</v>
      </c>
      <c r="I27" s="183"/>
      <c r="J27" s="184"/>
      <c r="K27" s="34"/>
      <c r="L27" s="183"/>
      <c r="M27" s="184"/>
      <c r="N27" s="34"/>
      <c r="O27" s="183"/>
      <c r="P27" s="184"/>
      <c r="Q27" s="985"/>
      <c r="R27" s="1017"/>
      <c r="S27" s="986"/>
      <c r="T27" s="1005"/>
    </row>
    <row r="28" spans="1:20">
      <c r="A28" s="32"/>
      <c r="B28" s="203">
        <f>IF(C28="","",COUNTIF($C$15:C28,"&lt;&gt;""")-COUNTBLANK($C$15:C28))</f>
        <v>12</v>
      </c>
      <c r="C28" s="162" t="s">
        <v>1924</v>
      </c>
      <c r="D28" s="415" t="s">
        <v>1925</v>
      </c>
      <c r="E28" s="432" t="s">
        <v>938</v>
      </c>
      <c r="F28" s="432" t="s">
        <v>117</v>
      </c>
      <c r="G28" s="158"/>
      <c r="H28" s="1010">
        <f t="shared" si="1"/>
        <v>1</v>
      </c>
      <c r="I28" s="183"/>
      <c r="J28" s="184"/>
      <c r="K28" s="34"/>
      <c r="L28" s="183"/>
      <c r="M28" s="184"/>
      <c r="N28" s="34"/>
      <c r="O28" s="183"/>
      <c r="P28" s="184"/>
      <c r="Q28" s="985"/>
      <c r="R28" s="1017"/>
      <c r="S28" s="986"/>
      <c r="T28" s="1005"/>
    </row>
    <row r="29" spans="1:20">
      <c r="A29" s="32"/>
      <c r="B29" s="203">
        <f>IF(C29="","",COUNTIF($C$15:C29,"&lt;&gt;""")-COUNTBLANK($C$15:C29))</f>
        <v>13</v>
      </c>
      <c r="C29" s="162" t="s">
        <v>1926</v>
      </c>
      <c r="D29" s="415" t="s">
        <v>1927</v>
      </c>
      <c r="E29" s="432" t="s">
        <v>938</v>
      </c>
      <c r="F29" s="432" t="s">
        <v>117</v>
      </c>
      <c r="G29" s="158"/>
      <c r="H29" s="1010">
        <f t="shared" si="1"/>
        <v>1</v>
      </c>
      <c r="I29" s="866"/>
      <c r="J29" s="377"/>
      <c r="K29" s="32"/>
      <c r="L29" s="866"/>
      <c r="M29" s="377"/>
      <c r="N29" s="32"/>
      <c r="O29" s="866"/>
      <c r="P29" s="377"/>
      <c r="Q29" s="985"/>
      <c r="R29" s="1017"/>
      <c r="S29" s="986"/>
      <c r="T29" s="1005"/>
    </row>
    <row r="30" spans="1:20">
      <c r="A30" s="985"/>
      <c r="B30" s="436">
        <f>IF(C30="","",COUNTIF($C$15:C30,"&lt;&gt;""")-COUNTBLANK($C$15:C30))</f>
        <v>14</v>
      </c>
      <c r="C30" s="162" t="s">
        <v>1928</v>
      </c>
      <c r="D30" s="415" t="s">
        <v>1929</v>
      </c>
      <c r="E30" s="432" t="s">
        <v>938</v>
      </c>
      <c r="F30" s="432" t="s">
        <v>117</v>
      </c>
      <c r="G30" s="158"/>
      <c r="H30" s="1010">
        <f t="shared" si="1"/>
        <v>1</v>
      </c>
      <c r="I30" s="1003"/>
      <c r="J30" s="310"/>
      <c r="K30" s="985"/>
      <c r="L30" s="1003"/>
      <c r="M30" s="310"/>
      <c r="N30" s="985"/>
      <c r="O30" s="1003"/>
      <c r="P30" s="310"/>
      <c r="Q30" s="985"/>
      <c r="R30" s="1017"/>
      <c r="S30" s="986"/>
      <c r="T30" s="1005"/>
    </row>
    <row r="31" spans="1:20" s="984" customFormat="1">
      <c r="A31" s="985"/>
      <c r="B31" s="436"/>
      <c r="C31" s="114"/>
      <c r="D31" s="334"/>
      <c r="E31" s="858"/>
      <c r="F31" s="858"/>
      <c r="G31" s="158"/>
      <c r="H31" s="998"/>
      <c r="I31" s="998"/>
      <c r="J31" s="998"/>
      <c r="K31" s="998"/>
      <c r="L31" s="998"/>
      <c r="M31" s="998"/>
      <c r="N31" s="998"/>
      <c r="O31" s="998"/>
      <c r="P31" s="998"/>
      <c r="Q31" s="998"/>
      <c r="R31" s="998"/>
      <c r="S31" s="998"/>
      <c r="T31" s="998"/>
    </row>
    <row r="32" spans="1:20" s="984" customFormat="1">
      <c r="A32" s="985"/>
      <c r="B32" s="436" t="str">
        <f>IF(C32="","",COUNTIF($C$15:C32,"&lt;&gt;""")-COUNTBLANK($C$15:C32))</f>
        <v/>
      </c>
      <c r="C32" s="162"/>
      <c r="D32" s="870" t="s">
        <v>2853</v>
      </c>
      <c r="E32" s="871"/>
      <c r="F32" s="162"/>
      <c r="G32" s="158"/>
      <c r="H32" s="998"/>
      <c r="I32" s="998"/>
      <c r="J32" s="998"/>
      <c r="K32" s="998"/>
      <c r="L32" s="998"/>
      <c r="M32" s="998"/>
      <c r="N32" s="998"/>
      <c r="O32" s="998"/>
      <c r="P32" s="998"/>
      <c r="Q32" s="998"/>
      <c r="R32" s="998"/>
      <c r="S32" s="998"/>
      <c r="T32" s="998"/>
    </row>
    <row r="33" spans="1:20" s="984" customFormat="1">
      <c r="A33" s="985"/>
      <c r="B33" s="436">
        <f>IF(C33="","",COUNTIF($C$15:C33,"&lt;&gt;""")-COUNTBLANK($C$15:C33))</f>
        <v>15</v>
      </c>
      <c r="C33" s="162" t="s">
        <v>2854</v>
      </c>
      <c r="D33" s="1009" t="s">
        <v>2855</v>
      </c>
      <c r="E33" s="432" t="s">
        <v>938</v>
      </c>
      <c r="F33" s="432" t="s">
        <v>117</v>
      </c>
      <c r="G33" s="158"/>
      <c r="H33" s="1010">
        <f t="shared" ref="H33:H41" si="2">IF(AND(I33&lt;&gt;"",J33&lt;&gt;"",L33&lt;&gt;"",M33&lt;&gt;"",O33&lt;&gt;"",P33&lt;&gt;"",T33&lt;&gt;""),0,1)</f>
        <v>1</v>
      </c>
      <c r="I33" s="183"/>
      <c r="J33" s="1002"/>
      <c r="K33" s="985"/>
      <c r="L33" s="183"/>
      <c r="M33" s="1002"/>
      <c r="N33" s="985"/>
      <c r="O33" s="183"/>
      <c r="P33" s="1002"/>
      <c r="Q33" s="985"/>
      <c r="R33" s="1194"/>
      <c r="S33" s="986"/>
      <c r="T33" s="1005"/>
    </row>
    <row r="34" spans="1:20" s="984" customFormat="1">
      <c r="A34" s="985"/>
      <c r="B34" s="436">
        <f>IF(C34="","",COUNTIF($C$15:C34,"&lt;&gt;""")-COUNTBLANK($C$15:C34))</f>
        <v>16</v>
      </c>
      <c r="C34" s="162" t="s">
        <v>2856</v>
      </c>
      <c r="D34" s="1009" t="s">
        <v>2857</v>
      </c>
      <c r="E34" s="432" t="s">
        <v>938</v>
      </c>
      <c r="F34" s="432" t="s">
        <v>117</v>
      </c>
      <c r="G34" s="158"/>
      <c r="H34" s="1010">
        <f t="shared" si="2"/>
        <v>1</v>
      </c>
      <c r="I34" s="183"/>
      <c r="J34" s="1002"/>
      <c r="K34" s="985"/>
      <c r="L34" s="183"/>
      <c r="M34" s="1002"/>
      <c r="N34" s="985"/>
      <c r="O34" s="183"/>
      <c r="P34" s="1002"/>
      <c r="Q34" s="985"/>
      <c r="R34" s="1194"/>
      <c r="S34" s="986"/>
      <c r="T34" s="1005"/>
    </row>
    <row r="35" spans="1:20" s="984" customFormat="1">
      <c r="A35" s="985"/>
      <c r="B35" s="436">
        <f>IF(C35="","",COUNTIF($C$15:C35,"&lt;&gt;""")-COUNTBLANK($C$15:C35))</f>
        <v>17</v>
      </c>
      <c r="C35" s="162" t="s">
        <v>2858</v>
      </c>
      <c r="D35" s="1009" t="s">
        <v>1919</v>
      </c>
      <c r="E35" s="432" t="s">
        <v>938</v>
      </c>
      <c r="F35" s="432" t="s">
        <v>117</v>
      </c>
      <c r="G35" s="158"/>
      <c r="H35" s="1010">
        <f t="shared" si="2"/>
        <v>1</v>
      </c>
      <c r="I35" s="183"/>
      <c r="J35" s="1002"/>
      <c r="K35" s="985"/>
      <c r="L35" s="183"/>
      <c r="M35" s="1002"/>
      <c r="N35" s="985"/>
      <c r="O35" s="183"/>
      <c r="P35" s="1002"/>
      <c r="Q35" s="985"/>
      <c r="R35" s="1194"/>
      <c r="S35" s="986"/>
      <c r="T35" s="1005"/>
    </row>
    <row r="36" spans="1:20" s="984" customFormat="1">
      <c r="A36" s="985"/>
      <c r="B36" s="436">
        <f>IF(C36="","",COUNTIF($C$15:C36,"&lt;&gt;""")-COUNTBLANK($C$15:C36))</f>
        <v>18</v>
      </c>
      <c r="C36" s="162" t="s">
        <v>2859</v>
      </c>
      <c r="D36" s="1009" t="s">
        <v>1921</v>
      </c>
      <c r="E36" s="432" t="s">
        <v>938</v>
      </c>
      <c r="F36" s="432" t="s">
        <v>117</v>
      </c>
      <c r="G36" s="158"/>
      <c r="H36" s="1010">
        <f t="shared" si="2"/>
        <v>1</v>
      </c>
      <c r="I36" s="183"/>
      <c r="J36" s="1002"/>
      <c r="K36" s="985"/>
      <c r="L36" s="183"/>
      <c r="M36" s="1002"/>
      <c r="N36" s="985"/>
      <c r="O36" s="183"/>
      <c r="P36" s="1002"/>
      <c r="Q36" s="985"/>
      <c r="R36" s="1194"/>
      <c r="S36" s="986"/>
      <c r="T36" s="1005"/>
    </row>
    <row r="37" spans="1:20" s="984" customFormat="1">
      <c r="A37" s="985"/>
      <c r="B37" s="436">
        <f>IF(C37="","",COUNTIF($C$15:C37,"&lt;&gt;""")-COUNTBLANK($C$15:C37))</f>
        <v>19</v>
      </c>
      <c r="C37" s="162" t="s">
        <v>2860</v>
      </c>
      <c r="D37" s="1009" t="s">
        <v>2861</v>
      </c>
      <c r="E37" s="432" t="s">
        <v>938</v>
      </c>
      <c r="F37" s="869" t="s">
        <v>117</v>
      </c>
      <c r="G37" s="158"/>
      <c r="H37" s="1010">
        <f t="shared" si="2"/>
        <v>1</v>
      </c>
      <c r="I37" s="183"/>
      <c r="J37" s="1002"/>
      <c r="K37" s="985"/>
      <c r="L37" s="183"/>
      <c r="M37" s="1002"/>
      <c r="N37" s="985"/>
      <c r="O37" s="183"/>
      <c r="P37" s="1002"/>
      <c r="Q37" s="985"/>
      <c r="R37" s="1194"/>
      <c r="S37" s="986"/>
      <c r="T37" s="1005"/>
    </row>
    <row r="38" spans="1:20" s="984" customFormat="1">
      <c r="A38" s="985"/>
      <c r="B38" s="436">
        <f>IF(C38="","",COUNTIF($C$15:C38,"&lt;&gt;""")-COUNTBLANK($C$15:C38))</f>
        <v>20</v>
      </c>
      <c r="C38" s="162" t="s">
        <v>2862</v>
      </c>
      <c r="D38" s="1009" t="s">
        <v>2863</v>
      </c>
      <c r="E38" s="432" t="s">
        <v>938</v>
      </c>
      <c r="F38" s="869" t="s">
        <v>117</v>
      </c>
      <c r="G38" s="158"/>
      <c r="H38" s="1010">
        <f t="shared" si="2"/>
        <v>1</v>
      </c>
      <c r="I38" s="183"/>
      <c r="J38" s="1002"/>
      <c r="K38" s="985"/>
      <c r="L38" s="183"/>
      <c r="M38" s="1002"/>
      <c r="N38" s="985"/>
      <c r="O38" s="183"/>
      <c r="P38" s="1002"/>
      <c r="Q38" s="985"/>
      <c r="R38" s="1194"/>
      <c r="S38" s="986"/>
      <c r="T38" s="1005"/>
    </row>
    <row r="39" spans="1:20" s="984" customFormat="1">
      <c r="A39" s="985"/>
      <c r="B39" s="436">
        <f>IF(C39="","",COUNTIF($C$15:C39,"&lt;&gt;""")-COUNTBLANK($C$15:C39))</f>
        <v>21</v>
      </c>
      <c r="C39" s="162" t="s">
        <v>2864</v>
      </c>
      <c r="D39" s="1009" t="s">
        <v>1925</v>
      </c>
      <c r="E39" s="432" t="s">
        <v>938</v>
      </c>
      <c r="F39" s="432" t="s">
        <v>117</v>
      </c>
      <c r="G39" s="158"/>
      <c r="H39" s="1010">
        <f t="shared" si="2"/>
        <v>1</v>
      </c>
      <c r="I39" s="183"/>
      <c r="J39" s="1002"/>
      <c r="K39" s="985"/>
      <c r="L39" s="183"/>
      <c r="M39" s="1002"/>
      <c r="N39" s="985"/>
      <c r="O39" s="183"/>
      <c r="P39" s="1002"/>
      <c r="Q39" s="985"/>
      <c r="R39" s="1194"/>
      <c r="S39" s="986"/>
      <c r="T39" s="1005"/>
    </row>
    <row r="40" spans="1:20" s="984" customFormat="1">
      <c r="A40" s="985"/>
      <c r="B40" s="436">
        <f>IF(C40="","",COUNTIF($C$15:C40,"&lt;&gt;""")-COUNTBLANK($C$15:C40))</f>
        <v>22</v>
      </c>
      <c r="C40" s="162" t="s">
        <v>2865</v>
      </c>
      <c r="D40" s="1009" t="s">
        <v>1927</v>
      </c>
      <c r="E40" s="432" t="s">
        <v>938</v>
      </c>
      <c r="F40" s="432" t="s">
        <v>117</v>
      </c>
      <c r="G40" s="158"/>
      <c r="H40" s="1010">
        <f t="shared" si="2"/>
        <v>1</v>
      </c>
      <c r="I40" s="866"/>
      <c r="J40" s="377"/>
      <c r="K40" s="985"/>
      <c r="L40" s="866"/>
      <c r="M40" s="377"/>
      <c r="N40" s="985"/>
      <c r="O40" s="866"/>
      <c r="P40" s="377"/>
      <c r="Q40" s="985"/>
      <c r="R40" s="1194"/>
      <c r="S40" s="986"/>
      <c r="T40" s="1005"/>
    </row>
    <row r="41" spans="1:20" s="984" customFormat="1">
      <c r="A41" s="985"/>
      <c r="B41" s="436">
        <f>IF(C41="","",COUNTIF($C$15:C41,"&lt;&gt;""")-COUNTBLANK($C$15:C41))</f>
        <v>23</v>
      </c>
      <c r="C41" s="162" t="s">
        <v>2866</v>
      </c>
      <c r="D41" s="1009" t="s">
        <v>1929</v>
      </c>
      <c r="E41" s="432" t="s">
        <v>938</v>
      </c>
      <c r="F41" s="432" t="s">
        <v>117</v>
      </c>
      <c r="G41" s="158"/>
      <c r="H41" s="1010">
        <f t="shared" si="2"/>
        <v>1</v>
      </c>
      <c r="I41" s="1003"/>
      <c r="J41" s="310"/>
      <c r="K41" s="985"/>
      <c r="L41" s="1003"/>
      <c r="M41" s="310"/>
      <c r="N41" s="985"/>
      <c r="O41" s="1003"/>
      <c r="P41" s="310"/>
      <c r="Q41" s="985"/>
      <c r="R41" s="1194"/>
      <c r="S41" s="986"/>
      <c r="T41" s="1005"/>
    </row>
    <row r="42" spans="1:20" ht="17.850000000000001" customHeight="1">
      <c r="A42" s="32"/>
      <c r="B42" s="203"/>
      <c r="C42" s="32"/>
      <c r="D42" s="84"/>
      <c r="E42" s="158"/>
      <c r="F42" s="158"/>
      <c r="G42" s="158"/>
      <c r="H42" s="84"/>
      <c r="I42" s="208"/>
      <c r="J42" s="208"/>
      <c r="K42" s="84"/>
      <c r="L42" s="210"/>
      <c r="M42" s="860"/>
      <c r="N42" s="84"/>
      <c r="O42" s="210"/>
      <c r="P42" s="84"/>
      <c r="Q42" s="985"/>
      <c r="R42" s="985"/>
      <c r="S42" s="985"/>
      <c r="T42" s="699"/>
    </row>
    <row r="43" spans="1:20">
      <c r="A43" s="32"/>
      <c r="B43" s="52"/>
      <c r="C43" s="32" t="s">
        <v>129</v>
      </c>
      <c r="D43" s="32"/>
      <c r="E43" s="168"/>
      <c r="F43" s="32"/>
      <c r="G43" s="32"/>
      <c r="H43" s="32"/>
      <c r="I43" s="32"/>
      <c r="J43" s="32"/>
      <c r="K43" s="84"/>
      <c r="L43" s="210"/>
      <c r="M43" s="860"/>
      <c r="N43" s="84"/>
      <c r="O43" s="210"/>
      <c r="P43" s="84"/>
      <c r="Q43" s="998"/>
      <c r="R43" s="998"/>
      <c r="S43" s="985"/>
      <c r="T43" s="699"/>
    </row>
    <row r="44" spans="1:20" ht="35.85" customHeight="1">
      <c r="A44" s="32"/>
      <c r="B44" s="52"/>
      <c r="C44" s="1341"/>
      <c r="D44" s="1342"/>
      <c r="E44" s="1342"/>
      <c r="F44" s="1342"/>
      <c r="G44" s="1342"/>
      <c r="H44" s="1342"/>
      <c r="I44" s="1342"/>
      <c r="J44" s="1343"/>
      <c r="K44" s="84"/>
      <c r="L44" s="210"/>
      <c r="M44" s="860"/>
      <c r="N44" s="84"/>
      <c r="O44" s="210"/>
      <c r="P44" s="84"/>
      <c r="Q44" s="998"/>
      <c r="R44" s="998"/>
      <c r="S44" s="998"/>
      <c r="T44" s="699"/>
    </row>
    <row r="45" spans="1:20" ht="35.85" customHeight="1">
      <c r="A45" s="32"/>
      <c r="B45" s="52"/>
      <c r="C45" s="1344"/>
      <c r="D45" s="1405"/>
      <c r="E45" s="1405"/>
      <c r="F45" s="1405"/>
      <c r="G45" s="1405"/>
      <c r="H45" s="1405"/>
      <c r="I45" s="1405"/>
      <c r="J45" s="1346"/>
      <c r="K45" s="84"/>
      <c r="L45" s="210"/>
      <c r="M45" s="860"/>
      <c r="N45" s="84"/>
      <c r="O45" s="210"/>
      <c r="P45" s="84"/>
      <c r="Q45" s="998"/>
      <c r="R45" s="998"/>
      <c r="S45" s="998"/>
      <c r="T45" s="699"/>
    </row>
    <row r="46" spans="1:20" ht="35.85" customHeight="1">
      <c r="A46" s="32"/>
      <c r="B46" s="52"/>
      <c r="C46" s="1347"/>
      <c r="D46" s="1348"/>
      <c r="E46" s="1348"/>
      <c r="F46" s="1348"/>
      <c r="G46" s="1348"/>
      <c r="H46" s="1348"/>
      <c r="I46" s="1348"/>
      <c r="J46" s="1349"/>
      <c r="K46" s="84"/>
      <c r="L46" s="210"/>
      <c r="M46" s="860"/>
      <c r="N46" s="84"/>
      <c r="O46" s="210"/>
      <c r="P46" s="84"/>
      <c r="Q46" s="998"/>
      <c r="R46" s="998"/>
      <c r="S46" s="998"/>
      <c r="T46" s="699"/>
    </row>
    <row r="47" spans="1:20" ht="17.850000000000001" customHeight="1">
      <c r="A47" s="84"/>
      <c r="B47" s="45"/>
      <c r="C47" s="84"/>
      <c r="D47" s="84"/>
      <c r="E47" s="158"/>
      <c r="F47" s="158"/>
      <c r="G47" s="158"/>
      <c r="H47" s="84"/>
      <c r="I47" s="208"/>
      <c r="J47" s="208"/>
      <c r="K47" s="84"/>
      <c r="L47" s="210"/>
      <c r="M47" s="860"/>
      <c r="N47" s="84"/>
      <c r="O47" s="210"/>
      <c r="P47" s="84"/>
      <c r="Q47" s="998"/>
      <c r="R47" s="998"/>
      <c r="S47" s="998"/>
      <c r="T47" s="699"/>
    </row>
    <row r="48" spans="1:20">
      <c r="A48" s="113"/>
      <c r="B48" s="832" t="s">
        <v>130</v>
      </c>
      <c r="C48" s="56"/>
      <c r="D48" s="56"/>
      <c r="E48" s="175"/>
      <c r="F48" s="175"/>
      <c r="G48" s="56"/>
      <c r="H48" s="56"/>
      <c r="I48" s="56"/>
      <c r="J48" s="56"/>
      <c r="K48" s="56"/>
      <c r="L48" s="56"/>
      <c r="M48" s="56"/>
      <c r="N48" s="56"/>
      <c r="O48" s="56"/>
      <c r="P48" s="56"/>
      <c r="Q48" s="994"/>
      <c r="R48" s="994"/>
      <c r="S48" s="994"/>
      <c r="T48" s="56"/>
    </row>
    <row r="49" hidden="1"/>
    <row r="50" hidden="1"/>
    <row r="51" hidden="1"/>
  </sheetData>
  <mergeCells count="10">
    <mergeCell ref="M10:M12"/>
    <mergeCell ref="O10:O12"/>
    <mergeCell ref="P10:P12"/>
    <mergeCell ref="R10:R12"/>
    <mergeCell ref="T10:T12"/>
    <mergeCell ref="C44:J46"/>
    <mergeCell ref="H10:H12"/>
    <mergeCell ref="I10:I12"/>
    <mergeCell ref="J10:J12"/>
    <mergeCell ref="L10:L12"/>
  </mergeCells>
  <phoneticPr fontId="17" type="noConversion"/>
  <conditionalFormatting sqref="H3">
    <cfRule type="cellIs" dxfId="17" priority="33" stopIfTrue="1" operator="greaterThan">
      <formula>0</formula>
    </cfRule>
    <cfRule type="cellIs" dxfId="16" priority="34" stopIfTrue="1" operator="lessThan">
      <formula>1</formula>
    </cfRule>
  </conditionalFormatting>
  <conditionalFormatting sqref="H15:H21">
    <cfRule type="cellIs" dxfId="15" priority="19" stopIfTrue="1" operator="greaterThan">
      <formula>0</formula>
    </cfRule>
    <cfRule type="cellIs" dxfId="14" priority="20" stopIfTrue="1" operator="lessThan">
      <formula>1</formula>
    </cfRule>
  </conditionalFormatting>
  <conditionalFormatting sqref="H24:H30 H33:H41">
    <cfRule type="cellIs" dxfId="13" priority="1" stopIfTrue="1" operator="greaterThan">
      <formula>0</formula>
    </cfRule>
    <cfRule type="cellIs" dxfId="12" priority="2" stopIfTrue="1" operator="lessThan">
      <formula>1</formula>
    </cfRule>
  </conditionalFormatting>
  <dataValidations count="1">
    <dataValidation type="list" allowBlank="1" showInputMessage="1" showErrorMessage="1" sqref="J15:J22 M15:M22 P33:P41 M33:M41 P15:P22 M24:M30 J24:J30 P24:P30 J33:J41" xr:uid="{D2F3FC76-8C13-4040-9668-4C8F09435A71}">
      <formula1>Confidence_grade</formula1>
    </dataValidation>
  </dataValidations>
  <pageMargins left="0.70866141732283472" right="0.70866141732283472" top="0.74803149606299213" bottom="0.74803149606299213" header="0.31496062992125984" footer="0.31496062992125984"/>
  <pageSetup paperSize="9" scale="66" fitToHeight="0" orientation="landscape" r:id="rId1"/>
  <headerFooter>
    <oddHeader>&amp;LDepartment of Internal Affairs - Three Waters Reform Programme - Request for Information Template Workbook I</oddHeader>
    <oddFooter>&amp;LPage &amp;P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C4C16-99FD-4A30-9547-3A1725D61B99}">
  <sheetPr>
    <tabColor rgb="FF55EBF7"/>
    <pageSetUpPr fitToPage="1"/>
  </sheetPr>
  <dimension ref="A1:XFD47"/>
  <sheetViews>
    <sheetView showGridLines="0" zoomScale="80" zoomScaleNormal="80" workbookViewId="0">
      <pane xSplit="7" ySplit="3" topLeftCell="H4" activePane="bottomRight" state="frozen"/>
      <selection pane="topRight"/>
      <selection pane="bottomLeft"/>
      <selection pane="bottomRight"/>
    </sheetView>
  </sheetViews>
  <sheetFormatPr defaultColWidth="0" defaultRowHeight="14.4" zeroHeight="1"/>
  <cols>
    <col min="1" max="1" width="2.44140625" customWidth="1"/>
    <col min="2" max="2" width="6.44140625" customWidth="1"/>
    <col min="3" max="3" width="17.44140625" customWidth="1"/>
    <col min="4" max="4" width="42.44140625" bestFit="1" customWidth="1"/>
    <col min="5" max="5" width="12.5546875" customWidth="1"/>
    <col min="6" max="7" width="8.5546875" customWidth="1"/>
    <col min="8" max="8" width="19" bestFit="1" customWidth="1"/>
    <col min="9" max="9" width="15.5546875" customWidth="1"/>
    <col min="10" max="10" width="5.5546875" bestFit="1" customWidth="1"/>
    <col min="11" max="11" width="5.5546875" customWidth="1"/>
    <col min="12" max="12" width="15" customWidth="1"/>
    <col min="13" max="13" width="6" customWidth="1"/>
    <col min="14" max="14" width="5.5546875" customWidth="1"/>
    <col min="15" max="15" width="14.44140625" customWidth="1"/>
    <col min="16" max="17" width="5.5546875" customWidth="1"/>
    <col min="18" max="18" width="13.88671875" customWidth="1"/>
    <col min="19" max="19" width="5.5546875" customWidth="1"/>
    <col min="20" max="20" width="15" customWidth="1"/>
    <col min="21" max="23" width="3.5546875" hidden="1" customWidth="1"/>
    <col min="24" max="24" width="4.44140625" hidden="1" customWidth="1"/>
    <col min="25" max="16384" width="8.88671875" hidden="1"/>
  </cols>
  <sheetData>
    <row r="1" spans="1:20"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988"/>
      <c r="R1" s="988"/>
      <c r="S1" s="988"/>
      <c r="T1" s="37"/>
    </row>
    <row r="2" spans="1:20" ht="20.399999999999999">
      <c r="A2" s="32"/>
      <c r="B2" s="39"/>
      <c r="C2" s="40"/>
      <c r="D2" s="42"/>
      <c r="E2" s="42"/>
      <c r="F2" s="42"/>
      <c r="G2" s="42"/>
      <c r="H2" s="42"/>
      <c r="I2" s="42"/>
      <c r="J2" s="42"/>
      <c r="K2" s="42"/>
      <c r="L2" s="42"/>
      <c r="M2" s="42"/>
      <c r="N2" s="42"/>
      <c r="O2" s="42"/>
      <c r="P2" s="42"/>
      <c r="Q2" s="990"/>
      <c r="R2" s="990"/>
      <c r="S2" s="990"/>
      <c r="T2" s="190"/>
    </row>
    <row r="3" spans="1:20">
      <c r="A3" s="41"/>
      <c r="B3" s="662" t="s">
        <v>1971</v>
      </c>
      <c r="C3" s="44"/>
      <c r="D3" s="948">
        <f>'Key information'!$E$8</f>
        <v>0</v>
      </c>
      <c r="E3" s="44"/>
      <c r="F3" s="41"/>
      <c r="G3" s="664" t="s">
        <v>100</v>
      </c>
      <c r="H3" s="671">
        <f>SUM(H15:H36)</f>
        <v>18</v>
      </c>
      <c r="I3" s="41"/>
      <c r="J3" s="344"/>
      <c r="K3" s="41"/>
      <c r="L3" s="41"/>
      <c r="M3" s="344"/>
      <c r="N3" s="41"/>
      <c r="O3" s="41"/>
      <c r="P3" s="41"/>
      <c r="Q3" s="989"/>
      <c r="R3" s="989"/>
      <c r="S3" s="989"/>
      <c r="T3" s="699"/>
    </row>
    <row r="4" spans="1:20">
      <c r="A4" s="32"/>
      <c r="B4" s="45"/>
      <c r="C4" s="853"/>
      <c r="D4" s="854"/>
      <c r="E4" s="856"/>
      <c r="F4" s="856"/>
      <c r="G4" s="856"/>
      <c r="H4" s="856"/>
      <c r="I4" s="856"/>
      <c r="J4" s="47"/>
      <c r="K4" s="856"/>
      <c r="L4" s="856"/>
      <c r="M4" s="47"/>
      <c r="N4" s="856"/>
      <c r="O4" s="856"/>
      <c r="P4" s="856"/>
      <c r="Q4" s="1015"/>
      <c r="R4" s="1015"/>
      <c r="S4" s="1015"/>
      <c r="T4" s="699"/>
    </row>
    <row r="5" spans="1:20">
      <c r="A5" s="32"/>
      <c r="B5" s="32"/>
      <c r="C5" s="33"/>
      <c r="D5" s="32"/>
      <c r="E5" s="32"/>
      <c r="F5" s="32"/>
      <c r="G5" s="32"/>
      <c r="H5" s="32"/>
      <c r="I5" s="32"/>
      <c r="J5" s="32"/>
      <c r="K5" s="32"/>
      <c r="L5" s="32"/>
      <c r="M5" s="32"/>
      <c r="N5" s="32"/>
      <c r="O5" s="32"/>
      <c r="P5" s="32"/>
      <c r="Q5" s="985"/>
      <c r="R5" s="985"/>
      <c r="S5" s="985"/>
      <c r="T5" s="50"/>
    </row>
    <row r="6" spans="1:20" ht="15" thickBot="1">
      <c r="A6" s="32"/>
      <c r="B6" s="48"/>
      <c r="C6" s="49"/>
      <c r="D6" s="50"/>
      <c r="E6" s="50"/>
      <c r="F6" s="50"/>
      <c r="G6" s="50"/>
      <c r="H6" s="50"/>
      <c r="I6" s="50"/>
      <c r="J6" s="50"/>
      <c r="K6" s="50"/>
      <c r="L6" s="50"/>
      <c r="M6" s="50"/>
      <c r="N6" s="50"/>
      <c r="O6" s="50"/>
      <c r="P6" s="50"/>
      <c r="Q6" s="991"/>
      <c r="R6" s="991"/>
      <c r="S6" s="991"/>
      <c r="T6" s="857"/>
    </row>
    <row r="7" spans="1:20">
      <c r="A7" s="32"/>
      <c r="B7" s="52"/>
      <c r="C7" s="122" t="s">
        <v>1844</v>
      </c>
      <c r="D7" s="155"/>
      <c r="E7" s="32"/>
      <c r="F7" s="32"/>
      <c r="G7" s="32"/>
      <c r="H7" s="32"/>
      <c r="I7" s="32"/>
      <c r="J7" s="32"/>
      <c r="K7" s="32"/>
      <c r="L7" s="32"/>
      <c r="M7" s="32"/>
      <c r="N7" s="32"/>
      <c r="O7" s="32"/>
      <c r="P7" s="32"/>
      <c r="Q7" s="985"/>
      <c r="R7" s="985"/>
      <c r="S7" s="985"/>
      <c r="T7" s="699"/>
    </row>
    <row r="8" spans="1:20" ht="15" thickBot="1">
      <c r="A8" s="32"/>
      <c r="B8" s="52"/>
      <c r="C8" s="156" t="s">
        <v>1930</v>
      </c>
      <c r="D8" s="157"/>
      <c r="E8" s="32"/>
      <c r="F8" s="32"/>
      <c r="G8" s="32"/>
      <c r="H8" s="32"/>
      <c r="I8" s="32"/>
      <c r="J8" s="32"/>
      <c r="K8" s="32"/>
      <c r="L8" s="32"/>
      <c r="M8" s="32"/>
      <c r="N8" s="32"/>
      <c r="O8" s="32"/>
      <c r="P8" s="32"/>
      <c r="Q8" s="985"/>
      <c r="R8" s="985"/>
      <c r="S8" s="985"/>
      <c r="T8" s="699"/>
    </row>
    <row r="9" spans="1:20" ht="15" thickBot="1">
      <c r="A9" s="32"/>
      <c r="B9" s="52"/>
      <c r="C9" s="32"/>
      <c r="D9" s="32"/>
      <c r="E9" s="32"/>
      <c r="F9" s="32"/>
      <c r="G9" s="32"/>
      <c r="H9" s="32"/>
      <c r="I9" s="32"/>
      <c r="J9" s="32"/>
      <c r="K9" s="32"/>
      <c r="L9" s="32"/>
      <c r="M9" s="32"/>
      <c r="N9" s="32"/>
      <c r="O9" s="32"/>
      <c r="P9" s="32"/>
      <c r="Q9" s="985"/>
      <c r="R9" s="985"/>
      <c r="S9" s="985"/>
      <c r="T9" s="699"/>
    </row>
    <row r="10" spans="1:20" ht="21" customHeight="1">
      <c r="A10" s="32"/>
      <c r="B10" s="52"/>
      <c r="C10" s="193" t="s">
        <v>1846</v>
      </c>
      <c r="D10" s="194" t="s">
        <v>32</v>
      </c>
      <c r="E10" s="194" t="s">
        <v>104</v>
      </c>
      <c r="F10" s="195" t="s">
        <v>105</v>
      </c>
      <c r="G10" s="32"/>
      <c r="H10" s="1716" t="s">
        <v>106</v>
      </c>
      <c r="I10" s="1719" t="s">
        <v>1900</v>
      </c>
      <c r="J10" s="1722" t="s">
        <v>147</v>
      </c>
      <c r="K10" s="196"/>
      <c r="L10" s="1723" t="s">
        <v>1901</v>
      </c>
      <c r="M10" s="1722" t="s">
        <v>147</v>
      </c>
      <c r="N10" s="32"/>
      <c r="O10" s="1723" t="s">
        <v>1902</v>
      </c>
      <c r="P10" s="1722" t="s">
        <v>147</v>
      </c>
      <c r="Q10" s="968"/>
      <c r="R10" s="1338" t="s">
        <v>108</v>
      </c>
      <c r="S10" s="992"/>
      <c r="T10" s="1332" t="s">
        <v>109</v>
      </c>
    </row>
    <row r="11" spans="1:20" ht="14.85" customHeight="1">
      <c r="A11" s="32"/>
      <c r="B11" s="52"/>
      <c r="C11" s="197" t="s">
        <v>110</v>
      </c>
      <c r="D11" s="198"/>
      <c r="E11" s="198"/>
      <c r="F11" s="199" t="s">
        <v>111</v>
      </c>
      <c r="G11" s="32"/>
      <c r="H11" s="1717"/>
      <c r="I11" s="1720"/>
      <c r="J11" s="1709"/>
      <c r="K11" s="196"/>
      <c r="L11" s="1724"/>
      <c r="M11" s="1709"/>
      <c r="N11" s="200"/>
      <c r="O11" s="1724"/>
      <c r="P11" s="1709"/>
      <c r="Q11" s="968"/>
      <c r="R11" s="1339"/>
      <c r="S11" s="992"/>
      <c r="T11" s="1333"/>
    </row>
    <row r="12" spans="1:20" ht="15" customHeight="1" thickBot="1">
      <c r="A12" s="32"/>
      <c r="B12" s="52"/>
      <c r="C12" s="156"/>
      <c r="D12" s="201"/>
      <c r="E12" s="201"/>
      <c r="F12" s="202"/>
      <c r="G12" s="32"/>
      <c r="H12" s="1718"/>
      <c r="I12" s="1721"/>
      <c r="J12" s="1710"/>
      <c r="K12" s="196"/>
      <c r="L12" s="1725"/>
      <c r="M12" s="1710"/>
      <c r="N12" s="32"/>
      <c r="O12" s="1725"/>
      <c r="P12" s="1710"/>
      <c r="Q12" s="968"/>
      <c r="R12" s="1340"/>
      <c r="S12" s="993"/>
      <c r="T12" s="1334"/>
    </row>
    <row r="13" spans="1:20">
      <c r="A13" s="32"/>
      <c r="B13" s="52"/>
      <c r="C13" s="32"/>
      <c r="D13" s="32"/>
      <c r="E13" s="32"/>
      <c r="F13" s="32"/>
      <c r="G13" s="32"/>
      <c r="H13" s="32"/>
      <c r="I13" s="32"/>
      <c r="J13" s="32"/>
      <c r="K13" s="32"/>
      <c r="L13" s="32"/>
      <c r="M13" s="32"/>
      <c r="N13" s="32"/>
      <c r="O13" s="32"/>
      <c r="P13" s="32"/>
      <c r="Q13" s="985"/>
      <c r="R13" s="985"/>
      <c r="S13" s="985"/>
      <c r="T13" s="999"/>
    </row>
    <row r="14" spans="1:20">
      <c r="A14" s="32"/>
      <c r="B14" s="203"/>
      <c r="C14" s="57"/>
      <c r="D14" s="63" t="s">
        <v>1931</v>
      </c>
      <c r="E14" s="57"/>
      <c r="F14" s="57"/>
      <c r="G14" s="32"/>
      <c r="H14" s="32"/>
      <c r="I14" s="34"/>
      <c r="J14" s="34"/>
      <c r="K14" s="34"/>
      <c r="L14" s="32"/>
      <c r="M14" s="32"/>
      <c r="N14" s="34"/>
      <c r="O14" s="32"/>
      <c r="P14" s="34"/>
      <c r="Q14" s="986"/>
      <c r="R14" s="985"/>
      <c r="S14" s="985"/>
      <c r="T14" s="999"/>
    </row>
    <row r="15" spans="1:20" ht="17.399999999999999" customHeight="1">
      <c r="A15" s="32"/>
      <c r="B15" s="203">
        <f>IF(C15="","",COUNTIF($C$15:C15,"&lt;&gt;""")-COUNTBLANK($C$15:C15))</f>
        <v>1</v>
      </c>
      <c r="C15" s="57" t="s">
        <v>1932</v>
      </c>
      <c r="D15" s="415" t="s">
        <v>1933</v>
      </c>
      <c r="E15" s="432" t="s">
        <v>1934</v>
      </c>
      <c r="F15" s="432" t="s">
        <v>117</v>
      </c>
      <c r="G15" s="205"/>
      <c r="H15" s="1010">
        <f t="shared" ref="H15:H20" si="0">IF(AND(I15&lt;&gt;"",J15&lt;&gt;"",L15&lt;&gt;"",M15&lt;&gt;"",O15&lt;&gt;"",P15&lt;&gt;"",T15&lt;&gt;""),0,1)</f>
        <v>1</v>
      </c>
      <c r="I15" s="183"/>
      <c r="J15" s="184"/>
      <c r="K15" s="34"/>
      <c r="L15" s="183"/>
      <c r="M15" s="184"/>
      <c r="N15" s="34"/>
      <c r="O15" s="183"/>
      <c r="P15" s="184"/>
      <c r="Q15" s="985"/>
      <c r="R15" s="1017"/>
      <c r="S15" s="986"/>
      <c r="T15" s="1005"/>
    </row>
    <row r="16" spans="1:20" ht="17.399999999999999" customHeight="1">
      <c r="A16" s="32"/>
      <c r="B16" s="203">
        <f>IF(C16="","",COUNTIF($C$15:C16,"&lt;&gt;""")-COUNTBLANK($C$15:C16))</f>
        <v>2</v>
      </c>
      <c r="C16" s="57" t="s">
        <v>1935</v>
      </c>
      <c r="D16" s="415" t="s">
        <v>1936</v>
      </c>
      <c r="E16" s="432" t="s">
        <v>1934</v>
      </c>
      <c r="F16" s="206" t="s">
        <v>117</v>
      </c>
      <c r="G16" s="205"/>
      <c r="H16" s="1010">
        <f t="shared" si="0"/>
        <v>1</v>
      </c>
      <c r="I16" s="183"/>
      <c r="J16" s="184"/>
      <c r="K16" s="34"/>
      <c r="L16" s="183"/>
      <c r="M16" s="184"/>
      <c r="N16" s="34"/>
      <c r="O16" s="183"/>
      <c r="P16" s="184"/>
      <c r="Q16" s="985"/>
      <c r="R16" s="1017"/>
      <c r="S16" s="986"/>
      <c r="T16" s="1005"/>
    </row>
    <row r="17" spans="1:20" ht="17.399999999999999" customHeight="1">
      <c r="A17" s="32"/>
      <c r="B17" s="203">
        <f>IF(C17="","",COUNTIF($C$15:C17,"&lt;&gt;""")-COUNTBLANK($C$15:C17))</f>
        <v>3</v>
      </c>
      <c r="C17" s="57" t="s">
        <v>1937</v>
      </c>
      <c r="D17" s="415" t="s">
        <v>1938</v>
      </c>
      <c r="E17" s="432" t="s">
        <v>1934</v>
      </c>
      <c r="F17" s="206" t="s">
        <v>117</v>
      </c>
      <c r="G17" s="205"/>
      <c r="H17" s="1010">
        <f t="shared" si="0"/>
        <v>1</v>
      </c>
      <c r="I17" s="183"/>
      <c r="J17" s="184"/>
      <c r="K17" s="34"/>
      <c r="L17" s="183"/>
      <c r="M17" s="184"/>
      <c r="N17" s="34"/>
      <c r="O17" s="183"/>
      <c r="P17" s="184"/>
      <c r="Q17" s="985"/>
      <c r="R17" s="1017"/>
      <c r="S17" s="986"/>
      <c r="T17" s="1005"/>
    </row>
    <row r="18" spans="1:20" ht="17.399999999999999" customHeight="1">
      <c r="A18" s="32"/>
      <c r="B18" s="203">
        <f>IF(C18="","",COUNTIF($C$15:C18,"&lt;&gt;""")-COUNTBLANK($C$15:C18))</f>
        <v>4</v>
      </c>
      <c r="C18" s="57" t="s">
        <v>1939</v>
      </c>
      <c r="D18" s="415" t="s">
        <v>1940</v>
      </c>
      <c r="E18" s="432" t="s">
        <v>1934</v>
      </c>
      <c r="F18" s="207" t="s">
        <v>117</v>
      </c>
      <c r="G18" s="205"/>
      <c r="H18" s="1010">
        <f t="shared" si="0"/>
        <v>1</v>
      </c>
      <c r="I18" s="183"/>
      <c r="J18" s="184"/>
      <c r="K18" s="34"/>
      <c r="L18" s="183"/>
      <c r="M18" s="184"/>
      <c r="N18" s="34"/>
      <c r="O18" s="183"/>
      <c r="P18" s="184"/>
      <c r="Q18" s="985"/>
      <c r="R18" s="1017"/>
      <c r="S18" s="986"/>
      <c r="T18" s="1005"/>
    </row>
    <row r="19" spans="1:20" ht="17.399999999999999" customHeight="1">
      <c r="A19" s="32"/>
      <c r="B19" s="203">
        <f>IF(C19="","",COUNTIF($C$15:C19,"&lt;&gt;""")-COUNTBLANK($C$15:C19))</f>
        <v>5</v>
      </c>
      <c r="C19" s="57" t="s">
        <v>1941</v>
      </c>
      <c r="D19" s="415" t="s">
        <v>1942</v>
      </c>
      <c r="E19" s="432" t="s">
        <v>1934</v>
      </c>
      <c r="F19" s="206" t="s">
        <v>117</v>
      </c>
      <c r="G19" s="205"/>
      <c r="H19" s="1010">
        <f t="shared" si="0"/>
        <v>1</v>
      </c>
      <c r="I19" s="183"/>
      <c r="J19" s="184"/>
      <c r="K19" s="34"/>
      <c r="L19" s="183"/>
      <c r="M19" s="184"/>
      <c r="N19" s="34"/>
      <c r="O19" s="183"/>
      <c r="P19" s="184"/>
      <c r="Q19" s="985"/>
      <c r="R19" s="1017"/>
      <c r="S19" s="986"/>
      <c r="T19" s="1005"/>
    </row>
    <row r="20" spans="1:20" ht="17.399999999999999" customHeight="1">
      <c r="A20" s="32"/>
      <c r="B20" s="203">
        <f>IF(C20="","",COUNTIF($C$15:C20,"&lt;&gt;""")-COUNTBLANK($C$15:C20))</f>
        <v>6</v>
      </c>
      <c r="C20" s="57" t="s">
        <v>1943</v>
      </c>
      <c r="D20" s="1009" t="s">
        <v>2152</v>
      </c>
      <c r="E20" s="432" t="s">
        <v>1934</v>
      </c>
      <c r="F20" s="206" t="s">
        <v>117</v>
      </c>
      <c r="G20" s="32"/>
      <c r="H20" s="1010">
        <f t="shared" si="0"/>
        <v>1</v>
      </c>
      <c r="I20" s="183"/>
      <c r="J20" s="184"/>
      <c r="K20" s="32"/>
      <c r="L20" s="183"/>
      <c r="M20" s="184"/>
      <c r="N20" s="32"/>
      <c r="O20" s="183"/>
      <c r="P20" s="184"/>
      <c r="Q20" s="985"/>
      <c r="R20" s="1017"/>
      <c r="S20" s="986"/>
      <c r="T20" s="1005"/>
    </row>
    <row r="21" spans="1:20" ht="17.399999999999999" customHeight="1">
      <c r="A21" s="84"/>
      <c r="B21" s="203" t="str">
        <f>IF(C21="","",COUNTIF($C$15:C21,"&lt;&gt;""")-COUNTBLANK($C$15:C21))</f>
        <v/>
      </c>
      <c r="C21" s="84"/>
      <c r="D21" s="84"/>
      <c r="E21" s="858"/>
      <c r="F21" s="84"/>
      <c r="G21" s="84"/>
      <c r="H21" s="84"/>
      <c r="I21" s="859"/>
      <c r="J21" s="84"/>
      <c r="K21" s="84"/>
      <c r="L21" s="859"/>
      <c r="M21" s="84"/>
      <c r="N21" s="84"/>
      <c r="O21" s="859"/>
      <c r="P21" s="84"/>
      <c r="Q21" s="985"/>
      <c r="R21" s="985"/>
      <c r="S21" s="985"/>
      <c r="T21" s="1013"/>
    </row>
    <row r="22" spans="1:20" ht="17.399999999999999" customHeight="1">
      <c r="A22" s="32"/>
      <c r="B22" s="203" t="str">
        <f>IF(C22="","",COUNTIF($C$15:C22,"&lt;&gt;""")-COUNTBLANK($C$15:C22))</f>
        <v/>
      </c>
      <c r="C22" s="57"/>
      <c r="D22" s="1160" t="s">
        <v>2666</v>
      </c>
      <c r="E22" s="57"/>
      <c r="F22" s="57"/>
      <c r="G22" s="158"/>
      <c r="H22" s="84"/>
      <c r="I22" s="208"/>
      <c r="J22" s="208"/>
      <c r="K22" s="84"/>
      <c r="L22" s="210"/>
      <c r="M22" s="860"/>
      <c r="N22" s="84"/>
      <c r="O22" s="210"/>
      <c r="P22" s="84"/>
      <c r="Q22" s="985"/>
      <c r="R22" s="985"/>
      <c r="S22" s="985"/>
      <c r="T22" s="1013"/>
    </row>
    <row r="23" spans="1:20" ht="17.399999999999999" customHeight="1">
      <c r="A23" s="32"/>
      <c r="B23" s="203">
        <f>IF(C23="","",COUNTIF($C$15:C23,"&lt;&gt;""")-COUNTBLANK($C$15:C23))</f>
        <v>7</v>
      </c>
      <c r="C23" s="57" t="s">
        <v>1944</v>
      </c>
      <c r="D23" s="415" t="s">
        <v>1945</v>
      </c>
      <c r="E23" s="432" t="s">
        <v>1934</v>
      </c>
      <c r="F23" s="432" t="s">
        <v>117</v>
      </c>
      <c r="G23" s="158"/>
      <c r="H23" s="1010">
        <f t="shared" ref="H23:H28" si="1">IF(AND(I23&lt;&gt;"",J23&lt;&gt;"",L23&lt;&gt;"",M23&lt;&gt;"",O23&lt;&gt;"",P23&lt;&gt;"",T23&lt;&gt;""),0,1)</f>
        <v>1</v>
      </c>
      <c r="I23" s="183"/>
      <c r="J23" s="184"/>
      <c r="K23" s="34"/>
      <c r="L23" s="183"/>
      <c r="M23" s="184"/>
      <c r="N23" s="34"/>
      <c r="O23" s="183"/>
      <c r="P23" s="184"/>
      <c r="Q23" s="985"/>
      <c r="R23" s="1017"/>
      <c r="S23" s="986"/>
      <c r="T23" s="1005"/>
    </row>
    <row r="24" spans="1:20" ht="17.399999999999999" customHeight="1">
      <c r="A24" s="32"/>
      <c r="B24" s="203">
        <f>IF(C24="","",COUNTIF($C$15:C24,"&lt;&gt;""")-COUNTBLANK($C$15:C24))</f>
        <v>8</v>
      </c>
      <c r="C24" s="57" t="s">
        <v>1946</v>
      </c>
      <c r="D24" s="204" t="s">
        <v>2110</v>
      </c>
      <c r="E24" s="432" t="s">
        <v>1934</v>
      </c>
      <c r="F24" s="206" t="s">
        <v>117</v>
      </c>
      <c r="G24" s="158"/>
      <c r="H24" s="1010">
        <f t="shared" si="1"/>
        <v>1</v>
      </c>
      <c r="I24" s="183"/>
      <c r="J24" s="184"/>
      <c r="K24" s="34"/>
      <c r="L24" s="183"/>
      <c r="M24" s="184"/>
      <c r="N24" s="34"/>
      <c r="O24" s="183"/>
      <c r="P24" s="184"/>
      <c r="Q24" s="985"/>
      <c r="R24" s="1017"/>
      <c r="S24" s="986"/>
      <c r="T24" s="1005"/>
    </row>
    <row r="25" spans="1:20" ht="17.399999999999999" customHeight="1">
      <c r="A25" s="32"/>
      <c r="B25" s="203">
        <f>IF(C25="","",COUNTIF($C$15:C25,"&lt;&gt;""")-COUNTBLANK($C$15:C25))</f>
        <v>9</v>
      </c>
      <c r="C25" s="57" t="s">
        <v>1947</v>
      </c>
      <c r="D25" s="415" t="s">
        <v>1948</v>
      </c>
      <c r="E25" s="432" t="s">
        <v>1934</v>
      </c>
      <c r="F25" s="206" t="s">
        <v>117</v>
      </c>
      <c r="G25" s="158"/>
      <c r="H25" s="1010">
        <f t="shared" si="1"/>
        <v>1</v>
      </c>
      <c r="I25" s="183"/>
      <c r="J25" s="184"/>
      <c r="K25" s="34"/>
      <c r="L25" s="183"/>
      <c r="M25" s="184"/>
      <c r="N25" s="34"/>
      <c r="O25" s="183"/>
      <c r="P25" s="184"/>
      <c r="Q25" s="985"/>
      <c r="R25" s="1017"/>
      <c r="S25" s="986"/>
      <c r="T25" s="1005"/>
    </row>
    <row r="26" spans="1:20" ht="17.399999999999999" customHeight="1">
      <c r="A26" s="32"/>
      <c r="B26" s="203">
        <f>IF(C26="","",COUNTIF($C$15:C26,"&lt;&gt;""")-COUNTBLANK($C$15:C26))</f>
        <v>10</v>
      </c>
      <c r="C26" s="57" t="s">
        <v>1949</v>
      </c>
      <c r="D26" s="415" t="s">
        <v>1950</v>
      </c>
      <c r="E26" s="432" t="s">
        <v>1934</v>
      </c>
      <c r="F26" s="207" t="s">
        <v>117</v>
      </c>
      <c r="G26" s="158"/>
      <c r="H26" s="1010">
        <f t="shared" si="1"/>
        <v>1</v>
      </c>
      <c r="I26" s="183"/>
      <c r="J26" s="184"/>
      <c r="K26" s="34"/>
      <c r="L26" s="183"/>
      <c r="M26" s="184"/>
      <c r="N26" s="34"/>
      <c r="O26" s="183"/>
      <c r="P26" s="184"/>
      <c r="Q26" s="985"/>
      <c r="R26" s="1017"/>
      <c r="S26" s="986"/>
      <c r="T26" s="1005"/>
    </row>
    <row r="27" spans="1:20" ht="17.399999999999999" customHeight="1">
      <c r="A27" s="32"/>
      <c r="B27" s="203">
        <f>IF(C27="","",COUNTIF($C$15:C27,"&lt;&gt;""")-COUNTBLANK($C$15:C27))</f>
        <v>11</v>
      </c>
      <c r="C27" s="57" t="s">
        <v>1951</v>
      </c>
      <c r="D27" s="415" t="s">
        <v>1952</v>
      </c>
      <c r="E27" s="432" t="s">
        <v>1934</v>
      </c>
      <c r="F27" s="206" t="s">
        <v>117</v>
      </c>
      <c r="G27" s="158"/>
      <c r="H27" s="1010">
        <f t="shared" si="1"/>
        <v>1</v>
      </c>
      <c r="I27" s="183"/>
      <c r="J27" s="184"/>
      <c r="K27" s="34"/>
      <c r="L27" s="183"/>
      <c r="M27" s="184"/>
      <c r="N27" s="34"/>
      <c r="O27" s="183"/>
      <c r="P27" s="184"/>
      <c r="Q27" s="985"/>
      <c r="R27" s="1017"/>
      <c r="S27" s="986"/>
      <c r="T27" s="1005"/>
    </row>
    <row r="28" spans="1:20" ht="17.399999999999999" customHeight="1">
      <c r="A28" s="32"/>
      <c r="B28" s="203">
        <f>IF(C28="","",COUNTIF($C$15:C28,"&lt;&gt;""")-COUNTBLANK($C$15:C28))</f>
        <v>12</v>
      </c>
      <c r="C28" s="57" t="s">
        <v>1953</v>
      </c>
      <c r="D28" s="415" t="s">
        <v>1954</v>
      </c>
      <c r="E28" s="432" t="s">
        <v>1934</v>
      </c>
      <c r="F28" s="206" t="s">
        <v>117</v>
      </c>
      <c r="G28" s="158"/>
      <c r="H28" s="1010">
        <f t="shared" si="1"/>
        <v>1</v>
      </c>
      <c r="I28" s="183"/>
      <c r="J28" s="184"/>
      <c r="K28" s="32"/>
      <c r="L28" s="183"/>
      <c r="M28" s="184"/>
      <c r="N28" s="32"/>
      <c r="O28" s="183"/>
      <c r="P28" s="184"/>
      <c r="Q28" s="985"/>
      <c r="R28" s="1017"/>
      <c r="S28" s="986"/>
      <c r="T28" s="1005"/>
    </row>
    <row r="29" spans="1:20" ht="17.399999999999999" customHeight="1">
      <c r="B29" s="1004" t="str">
        <f>IF(C29="","",COUNTIF($C$15:C29,"&lt;&gt;""")-COUNTBLANK($C$15:C29))</f>
        <v/>
      </c>
    </row>
    <row r="30" spans="1:20" s="984" customFormat="1" ht="17.399999999999999" customHeight="1">
      <c r="A30" s="985"/>
      <c r="B30" s="1004" t="str">
        <f>IF(C30="","",COUNTIF($C$15:C30,"&lt;&gt;""")-COUNTBLANK($C$15:C30))</f>
        <v/>
      </c>
      <c r="C30" s="162"/>
      <c r="D30" s="1160" t="s">
        <v>2867</v>
      </c>
      <c r="E30" s="162"/>
      <c r="F30" s="162"/>
      <c r="G30" s="158"/>
      <c r="H30" s="998"/>
      <c r="I30" s="208"/>
      <c r="J30" s="208"/>
      <c r="K30" s="998"/>
      <c r="L30" s="210"/>
      <c r="M30" s="860"/>
      <c r="N30" s="998"/>
      <c r="O30" s="210"/>
      <c r="P30" s="998"/>
      <c r="Q30" s="985"/>
      <c r="R30" s="985"/>
      <c r="S30" s="985"/>
      <c r="T30" s="1013"/>
    </row>
    <row r="31" spans="1:20" s="984" customFormat="1" ht="16.95" customHeight="1">
      <c r="A31" s="985"/>
      <c r="B31" s="436">
        <f>IF(C31="","",COUNTIF($C$15:C31,"&lt;&gt;""")-COUNTBLANK($C$15:C31))</f>
        <v>13</v>
      </c>
      <c r="C31" s="162" t="s">
        <v>2868</v>
      </c>
      <c r="D31" s="1009" t="s">
        <v>2869</v>
      </c>
      <c r="E31" s="432" t="s">
        <v>1934</v>
      </c>
      <c r="F31" s="432" t="s">
        <v>117</v>
      </c>
      <c r="G31" s="158"/>
      <c r="H31" s="1010">
        <f t="shared" ref="H31:H36" si="2">IF(AND(I31&lt;&gt;"",J31&lt;&gt;"",L31&lt;&gt;"",M31&lt;&gt;"",O31&lt;&gt;"",P31&lt;&gt;"",T31&lt;&gt;""),0,1)</f>
        <v>1</v>
      </c>
      <c r="I31" s="183"/>
      <c r="J31" s="1002"/>
      <c r="K31" s="986"/>
      <c r="L31" s="183"/>
      <c r="M31" s="1002"/>
      <c r="N31" s="986"/>
      <c r="O31" s="183"/>
      <c r="P31" s="1002"/>
      <c r="Q31" s="985"/>
      <c r="R31" s="1194"/>
      <c r="S31" s="986"/>
      <c r="T31" s="1005"/>
    </row>
    <row r="32" spans="1:20" s="984" customFormat="1" ht="16.95" customHeight="1">
      <c r="A32" s="985"/>
      <c r="B32" s="436">
        <f>IF(C32="","",COUNTIF($C$15:C32,"&lt;&gt;""")-COUNTBLANK($C$15:C32))</f>
        <v>14</v>
      </c>
      <c r="C32" s="162" t="s">
        <v>2870</v>
      </c>
      <c r="D32" s="1009" t="s">
        <v>1945</v>
      </c>
      <c r="E32" s="432" t="s">
        <v>1934</v>
      </c>
      <c r="F32" s="432" t="s">
        <v>117</v>
      </c>
      <c r="G32" s="158"/>
      <c r="H32" s="1010">
        <f t="shared" si="2"/>
        <v>1</v>
      </c>
      <c r="I32" s="183"/>
      <c r="J32" s="1002"/>
      <c r="K32" s="986"/>
      <c r="L32" s="183"/>
      <c r="M32" s="1002"/>
      <c r="N32" s="986"/>
      <c r="O32" s="183"/>
      <c r="P32" s="1002"/>
      <c r="Q32" s="985"/>
      <c r="R32" s="1194"/>
      <c r="S32" s="986"/>
      <c r="T32" s="1005"/>
    </row>
    <row r="33" spans="1:16384" s="984" customFormat="1" ht="16.95" customHeight="1">
      <c r="A33" s="985"/>
      <c r="B33" s="436">
        <f>IF(C33="","",COUNTIF($C$15:C33,"&lt;&gt;""")-COUNTBLANK($C$15:C33))</f>
        <v>15</v>
      </c>
      <c r="C33" s="162" t="s">
        <v>2871</v>
      </c>
      <c r="D33" s="1009" t="s">
        <v>2110</v>
      </c>
      <c r="E33" s="432" t="s">
        <v>1934</v>
      </c>
      <c r="F33" s="432" t="s">
        <v>117</v>
      </c>
      <c r="G33" s="158"/>
      <c r="H33" s="1010">
        <f t="shared" si="2"/>
        <v>1</v>
      </c>
      <c r="I33" s="183"/>
      <c r="J33" s="1002"/>
      <c r="K33" s="986"/>
      <c r="L33" s="183"/>
      <c r="M33" s="1002"/>
      <c r="N33" s="986"/>
      <c r="O33" s="183"/>
      <c r="P33" s="1002"/>
      <c r="Q33" s="985"/>
      <c r="R33" s="1194"/>
      <c r="S33" s="986"/>
      <c r="T33" s="1005"/>
    </row>
    <row r="34" spans="1:16384" s="984" customFormat="1" ht="16.95" customHeight="1">
      <c r="A34" s="985"/>
      <c r="B34" s="436">
        <f>IF(C34="","",COUNTIF($C$15:C34,"&lt;&gt;""")-COUNTBLANK($C$15:C34))</f>
        <v>16</v>
      </c>
      <c r="C34" s="162" t="s">
        <v>2872</v>
      </c>
      <c r="D34" s="1009" t="s">
        <v>1948</v>
      </c>
      <c r="E34" s="432" t="s">
        <v>1934</v>
      </c>
      <c r="F34" s="432" t="s">
        <v>117</v>
      </c>
      <c r="G34" s="158"/>
      <c r="H34" s="1010">
        <f t="shared" si="2"/>
        <v>1</v>
      </c>
      <c r="I34" s="183"/>
      <c r="J34" s="1002"/>
      <c r="K34" s="986"/>
      <c r="L34" s="183"/>
      <c r="M34" s="1002"/>
      <c r="N34" s="986"/>
      <c r="O34" s="183"/>
      <c r="P34" s="1002"/>
      <c r="Q34" s="985"/>
      <c r="R34" s="1194"/>
      <c r="S34" s="986"/>
      <c r="T34" s="1005"/>
    </row>
    <row r="35" spans="1:16384" s="984" customFormat="1" ht="16.95" customHeight="1">
      <c r="A35" s="985"/>
      <c r="B35" s="436">
        <f>IF(C35="","",COUNTIF($C$15:C35,"&lt;&gt;""")-COUNTBLANK($C$15:C35))</f>
        <v>17</v>
      </c>
      <c r="C35" s="162" t="s">
        <v>2873</v>
      </c>
      <c r="D35" s="1009" t="s">
        <v>2874</v>
      </c>
      <c r="E35" s="432" t="s">
        <v>1934</v>
      </c>
      <c r="F35" s="869" t="s">
        <v>117</v>
      </c>
      <c r="G35" s="158"/>
      <c r="H35" s="1010">
        <f t="shared" si="2"/>
        <v>1</v>
      </c>
      <c r="I35" s="183"/>
      <c r="J35" s="1002"/>
      <c r="K35" s="986"/>
      <c r="L35" s="183"/>
      <c r="M35" s="1002"/>
      <c r="N35" s="986"/>
      <c r="O35" s="183"/>
      <c r="P35" s="1002"/>
      <c r="Q35" s="985"/>
      <c r="R35" s="1194"/>
      <c r="S35" s="986"/>
      <c r="T35" s="1005"/>
    </row>
    <row r="36" spans="1:16384" s="984" customFormat="1" ht="16.95" customHeight="1">
      <c r="A36" s="985"/>
      <c r="B36" s="436">
        <f>IF(C36="","",COUNTIF($C$15:C36,"&lt;&gt;""")-COUNTBLANK($C$15:C36))</f>
        <v>18</v>
      </c>
      <c r="C36" s="162" t="s">
        <v>2875</v>
      </c>
      <c r="D36" s="1009" t="s">
        <v>1950</v>
      </c>
      <c r="E36" s="432" t="s">
        <v>1934</v>
      </c>
      <c r="F36" s="869" t="s">
        <v>117</v>
      </c>
      <c r="G36" s="158"/>
      <c r="H36" s="1010">
        <f t="shared" si="2"/>
        <v>1</v>
      </c>
      <c r="I36" s="183"/>
      <c r="J36" s="1002"/>
      <c r="K36" s="985"/>
      <c r="L36" s="183"/>
      <c r="M36" s="1002"/>
      <c r="N36" s="985"/>
      <c r="O36" s="183"/>
      <c r="P36" s="1002"/>
      <c r="Q36" s="985"/>
      <c r="R36" s="1194"/>
      <c r="S36" s="986"/>
      <c r="T36" s="1005"/>
    </row>
    <row r="37" spans="1:16384" ht="16.95" customHeight="1">
      <c r="A37" s="32"/>
      <c r="B37" s="436">
        <f>IF(C37="","",COUNTIF($C$15:C37,"&lt;&gt;""")-COUNTBLANK($C$15:C37))</f>
        <v>19</v>
      </c>
      <c r="C37" s="162" t="s">
        <v>2876</v>
      </c>
      <c r="D37" s="1009" t="s">
        <v>1952</v>
      </c>
      <c r="E37" s="432" t="s">
        <v>1934</v>
      </c>
      <c r="F37" s="432" t="s">
        <v>117</v>
      </c>
      <c r="G37" s="158"/>
      <c r="H37" s="1010">
        <f t="shared" ref="H37:H38" si="3">IF(AND(I37&lt;&gt;"",J37&lt;&gt;"",L37&lt;&gt;"",M37&lt;&gt;"",O37&lt;&gt;"",P37&lt;&gt;"",T37&lt;&gt;""),0,1)</f>
        <v>1</v>
      </c>
      <c r="I37" s="183"/>
      <c r="J37" s="1002"/>
      <c r="K37" s="985"/>
      <c r="L37" s="183"/>
      <c r="M37" s="1002"/>
      <c r="N37" s="985"/>
      <c r="O37" s="183"/>
      <c r="P37" s="1002"/>
      <c r="Q37" s="985"/>
      <c r="R37" s="1194"/>
      <c r="S37" s="986"/>
      <c r="T37" s="1005"/>
      <c r="U37" s="984"/>
      <c r="V37" s="984"/>
      <c r="W37" s="984"/>
      <c r="X37" s="984"/>
      <c r="Y37" s="984"/>
      <c r="Z37" s="984"/>
      <c r="AA37" s="984"/>
      <c r="AB37" s="984"/>
      <c r="AC37" s="984"/>
      <c r="AD37" s="984"/>
      <c r="AE37" s="984"/>
      <c r="AF37" s="984"/>
      <c r="AG37" s="984"/>
      <c r="AH37" s="984"/>
      <c r="AI37" s="984"/>
      <c r="AJ37" s="984"/>
      <c r="AK37" s="984"/>
      <c r="AL37" s="984"/>
      <c r="AM37" s="984"/>
      <c r="AN37" s="984"/>
      <c r="AO37" s="984"/>
      <c r="AP37" s="984"/>
      <c r="AQ37" s="984"/>
      <c r="AR37" s="984"/>
      <c r="AS37" s="984"/>
      <c r="AT37" s="984"/>
      <c r="AU37" s="984"/>
      <c r="AV37" s="984"/>
      <c r="AW37" s="984"/>
      <c r="AX37" s="984"/>
      <c r="AY37" s="984"/>
      <c r="AZ37" s="984"/>
      <c r="BA37" s="984"/>
      <c r="BB37" s="984"/>
      <c r="BC37" s="984"/>
      <c r="BD37" s="984"/>
      <c r="BE37" s="984"/>
      <c r="BF37" s="984"/>
      <c r="BG37" s="984"/>
      <c r="BH37" s="984"/>
      <c r="BI37" s="984"/>
      <c r="BJ37" s="984"/>
      <c r="BK37" s="984"/>
      <c r="BL37" s="984"/>
      <c r="BM37" s="984"/>
      <c r="BN37" s="984"/>
      <c r="BO37" s="984"/>
      <c r="BP37" s="984"/>
      <c r="BQ37" s="984"/>
      <c r="BR37" s="984"/>
      <c r="BS37" s="984"/>
      <c r="BT37" s="984"/>
      <c r="BU37" s="984"/>
      <c r="BV37" s="984"/>
      <c r="BW37" s="984"/>
      <c r="BX37" s="984"/>
      <c r="BY37" s="984"/>
      <c r="BZ37" s="984"/>
      <c r="CA37" s="984"/>
      <c r="CB37" s="984"/>
      <c r="CC37" s="984"/>
      <c r="CD37" s="984"/>
      <c r="CE37" s="984"/>
      <c r="CF37" s="984"/>
      <c r="CG37" s="984"/>
      <c r="CH37" s="984"/>
      <c r="CI37" s="984"/>
      <c r="CJ37" s="984"/>
      <c r="CK37" s="984"/>
      <c r="CL37" s="984"/>
      <c r="CM37" s="984"/>
      <c r="CN37" s="984"/>
      <c r="CO37" s="984"/>
      <c r="CP37" s="984"/>
      <c r="CQ37" s="984"/>
      <c r="CR37" s="984"/>
      <c r="CS37" s="984"/>
      <c r="CT37" s="984"/>
      <c r="CU37" s="984"/>
      <c r="CV37" s="984"/>
      <c r="CW37" s="984"/>
      <c r="CX37" s="984"/>
      <c r="CY37" s="984"/>
      <c r="CZ37" s="984"/>
      <c r="DA37" s="984"/>
      <c r="DB37" s="984"/>
      <c r="DC37" s="984"/>
      <c r="DD37" s="984"/>
      <c r="DE37" s="984"/>
      <c r="DF37" s="984"/>
      <c r="DG37" s="984"/>
      <c r="DH37" s="984"/>
      <c r="DI37" s="984"/>
      <c r="DJ37" s="984"/>
      <c r="DK37" s="984"/>
      <c r="DL37" s="984"/>
      <c r="DM37" s="984"/>
      <c r="DN37" s="984"/>
      <c r="DO37" s="984"/>
      <c r="DP37" s="984"/>
      <c r="DQ37" s="984"/>
      <c r="DR37" s="984"/>
      <c r="DS37" s="984"/>
      <c r="DT37" s="984"/>
      <c r="DU37" s="984"/>
      <c r="DV37" s="984"/>
      <c r="DW37" s="984"/>
      <c r="DX37" s="984"/>
      <c r="DY37" s="984"/>
      <c r="DZ37" s="984"/>
      <c r="EA37" s="984"/>
      <c r="EB37" s="984"/>
      <c r="EC37" s="984"/>
      <c r="ED37" s="984"/>
      <c r="EE37" s="984"/>
      <c r="EF37" s="984"/>
      <c r="EG37" s="984"/>
      <c r="EH37" s="984"/>
      <c r="EI37" s="984"/>
      <c r="EJ37" s="984"/>
      <c r="EK37" s="984"/>
      <c r="EL37" s="984"/>
      <c r="EM37" s="984"/>
      <c r="EN37" s="984"/>
      <c r="EO37" s="984"/>
      <c r="EP37" s="984"/>
      <c r="EQ37" s="984"/>
      <c r="ER37" s="984"/>
      <c r="ES37" s="984"/>
      <c r="ET37" s="984"/>
      <c r="EU37" s="984"/>
      <c r="EV37" s="984"/>
      <c r="EW37" s="984"/>
      <c r="EX37" s="984"/>
      <c r="EY37" s="984"/>
      <c r="EZ37" s="984"/>
      <c r="FA37" s="984"/>
      <c r="FB37" s="984"/>
      <c r="FC37" s="984"/>
      <c r="FD37" s="984"/>
      <c r="FE37" s="984"/>
      <c r="FF37" s="984"/>
      <c r="FG37" s="984"/>
      <c r="FH37" s="984"/>
      <c r="FI37" s="984"/>
      <c r="FJ37" s="984"/>
      <c r="FK37" s="984"/>
      <c r="FL37" s="984"/>
      <c r="FM37" s="984"/>
      <c r="FN37" s="984"/>
      <c r="FO37" s="984"/>
      <c r="FP37" s="984"/>
      <c r="FQ37" s="984"/>
      <c r="FR37" s="984"/>
      <c r="FS37" s="984"/>
      <c r="FT37" s="984"/>
      <c r="FU37" s="984"/>
      <c r="FV37" s="984"/>
      <c r="FW37" s="984"/>
      <c r="FX37" s="984"/>
      <c r="FY37" s="984"/>
      <c r="FZ37" s="984"/>
      <c r="GA37" s="984"/>
      <c r="GB37" s="984"/>
      <c r="GC37" s="984"/>
      <c r="GD37" s="984"/>
      <c r="GE37" s="984"/>
      <c r="GF37" s="984"/>
      <c r="GG37" s="984"/>
      <c r="GH37" s="984"/>
      <c r="GI37" s="984"/>
      <c r="GJ37" s="984"/>
      <c r="GK37" s="984"/>
      <c r="GL37" s="984"/>
      <c r="GM37" s="984"/>
      <c r="GN37" s="984"/>
      <c r="GO37" s="984"/>
      <c r="GP37" s="984"/>
      <c r="GQ37" s="984"/>
      <c r="GR37" s="984"/>
      <c r="GS37" s="984"/>
      <c r="GT37" s="984"/>
      <c r="GU37" s="984"/>
      <c r="GV37" s="984"/>
      <c r="GW37" s="984"/>
      <c r="GX37" s="984"/>
      <c r="GY37" s="984"/>
      <c r="GZ37" s="984"/>
      <c r="HA37" s="984"/>
      <c r="HB37" s="984"/>
      <c r="HC37" s="984"/>
      <c r="HD37" s="984"/>
      <c r="HE37" s="984"/>
      <c r="HF37" s="984"/>
      <c r="HG37" s="984"/>
      <c r="HH37" s="984"/>
      <c r="HI37" s="984"/>
      <c r="HJ37" s="984"/>
      <c r="HK37" s="984"/>
      <c r="HL37" s="984"/>
      <c r="HM37" s="984"/>
      <c r="HN37" s="984"/>
      <c r="HO37" s="984"/>
      <c r="HP37" s="984"/>
      <c r="HQ37" s="984"/>
      <c r="HR37" s="984"/>
      <c r="HS37" s="984"/>
      <c r="HT37" s="984"/>
      <c r="HU37" s="984"/>
      <c r="HV37" s="984"/>
      <c r="HW37" s="984"/>
      <c r="HX37" s="984"/>
      <c r="HY37" s="984"/>
      <c r="HZ37" s="984"/>
      <c r="IA37" s="984"/>
      <c r="IB37" s="984"/>
      <c r="IC37" s="984"/>
      <c r="ID37" s="984"/>
      <c r="IE37" s="984"/>
      <c r="IF37" s="984"/>
      <c r="IG37" s="984"/>
      <c r="IH37" s="984"/>
      <c r="II37" s="984"/>
      <c r="IJ37" s="984"/>
      <c r="IK37" s="984"/>
      <c r="IL37" s="984"/>
      <c r="IM37" s="984"/>
      <c r="IN37" s="984"/>
      <c r="IO37" s="984"/>
      <c r="IP37" s="984"/>
      <c r="IQ37" s="984"/>
      <c r="IR37" s="984"/>
      <c r="IS37" s="984"/>
      <c r="IT37" s="984"/>
      <c r="IU37" s="984"/>
      <c r="IV37" s="984"/>
      <c r="IW37" s="984"/>
      <c r="IX37" s="984"/>
      <c r="IY37" s="984"/>
      <c r="IZ37" s="984"/>
      <c r="JA37" s="984"/>
      <c r="JB37" s="984"/>
      <c r="JC37" s="984"/>
      <c r="JD37" s="984"/>
      <c r="JE37" s="984"/>
      <c r="JF37" s="984"/>
      <c r="JG37" s="984"/>
      <c r="JH37" s="984"/>
      <c r="JI37" s="984"/>
      <c r="JJ37" s="984"/>
      <c r="JK37" s="984"/>
      <c r="JL37" s="984"/>
      <c r="JM37" s="984"/>
      <c r="JN37" s="984"/>
      <c r="JO37" s="984"/>
      <c r="JP37" s="984"/>
      <c r="JQ37" s="984"/>
      <c r="JR37" s="984"/>
      <c r="JS37" s="984"/>
      <c r="JT37" s="984"/>
      <c r="JU37" s="984"/>
      <c r="JV37" s="984"/>
      <c r="JW37" s="984"/>
      <c r="JX37" s="984"/>
      <c r="JY37" s="984"/>
      <c r="JZ37" s="984"/>
      <c r="KA37" s="984"/>
      <c r="KB37" s="984"/>
      <c r="KC37" s="984"/>
      <c r="KD37" s="984"/>
      <c r="KE37" s="984"/>
      <c r="KF37" s="984"/>
      <c r="KG37" s="984"/>
      <c r="KH37" s="984"/>
      <c r="KI37" s="984"/>
      <c r="KJ37" s="984"/>
      <c r="KK37" s="984"/>
      <c r="KL37" s="984"/>
      <c r="KM37" s="984"/>
      <c r="KN37" s="984"/>
      <c r="KO37" s="984"/>
      <c r="KP37" s="984"/>
      <c r="KQ37" s="984"/>
      <c r="KR37" s="984"/>
      <c r="KS37" s="984"/>
      <c r="KT37" s="984"/>
      <c r="KU37" s="984"/>
      <c r="KV37" s="984"/>
      <c r="KW37" s="984"/>
      <c r="KX37" s="984"/>
      <c r="KY37" s="984"/>
      <c r="KZ37" s="984"/>
      <c r="LA37" s="984"/>
      <c r="LB37" s="984"/>
      <c r="LC37" s="984"/>
      <c r="LD37" s="984"/>
      <c r="LE37" s="984"/>
      <c r="LF37" s="984"/>
      <c r="LG37" s="984"/>
      <c r="LH37" s="984"/>
      <c r="LI37" s="984"/>
      <c r="LJ37" s="984"/>
      <c r="LK37" s="984"/>
      <c r="LL37" s="984"/>
      <c r="LM37" s="984"/>
      <c r="LN37" s="984"/>
      <c r="LO37" s="984"/>
      <c r="LP37" s="984"/>
      <c r="LQ37" s="984"/>
      <c r="LR37" s="984"/>
      <c r="LS37" s="984"/>
      <c r="LT37" s="984"/>
      <c r="LU37" s="984"/>
      <c r="LV37" s="984"/>
      <c r="LW37" s="984"/>
      <c r="LX37" s="984"/>
      <c r="LY37" s="984"/>
      <c r="LZ37" s="984"/>
      <c r="MA37" s="984"/>
      <c r="MB37" s="984"/>
      <c r="MC37" s="984"/>
      <c r="MD37" s="984"/>
      <c r="ME37" s="984"/>
      <c r="MF37" s="984"/>
      <c r="MG37" s="984"/>
      <c r="MH37" s="984"/>
      <c r="MI37" s="984"/>
      <c r="MJ37" s="984"/>
      <c r="MK37" s="984"/>
      <c r="ML37" s="984"/>
      <c r="MM37" s="984"/>
      <c r="MN37" s="984"/>
      <c r="MO37" s="984"/>
      <c r="MP37" s="984"/>
      <c r="MQ37" s="984"/>
      <c r="MR37" s="984"/>
      <c r="MS37" s="984"/>
      <c r="MT37" s="984"/>
      <c r="MU37" s="984"/>
      <c r="MV37" s="984"/>
      <c r="MW37" s="984"/>
      <c r="MX37" s="984"/>
      <c r="MY37" s="984"/>
      <c r="MZ37" s="984"/>
      <c r="NA37" s="984"/>
      <c r="NB37" s="984"/>
      <c r="NC37" s="984"/>
      <c r="ND37" s="984"/>
      <c r="NE37" s="984"/>
      <c r="NF37" s="984"/>
      <c r="NG37" s="984"/>
      <c r="NH37" s="984"/>
      <c r="NI37" s="984"/>
      <c r="NJ37" s="984"/>
      <c r="NK37" s="984"/>
      <c r="NL37" s="984"/>
      <c r="NM37" s="984"/>
      <c r="NN37" s="984"/>
      <c r="NO37" s="984"/>
      <c r="NP37" s="984"/>
      <c r="NQ37" s="984"/>
      <c r="NR37" s="984"/>
      <c r="NS37" s="984"/>
      <c r="NT37" s="984"/>
      <c r="NU37" s="984"/>
      <c r="NV37" s="984"/>
      <c r="NW37" s="984"/>
      <c r="NX37" s="984"/>
      <c r="NY37" s="984"/>
      <c r="NZ37" s="984"/>
      <c r="OA37" s="984"/>
      <c r="OB37" s="984"/>
      <c r="OC37" s="984"/>
      <c r="OD37" s="984"/>
      <c r="OE37" s="984"/>
      <c r="OF37" s="984"/>
      <c r="OG37" s="984"/>
      <c r="OH37" s="984"/>
      <c r="OI37" s="984"/>
      <c r="OJ37" s="984"/>
      <c r="OK37" s="984"/>
      <c r="OL37" s="984"/>
      <c r="OM37" s="984"/>
      <c r="ON37" s="984"/>
      <c r="OO37" s="984"/>
      <c r="OP37" s="984"/>
      <c r="OQ37" s="984"/>
      <c r="OR37" s="984"/>
      <c r="OS37" s="984"/>
      <c r="OT37" s="984"/>
      <c r="OU37" s="984"/>
      <c r="OV37" s="984"/>
      <c r="OW37" s="984"/>
      <c r="OX37" s="984"/>
      <c r="OY37" s="984"/>
      <c r="OZ37" s="984"/>
      <c r="PA37" s="984"/>
      <c r="PB37" s="984"/>
      <c r="PC37" s="984"/>
      <c r="PD37" s="984"/>
      <c r="PE37" s="984"/>
      <c r="PF37" s="984"/>
      <c r="PG37" s="984"/>
      <c r="PH37" s="984"/>
      <c r="PI37" s="984"/>
      <c r="PJ37" s="984"/>
      <c r="PK37" s="984"/>
      <c r="PL37" s="984"/>
      <c r="PM37" s="984"/>
      <c r="PN37" s="984"/>
      <c r="PO37" s="984"/>
      <c r="PP37" s="984"/>
      <c r="PQ37" s="984"/>
      <c r="PR37" s="984"/>
      <c r="PS37" s="984"/>
      <c r="PT37" s="984"/>
      <c r="PU37" s="984"/>
      <c r="PV37" s="984"/>
      <c r="PW37" s="984"/>
      <c r="PX37" s="984"/>
      <c r="PY37" s="984"/>
      <c r="PZ37" s="984"/>
      <c r="QA37" s="984"/>
      <c r="QB37" s="984"/>
      <c r="QC37" s="984"/>
      <c r="QD37" s="984"/>
      <c r="QE37" s="984"/>
      <c r="QF37" s="984"/>
      <c r="QG37" s="984"/>
      <c r="QH37" s="984"/>
      <c r="QI37" s="984"/>
      <c r="QJ37" s="984"/>
      <c r="QK37" s="984"/>
      <c r="QL37" s="984"/>
      <c r="QM37" s="984"/>
      <c r="QN37" s="984"/>
      <c r="QO37" s="984"/>
      <c r="QP37" s="984"/>
      <c r="QQ37" s="984"/>
      <c r="QR37" s="984"/>
      <c r="QS37" s="984"/>
      <c r="QT37" s="984"/>
      <c r="QU37" s="984"/>
      <c r="QV37" s="984"/>
      <c r="QW37" s="984"/>
      <c r="QX37" s="984"/>
      <c r="QY37" s="984"/>
      <c r="QZ37" s="984"/>
      <c r="RA37" s="984"/>
      <c r="RB37" s="984"/>
      <c r="RC37" s="984"/>
      <c r="RD37" s="984"/>
      <c r="RE37" s="984"/>
      <c r="RF37" s="984"/>
      <c r="RG37" s="984"/>
      <c r="RH37" s="984"/>
      <c r="RI37" s="984"/>
      <c r="RJ37" s="984"/>
      <c r="RK37" s="984"/>
      <c r="RL37" s="984"/>
      <c r="RM37" s="984"/>
      <c r="RN37" s="984"/>
      <c r="RO37" s="984"/>
      <c r="RP37" s="984"/>
      <c r="RQ37" s="984"/>
      <c r="RR37" s="984"/>
      <c r="RS37" s="984"/>
      <c r="RT37" s="984"/>
      <c r="RU37" s="984"/>
      <c r="RV37" s="984"/>
      <c r="RW37" s="984"/>
      <c r="RX37" s="984"/>
      <c r="RY37" s="984"/>
      <c r="RZ37" s="984"/>
      <c r="SA37" s="984"/>
      <c r="SB37" s="984"/>
      <c r="SC37" s="984"/>
      <c r="SD37" s="984"/>
      <c r="SE37" s="984"/>
      <c r="SF37" s="984"/>
      <c r="SG37" s="984"/>
      <c r="SH37" s="984"/>
      <c r="SI37" s="984"/>
      <c r="SJ37" s="984"/>
      <c r="SK37" s="984"/>
      <c r="SL37" s="984"/>
      <c r="SM37" s="984"/>
      <c r="SN37" s="984"/>
      <c r="SO37" s="984"/>
      <c r="SP37" s="984"/>
      <c r="SQ37" s="984"/>
      <c r="SR37" s="984"/>
      <c r="SS37" s="984"/>
      <c r="ST37" s="984"/>
      <c r="SU37" s="984"/>
      <c r="SV37" s="984"/>
      <c r="SW37" s="984"/>
      <c r="SX37" s="984"/>
      <c r="SY37" s="984"/>
      <c r="SZ37" s="984"/>
      <c r="TA37" s="984"/>
      <c r="TB37" s="984"/>
      <c r="TC37" s="984"/>
      <c r="TD37" s="984"/>
      <c r="TE37" s="984"/>
      <c r="TF37" s="984"/>
      <c r="TG37" s="984"/>
      <c r="TH37" s="984"/>
      <c r="TI37" s="984"/>
      <c r="TJ37" s="984"/>
      <c r="TK37" s="984"/>
      <c r="TL37" s="984"/>
      <c r="TM37" s="984"/>
      <c r="TN37" s="984"/>
      <c r="TO37" s="984"/>
      <c r="TP37" s="984"/>
      <c r="TQ37" s="984"/>
      <c r="TR37" s="984"/>
      <c r="TS37" s="984"/>
      <c r="TT37" s="984"/>
      <c r="TU37" s="984"/>
      <c r="TV37" s="984"/>
      <c r="TW37" s="984"/>
      <c r="TX37" s="984"/>
      <c r="TY37" s="984"/>
      <c r="TZ37" s="984"/>
      <c r="UA37" s="984"/>
      <c r="UB37" s="984"/>
      <c r="UC37" s="984"/>
      <c r="UD37" s="984"/>
      <c r="UE37" s="984"/>
      <c r="UF37" s="984"/>
      <c r="UG37" s="984"/>
      <c r="UH37" s="984"/>
      <c r="UI37" s="984"/>
      <c r="UJ37" s="984"/>
      <c r="UK37" s="984"/>
      <c r="UL37" s="984"/>
      <c r="UM37" s="984"/>
      <c r="UN37" s="984"/>
      <c r="UO37" s="984"/>
      <c r="UP37" s="984"/>
      <c r="UQ37" s="984"/>
      <c r="UR37" s="984"/>
      <c r="US37" s="984"/>
      <c r="UT37" s="984"/>
      <c r="UU37" s="984"/>
      <c r="UV37" s="984"/>
      <c r="UW37" s="984"/>
      <c r="UX37" s="984"/>
      <c r="UY37" s="984"/>
      <c r="UZ37" s="984"/>
      <c r="VA37" s="984"/>
      <c r="VB37" s="984"/>
      <c r="VC37" s="984"/>
      <c r="VD37" s="984"/>
      <c r="VE37" s="984"/>
      <c r="VF37" s="984"/>
      <c r="VG37" s="984"/>
      <c r="VH37" s="984"/>
      <c r="VI37" s="984"/>
      <c r="VJ37" s="984"/>
      <c r="VK37" s="984"/>
      <c r="VL37" s="984"/>
      <c r="VM37" s="984"/>
      <c r="VN37" s="984"/>
      <c r="VO37" s="984"/>
      <c r="VP37" s="984"/>
      <c r="VQ37" s="984"/>
      <c r="VR37" s="984"/>
      <c r="VS37" s="984"/>
      <c r="VT37" s="984"/>
      <c r="VU37" s="984"/>
      <c r="VV37" s="984"/>
      <c r="VW37" s="984"/>
      <c r="VX37" s="984"/>
      <c r="VY37" s="984"/>
      <c r="VZ37" s="984"/>
      <c r="WA37" s="984"/>
      <c r="WB37" s="984"/>
      <c r="WC37" s="984"/>
      <c r="WD37" s="984"/>
      <c r="WE37" s="984"/>
      <c r="WF37" s="984"/>
      <c r="WG37" s="984"/>
      <c r="WH37" s="984"/>
      <c r="WI37" s="984"/>
      <c r="WJ37" s="984"/>
      <c r="WK37" s="984"/>
      <c r="WL37" s="984"/>
      <c r="WM37" s="984"/>
      <c r="WN37" s="984"/>
      <c r="WO37" s="984"/>
      <c r="WP37" s="984"/>
      <c r="WQ37" s="984"/>
      <c r="WR37" s="984"/>
      <c r="WS37" s="984"/>
      <c r="WT37" s="984"/>
      <c r="WU37" s="984"/>
      <c r="WV37" s="984"/>
      <c r="WW37" s="984"/>
      <c r="WX37" s="984"/>
      <c r="WY37" s="984"/>
      <c r="WZ37" s="984"/>
      <c r="XA37" s="984"/>
      <c r="XB37" s="984"/>
      <c r="XC37" s="984"/>
      <c r="XD37" s="984"/>
      <c r="XE37" s="984"/>
      <c r="XF37" s="984"/>
      <c r="XG37" s="984"/>
      <c r="XH37" s="984"/>
      <c r="XI37" s="984"/>
      <c r="XJ37" s="984"/>
      <c r="XK37" s="984"/>
      <c r="XL37" s="984"/>
      <c r="XM37" s="984"/>
      <c r="XN37" s="984"/>
      <c r="XO37" s="984"/>
      <c r="XP37" s="984"/>
      <c r="XQ37" s="984"/>
      <c r="XR37" s="984"/>
      <c r="XS37" s="984"/>
      <c r="XT37" s="984"/>
      <c r="XU37" s="984"/>
      <c r="XV37" s="984"/>
      <c r="XW37" s="984"/>
      <c r="XX37" s="984"/>
      <c r="XY37" s="984"/>
      <c r="XZ37" s="984"/>
      <c r="YA37" s="984"/>
      <c r="YB37" s="984"/>
      <c r="YC37" s="984"/>
      <c r="YD37" s="984"/>
      <c r="YE37" s="984"/>
      <c r="YF37" s="984"/>
      <c r="YG37" s="984"/>
      <c r="YH37" s="984"/>
      <c r="YI37" s="984"/>
      <c r="YJ37" s="984"/>
      <c r="YK37" s="984"/>
      <c r="YL37" s="984"/>
      <c r="YM37" s="984"/>
      <c r="YN37" s="984"/>
      <c r="YO37" s="984"/>
      <c r="YP37" s="984"/>
      <c r="YQ37" s="984"/>
      <c r="YR37" s="984"/>
      <c r="YS37" s="984"/>
      <c r="YT37" s="984"/>
      <c r="YU37" s="984"/>
      <c r="YV37" s="984"/>
      <c r="YW37" s="984"/>
      <c r="YX37" s="984"/>
      <c r="YY37" s="984"/>
      <c r="YZ37" s="984"/>
      <c r="ZA37" s="984"/>
      <c r="ZB37" s="984"/>
      <c r="ZC37" s="984"/>
      <c r="ZD37" s="984"/>
      <c r="ZE37" s="984"/>
      <c r="ZF37" s="984"/>
      <c r="ZG37" s="984"/>
      <c r="ZH37" s="984"/>
      <c r="ZI37" s="984"/>
      <c r="ZJ37" s="984"/>
      <c r="ZK37" s="984"/>
      <c r="ZL37" s="984"/>
      <c r="ZM37" s="984"/>
      <c r="ZN37" s="984"/>
      <c r="ZO37" s="984"/>
      <c r="ZP37" s="984"/>
      <c r="ZQ37" s="984"/>
      <c r="ZR37" s="984"/>
      <c r="ZS37" s="984"/>
      <c r="ZT37" s="984"/>
      <c r="ZU37" s="984"/>
      <c r="ZV37" s="984"/>
      <c r="ZW37" s="984"/>
      <c r="ZX37" s="984"/>
      <c r="ZY37" s="984"/>
      <c r="ZZ37" s="984"/>
      <c r="AAA37" s="984"/>
      <c r="AAB37" s="984"/>
      <c r="AAC37" s="984"/>
      <c r="AAD37" s="984"/>
      <c r="AAE37" s="984"/>
      <c r="AAF37" s="984"/>
      <c r="AAG37" s="984"/>
      <c r="AAH37" s="984"/>
      <c r="AAI37" s="984"/>
      <c r="AAJ37" s="984"/>
      <c r="AAK37" s="984"/>
      <c r="AAL37" s="984"/>
      <c r="AAM37" s="984"/>
      <c r="AAN37" s="984"/>
      <c r="AAO37" s="984"/>
      <c r="AAP37" s="984"/>
      <c r="AAQ37" s="984"/>
      <c r="AAR37" s="984"/>
      <c r="AAS37" s="984"/>
      <c r="AAT37" s="984"/>
      <c r="AAU37" s="984"/>
      <c r="AAV37" s="984"/>
      <c r="AAW37" s="984"/>
      <c r="AAX37" s="984"/>
      <c r="AAY37" s="984"/>
      <c r="AAZ37" s="984"/>
      <c r="ABA37" s="984"/>
      <c r="ABB37" s="984"/>
      <c r="ABC37" s="984"/>
      <c r="ABD37" s="984"/>
      <c r="ABE37" s="984"/>
      <c r="ABF37" s="984"/>
      <c r="ABG37" s="984"/>
      <c r="ABH37" s="984"/>
      <c r="ABI37" s="984"/>
      <c r="ABJ37" s="984"/>
      <c r="ABK37" s="984"/>
      <c r="ABL37" s="984"/>
      <c r="ABM37" s="984"/>
      <c r="ABN37" s="984"/>
      <c r="ABO37" s="984"/>
      <c r="ABP37" s="984"/>
      <c r="ABQ37" s="984"/>
      <c r="ABR37" s="984"/>
      <c r="ABS37" s="984"/>
      <c r="ABT37" s="984"/>
      <c r="ABU37" s="984"/>
      <c r="ABV37" s="984"/>
      <c r="ABW37" s="984"/>
      <c r="ABX37" s="984"/>
      <c r="ABY37" s="984"/>
      <c r="ABZ37" s="984"/>
      <c r="ACA37" s="984"/>
      <c r="ACB37" s="984"/>
      <c r="ACC37" s="984"/>
      <c r="ACD37" s="984"/>
      <c r="ACE37" s="984"/>
      <c r="ACF37" s="984"/>
      <c r="ACG37" s="984"/>
      <c r="ACH37" s="984"/>
      <c r="ACI37" s="984"/>
      <c r="ACJ37" s="984"/>
      <c r="ACK37" s="984"/>
      <c r="ACL37" s="984"/>
      <c r="ACM37" s="984"/>
      <c r="ACN37" s="984"/>
      <c r="ACO37" s="984"/>
      <c r="ACP37" s="984"/>
      <c r="ACQ37" s="984"/>
      <c r="ACR37" s="984"/>
      <c r="ACS37" s="984"/>
      <c r="ACT37" s="984"/>
      <c r="ACU37" s="984"/>
      <c r="ACV37" s="984"/>
      <c r="ACW37" s="984"/>
      <c r="ACX37" s="984"/>
      <c r="ACY37" s="984"/>
      <c r="ACZ37" s="984"/>
      <c r="ADA37" s="984"/>
      <c r="ADB37" s="984"/>
      <c r="ADC37" s="984"/>
      <c r="ADD37" s="984"/>
      <c r="ADE37" s="984"/>
      <c r="ADF37" s="984"/>
      <c r="ADG37" s="984"/>
      <c r="ADH37" s="984"/>
      <c r="ADI37" s="984"/>
      <c r="ADJ37" s="984"/>
      <c r="ADK37" s="984"/>
      <c r="ADL37" s="984"/>
      <c r="ADM37" s="984"/>
      <c r="ADN37" s="984"/>
      <c r="ADO37" s="984"/>
      <c r="ADP37" s="984"/>
      <c r="ADQ37" s="984"/>
      <c r="ADR37" s="984"/>
      <c r="ADS37" s="984"/>
      <c r="ADT37" s="984"/>
      <c r="ADU37" s="984"/>
      <c r="ADV37" s="984"/>
      <c r="ADW37" s="984"/>
      <c r="ADX37" s="984"/>
      <c r="ADY37" s="984"/>
      <c r="ADZ37" s="984"/>
      <c r="AEA37" s="984"/>
      <c r="AEB37" s="984"/>
      <c r="AEC37" s="984"/>
      <c r="AED37" s="984"/>
      <c r="AEE37" s="984"/>
      <c r="AEF37" s="984"/>
      <c r="AEG37" s="984"/>
      <c r="AEH37" s="984"/>
      <c r="AEI37" s="984"/>
      <c r="AEJ37" s="984"/>
      <c r="AEK37" s="984"/>
      <c r="AEL37" s="984"/>
      <c r="AEM37" s="984"/>
      <c r="AEN37" s="984"/>
      <c r="AEO37" s="984"/>
      <c r="AEP37" s="984"/>
      <c r="AEQ37" s="984"/>
      <c r="AER37" s="984"/>
      <c r="AES37" s="984"/>
      <c r="AET37" s="984"/>
      <c r="AEU37" s="984"/>
      <c r="AEV37" s="984"/>
      <c r="AEW37" s="984"/>
      <c r="AEX37" s="984"/>
      <c r="AEY37" s="984"/>
      <c r="AEZ37" s="984"/>
      <c r="AFA37" s="984"/>
      <c r="AFB37" s="984"/>
      <c r="AFC37" s="984"/>
      <c r="AFD37" s="984"/>
      <c r="AFE37" s="984"/>
      <c r="AFF37" s="984"/>
      <c r="AFG37" s="984"/>
      <c r="AFH37" s="984"/>
      <c r="AFI37" s="984"/>
      <c r="AFJ37" s="984"/>
      <c r="AFK37" s="984"/>
      <c r="AFL37" s="984"/>
      <c r="AFM37" s="984"/>
      <c r="AFN37" s="984"/>
      <c r="AFO37" s="984"/>
      <c r="AFP37" s="984"/>
      <c r="AFQ37" s="984"/>
      <c r="AFR37" s="984"/>
      <c r="AFS37" s="984"/>
      <c r="AFT37" s="984"/>
      <c r="AFU37" s="984"/>
      <c r="AFV37" s="984"/>
      <c r="AFW37" s="984"/>
      <c r="AFX37" s="984"/>
      <c r="AFY37" s="984"/>
      <c r="AFZ37" s="984"/>
      <c r="AGA37" s="984"/>
      <c r="AGB37" s="984"/>
      <c r="AGC37" s="984"/>
      <c r="AGD37" s="984"/>
      <c r="AGE37" s="984"/>
      <c r="AGF37" s="984"/>
      <c r="AGG37" s="984"/>
      <c r="AGH37" s="984"/>
      <c r="AGI37" s="984"/>
      <c r="AGJ37" s="984"/>
      <c r="AGK37" s="984"/>
      <c r="AGL37" s="984"/>
      <c r="AGM37" s="984"/>
      <c r="AGN37" s="984"/>
      <c r="AGO37" s="984"/>
      <c r="AGP37" s="984"/>
      <c r="AGQ37" s="984"/>
      <c r="AGR37" s="984"/>
      <c r="AGS37" s="984"/>
      <c r="AGT37" s="984"/>
      <c r="AGU37" s="984"/>
      <c r="AGV37" s="984"/>
      <c r="AGW37" s="984"/>
      <c r="AGX37" s="984"/>
      <c r="AGY37" s="984"/>
      <c r="AGZ37" s="984"/>
      <c r="AHA37" s="984"/>
      <c r="AHB37" s="984"/>
      <c r="AHC37" s="984"/>
      <c r="AHD37" s="984"/>
      <c r="AHE37" s="984"/>
      <c r="AHF37" s="984"/>
      <c r="AHG37" s="984"/>
      <c r="AHH37" s="984"/>
      <c r="AHI37" s="984"/>
      <c r="AHJ37" s="984"/>
      <c r="AHK37" s="984"/>
      <c r="AHL37" s="984"/>
      <c r="AHM37" s="984"/>
      <c r="AHN37" s="984"/>
      <c r="AHO37" s="984"/>
      <c r="AHP37" s="984"/>
      <c r="AHQ37" s="984"/>
      <c r="AHR37" s="984"/>
      <c r="AHS37" s="984"/>
      <c r="AHT37" s="984"/>
      <c r="AHU37" s="984"/>
      <c r="AHV37" s="984"/>
      <c r="AHW37" s="984"/>
      <c r="AHX37" s="984"/>
      <c r="AHY37" s="984"/>
      <c r="AHZ37" s="984"/>
      <c r="AIA37" s="984"/>
      <c r="AIB37" s="984"/>
      <c r="AIC37" s="984"/>
      <c r="AID37" s="984"/>
      <c r="AIE37" s="984"/>
      <c r="AIF37" s="984"/>
      <c r="AIG37" s="984"/>
      <c r="AIH37" s="984"/>
      <c r="AII37" s="984"/>
      <c r="AIJ37" s="984"/>
      <c r="AIK37" s="984"/>
      <c r="AIL37" s="984"/>
      <c r="AIM37" s="984"/>
      <c r="AIN37" s="984"/>
      <c r="AIO37" s="984"/>
      <c r="AIP37" s="984"/>
      <c r="AIQ37" s="984"/>
      <c r="AIR37" s="984"/>
      <c r="AIS37" s="984"/>
      <c r="AIT37" s="984"/>
      <c r="AIU37" s="984"/>
      <c r="AIV37" s="984"/>
      <c r="AIW37" s="984"/>
      <c r="AIX37" s="984"/>
      <c r="AIY37" s="984"/>
      <c r="AIZ37" s="984"/>
      <c r="AJA37" s="984"/>
      <c r="AJB37" s="984"/>
      <c r="AJC37" s="984"/>
      <c r="AJD37" s="984"/>
      <c r="AJE37" s="984"/>
      <c r="AJF37" s="984"/>
      <c r="AJG37" s="984"/>
      <c r="AJH37" s="984"/>
      <c r="AJI37" s="984"/>
      <c r="AJJ37" s="984"/>
      <c r="AJK37" s="984"/>
      <c r="AJL37" s="984"/>
      <c r="AJM37" s="984"/>
      <c r="AJN37" s="984"/>
      <c r="AJO37" s="984"/>
      <c r="AJP37" s="984"/>
      <c r="AJQ37" s="984"/>
      <c r="AJR37" s="984"/>
      <c r="AJS37" s="984"/>
      <c r="AJT37" s="984"/>
      <c r="AJU37" s="984"/>
      <c r="AJV37" s="984"/>
      <c r="AJW37" s="984"/>
      <c r="AJX37" s="984"/>
      <c r="AJY37" s="984"/>
      <c r="AJZ37" s="984"/>
      <c r="AKA37" s="984"/>
      <c r="AKB37" s="984"/>
      <c r="AKC37" s="984"/>
      <c r="AKD37" s="984"/>
      <c r="AKE37" s="984"/>
      <c r="AKF37" s="984"/>
      <c r="AKG37" s="984"/>
      <c r="AKH37" s="984"/>
      <c r="AKI37" s="984"/>
      <c r="AKJ37" s="984"/>
      <c r="AKK37" s="984"/>
      <c r="AKL37" s="984"/>
      <c r="AKM37" s="984"/>
      <c r="AKN37" s="984"/>
      <c r="AKO37" s="984"/>
      <c r="AKP37" s="984"/>
      <c r="AKQ37" s="984"/>
      <c r="AKR37" s="984"/>
      <c r="AKS37" s="984"/>
      <c r="AKT37" s="984"/>
      <c r="AKU37" s="984"/>
      <c r="AKV37" s="984"/>
      <c r="AKW37" s="984"/>
      <c r="AKX37" s="984"/>
      <c r="AKY37" s="984"/>
      <c r="AKZ37" s="984"/>
      <c r="ALA37" s="984"/>
      <c r="ALB37" s="984"/>
      <c r="ALC37" s="984"/>
      <c r="ALD37" s="984"/>
      <c r="ALE37" s="984"/>
      <c r="ALF37" s="984"/>
      <c r="ALG37" s="984"/>
      <c r="ALH37" s="984"/>
      <c r="ALI37" s="984"/>
      <c r="ALJ37" s="984"/>
      <c r="ALK37" s="984"/>
      <c r="ALL37" s="984"/>
      <c r="ALM37" s="984"/>
      <c r="ALN37" s="984"/>
      <c r="ALO37" s="984"/>
      <c r="ALP37" s="984"/>
      <c r="ALQ37" s="984"/>
      <c r="ALR37" s="984"/>
      <c r="ALS37" s="984"/>
      <c r="ALT37" s="984"/>
      <c r="ALU37" s="984"/>
      <c r="ALV37" s="984"/>
      <c r="ALW37" s="984"/>
      <c r="ALX37" s="984"/>
      <c r="ALY37" s="984"/>
      <c r="ALZ37" s="984"/>
      <c r="AMA37" s="984"/>
      <c r="AMB37" s="984"/>
      <c r="AMC37" s="984"/>
      <c r="AMD37" s="984"/>
      <c r="AME37" s="984"/>
      <c r="AMF37" s="984"/>
      <c r="AMG37" s="984"/>
      <c r="AMH37" s="984"/>
      <c r="AMI37" s="984"/>
      <c r="AMJ37" s="984"/>
      <c r="AMK37" s="984"/>
      <c r="AML37" s="984"/>
      <c r="AMM37" s="984"/>
      <c r="AMN37" s="984"/>
      <c r="AMO37" s="984"/>
      <c r="AMP37" s="984"/>
      <c r="AMQ37" s="984"/>
      <c r="AMR37" s="984"/>
      <c r="AMS37" s="984"/>
      <c r="AMT37" s="984"/>
      <c r="AMU37" s="984"/>
      <c r="AMV37" s="984"/>
      <c r="AMW37" s="984"/>
      <c r="AMX37" s="984"/>
      <c r="AMY37" s="984"/>
      <c r="AMZ37" s="984"/>
      <c r="ANA37" s="984"/>
      <c r="ANB37" s="984"/>
      <c r="ANC37" s="984"/>
      <c r="AND37" s="984"/>
      <c r="ANE37" s="984"/>
      <c r="ANF37" s="984"/>
      <c r="ANG37" s="984"/>
      <c r="ANH37" s="984"/>
      <c r="ANI37" s="984"/>
      <c r="ANJ37" s="984"/>
      <c r="ANK37" s="984"/>
      <c r="ANL37" s="984"/>
      <c r="ANM37" s="984"/>
      <c r="ANN37" s="984"/>
      <c r="ANO37" s="984"/>
      <c r="ANP37" s="984"/>
      <c r="ANQ37" s="984"/>
      <c r="ANR37" s="984"/>
      <c r="ANS37" s="984"/>
      <c r="ANT37" s="984"/>
      <c r="ANU37" s="984"/>
      <c r="ANV37" s="984"/>
      <c r="ANW37" s="984"/>
      <c r="ANX37" s="984"/>
      <c r="ANY37" s="984"/>
      <c r="ANZ37" s="984"/>
      <c r="AOA37" s="984"/>
      <c r="AOB37" s="984"/>
      <c r="AOC37" s="984"/>
      <c r="AOD37" s="984"/>
      <c r="AOE37" s="984"/>
      <c r="AOF37" s="984"/>
      <c r="AOG37" s="984"/>
      <c r="AOH37" s="984"/>
      <c r="AOI37" s="984"/>
      <c r="AOJ37" s="984"/>
      <c r="AOK37" s="984"/>
      <c r="AOL37" s="984"/>
      <c r="AOM37" s="984"/>
      <c r="AON37" s="984"/>
      <c r="AOO37" s="984"/>
      <c r="AOP37" s="984"/>
      <c r="AOQ37" s="984"/>
      <c r="AOR37" s="984"/>
      <c r="AOS37" s="984"/>
      <c r="AOT37" s="984"/>
      <c r="AOU37" s="984"/>
      <c r="AOV37" s="984"/>
      <c r="AOW37" s="984"/>
      <c r="AOX37" s="984"/>
      <c r="AOY37" s="984"/>
      <c r="AOZ37" s="984"/>
      <c r="APA37" s="984"/>
      <c r="APB37" s="984"/>
      <c r="APC37" s="984"/>
      <c r="APD37" s="984"/>
      <c r="APE37" s="984"/>
      <c r="APF37" s="984"/>
      <c r="APG37" s="984"/>
      <c r="APH37" s="984"/>
      <c r="API37" s="984"/>
      <c r="APJ37" s="984"/>
      <c r="APK37" s="984"/>
      <c r="APL37" s="984"/>
      <c r="APM37" s="984"/>
      <c r="APN37" s="984"/>
      <c r="APO37" s="984"/>
      <c r="APP37" s="984"/>
      <c r="APQ37" s="984"/>
      <c r="APR37" s="984"/>
      <c r="APS37" s="984"/>
      <c r="APT37" s="984"/>
      <c r="APU37" s="984"/>
      <c r="APV37" s="984"/>
      <c r="APW37" s="984"/>
      <c r="APX37" s="984"/>
      <c r="APY37" s="984"/>
      <c r="APZ37" s="984"/>
      <c r="AQA37" s="984"/>
      <c r="AQB37" s="984"/>
      <c r="AQC37" s="984"/>
      <c r="AQD37" s="984"/>
      <c r="AQE37" s="984"/>
      <c r="AQF37" s="984"/>
      <c r="AQG37" s="984"/>
      <c r="AQH37" s="984"/>
      <c r="AQI37" s="984"/>
      <c r="AQJ37" s="984"/>
      <c r="AQK37" s="984"/>
      <c r="AQL37" s="984"/>
      <c r="AQM37" s="984"/>
      <c r="AQN37" s="984"/>
      <c r="AQO37" s="984"/>
      <c r="AQP37" s="984"/>
      <c r="AQQ37" s="984"/>
      <c r="AQR37" s="984"/>
      <c r="AQS37" s="984"/>
      <c r="AQT37" s="984"/>
      <c r="AQU37" s="984"/>
      <c r="AQV37" s="984"/>
      <c r="AQW37" s="984"/>
      <c r="AQX37" s="984"/>
      <c r="AQY37" s="984"/>
      <c r="AQZ37" s="984"/>
      <c r="ARA37" s="984"/>
      <c r="ARB37" s="984"/>
      <c r="ARC37" s="984"/>
      <c r="ARD37" s="984"/>
      <c r="ARE37" s="984"/>
      <c r="ARF37" s="984"/>
      <c r="ARG37" s="984"/>
      <c r="ARH37" s="984"/>
      <c r="ARI37" s="984"/>
      <c r="ARJ37" s="984"/>
      <c r="ARK37" s="984"/>
      <c r="ARL37" s="984"/>
      <c r="ARM37" s="984"/>
      <c r="ARN37" s="984"/>
      <c r="ARO37" s="984"/>
      <c r="ARP37" s="984"/>
      <c r="ARQ37" s="984"/>
      <c r="ARR37" s="984"/>
      <c r="ARS37" s="984"/>
      <c r="ART37" s="984"/>
      <c r="ARU37" s="984"/>
      <c r="ARV37" s="984"/>
      <c r="ARW37" s="984"/>
      <c r="ARX37" s="984"/>
      <c r="ARY37" s="984"/>
      <c r="ARZ37" s="984"/>
      <c r="ASA37" s="984"/>
      <c r="ASB37" s="984"/>
      <c r="ASC37" s="984"/>
      <c r="ASD37" s="984"/>
      <c r="ASE37" s="984"/>
      <c r="ASF37" s="984"/>
      <c r="ASG37" s="984"/>
      <c r="ASH37" s="984"/>
      <c r="ASI37" s="984"/>
      <c r="ASJ37" s="984"/>
      <c r="ASK37" s="984"/>
      <c r="ASL37" s="984"/>
      <c r="ASM37" s="984"/>
      <c r="ASN37" s="984"/>
      <c r="ASO37" s="984"/>
      <c r="ASP37" s="984"/>
      <c r="ASQ37" s="984"/>
      <c r="ASR37" s="984"/>
      <c r="ASS37" s="984"/>
      <c r="AST37" s="984"/>
      <c r="ASU37" s="984"/>
      <c r="ASV37" s="984"/>
      <c r="ASW37" s="984"/>
      <c r="ASX37" s="984"/>
      <c r="ASY37" s="984"/>
      <c r="ASZ37" s="984"/>
      <c r="ATA37" s="984"/>
      <c r="ATB37" s="984"/>
      <c r="ATC37" s="984"/>
      <c r="ATD37" s="984"/>
      <c r="ATE37" s="984"/>
      <c r="ATF37" s="984"/>
      <c r="ATG37" s="984"/>
      <c r="ATH37" s="984"/>
      <c r="ATI37" s="984"/>
      <c r="ATJ37" s="984"/>
      <c r="ATK37" s="984"/>
      <c r="ATL37" s="984"/>
      <c r="ATM37" s="984"/>
      <c r="ATN37" s="984"/>
      <c r="ATO37" s="984"/>
      <c r="ATP37" s="984"/>
      <c r="ATQ37" s="984"/>
      <c r="ATR37" s="984"/>
      <c r="ATS37" s="984"/>
      <c r="ATT37" s="984"/>
      <c r="ATU37" s="984"/>
      <c r="ATV37" s="984"/>
      <c r="ATW37" s="984"/>
      <c r="ATX37" s="984"/>
      <c r="ATY37" s="984"/>
      <c r="ATZ37" s="984"/>
      <c r="AUA37" s="984"/>
      <c r="AUB37" s="984"/>
      <c r="AUC37" s="984"/>
      <c r="AUD37" s="984"/>
      <c r="AUE37" s="984"/>
      <c r="AUF37" s="984"/>
      <c r="AUG37" s="984"/>
      <c r="AUH37" s="984"/>
      <c r="AUI37" s="984"/>
      <c r="AUJ37" s="984"/>
      <c r="AUK37" s="984"/>
      <c r="AUL37" s="984"/>
      <c r="AUM37" s="984"/>
      <c r="AUN37" s="984"/>
      <c r="AUO37" s="984"/>
      <c r="AUP37" s="984"/>
      <c r="AUQ37" s="984"/>
      <c r="AUR37" s="984"/>
      <c r="AUS37" s="984"/>
      <c r="AUT37" s="984"/>
      <c r="AUU37" s="984"/>
      <c r="AUV37" s="984"/>
      <c r="AUW37" s="984"/>
      <c r="AUX37" s="984"/>
      <c r="AUY37" s="984"/>
      <c r="AUZ37" s="984"/>
      <c r="AVA37" s="984"/>
      <c r="AVB37" s="984"/>
      <c r="AVC37" s="984"/>
      <c r="AVD37" s="984"/>
      <c r="AVE37" s="984"/>
      <c r="AVF37" s="984"/>
      <c r="AVG37" s="984"/>
      <c r="AVH37" s="984"/>
      <c r="AVI37" s="984"/>
      <c r="AVJ37" s="984"/>
      <c r="AVK37" s="984"/>
      <c r="AVL37" s="984"/>
      <c r="AVM37" s="984"/>
      <c r="AVN37" s="984"/>
      <c r="AVO37" s="984"/>
      <c r="AVP37" s="984"/>
      <c r="AVQ37" s="984"/>
      <c r="AVR37" s="984"/>
      <c r="AVS37" s="984"/>
      <c r="AVT37" s="984"/>
      <c r="AVU37" s="984"/>
      <c r="AVV37" s="984"/>
      <c r="AVW37" s="984"/>
      <c r="AVX37" s="984"/>
      <c r="AVY37" s="984"/>
      <c r="AVZ37" s="984"/>
      <c r="AWA37" s="984"/>
      <c r="AWB37" s="984"/>
      <c r="AWC37" s="984"/>
      <c r="AWD37" s="984"/>
      <c r="AWE37" s="984"/>
      <c r="AWF37" s="984"/>
      <c r="AWG37" s="984"/>
      <c r="AWH37" s="984"/>
      <c r="AWI37" s="984"/>
      <c r="AWJ37" s="984"/>
      <c r="AWK37" s="984"/>
      <c r="AWL37" s="984"/>
      <c r="AWM37" s="984"/>
      <c r="AWN37" s="984"/>
      <c r="AWO37" s="984"/>
      <c r="AWP37" s="984"/>
      <c r="AWQ37" s="984"/>
      <c r="AWR37" s="984"/>
      <c r="AWS37" s="984"/>
      <c r="AWT37" s="984"/>
      <c r="AWU37" s="984"/>
      <c r="AWV37" s="984"/>
      <c r="AWW37" s="984"/>
      <c r="AWX37" s="984"/>
      <c r="AWY37" s="984"/>
      <c r="AWZ37" s="984"/>
      <c r="AXA37" s="984"/>
      <c r="AXB37" s="984"/>
      <c r="AXC37" s="984"/>
      <c r="AXD37" s="984"/>
      <c r="AXE37" s="984"/>
      <c r="AXF37" s="984"/>
      <c r="AXG37" s="984"/>
      <c r="AXH37" s="984"/>
      <c r="AXI37" s="984"/>
      <c r="AXJ37" s="984"/>
      <c r="AXK37" s="984"/>
      <c r="AXL37" s="984"/>
      <c r="AXM37" s="984"/>
      <c r="AXN37" s="984"/>
      <c r="AXO37" s="984"/>
      <c r="AXP37" s="984"/>
      <c r="AXQ37" s="984"/>
      <c r="AXR37" s="984"/>
      <c r="AXS37" s="984"/>
      <c r="AXT37" s="984"/>
      <c r="AXU37" s="984"/>
      <c r="AXV37" s="984"/>
      <c r="AXW37" s="984"/>
      <c r="AXX37" s="984"/>
      <c r="AXY37" s="984"/>
      <c r="AXZ37" s="984"/>
      <c r="AYA37" s="984"/>
      <c r="AYB37" s="984"/>
      <c r="AYC37" s="984"/>
      <c r="AYD37" s="984"/>
      <c r="AYE37" s="984"/>
      <c r="AYF37" s="984"/>
      <c r="AYG37" s="984"/>
      <c r="AYH37" s="984"/>
      <c r="AYI37" s="984"/>
      <c r="AYJ37" s="984"/>
      <c r="AYK37" s="984"/>
      <c r="AYL37" s="984"/>
      <c r="AYM37" s="984"/>
      <c r="AYN37" s="984"/>
      <c r="AYO37" s="984"/>
      <c r="AYP37" s="984"/>
      <c r="AYQ37" s="984"/>
      <c r="AYR37" s="984"/>
      <c r="AYS37" s="984"/>
      <c r="AYT37" s="984"/>
      <c r="AYU37" s="984"/>
      <c r="AYV37" s="984"/>
      <c r="AYW37" s="984"/>
      <c r="AYX37" s="984"/>
      <c r="AYY37" s="984"/>
      <c r="AYZ37" s="984"/>
      <c r="AZA37" s="984"/>
      <c r="AZB37" s="984"/>
      <c r="AZC37" s="984"/>
      <c r="AZD37" s="984"/>
      <c r="AZE37" s="984"/>
      <c r="AZF37" s="984"/>
      <c r="AZG37" s="984"/>
      <c r="AZH37" s="984"/>
      <c r="AZI37" s="984"/>
      <c r="AZJ37" s="984"/>
      <c r="AZK37" s="984"/>
      <c r="AZL37" s="984"/>
      <c r="AZM37" s="984"/>
      <c r="AZN37" s="984"/>
      <c r="AZO37" s="984"/>
      <c r="AZP37" s="984"/>
      <c r="AZQ37" s="984"/>
      <c r="AZR37" s="984"/>
      <c r="AZS37" s="984"/>
      <c r="AZT37" s="984"/>
      <c r="AZU37" s="984"/>
      <c r="AZV37" s="984"/>
      <c r="AZW37" s="984"/>
      <c r="AZX37" s="984"/>
      <c r="AZY37" s="984"/>
      <c r="AZZ37" s="984"/>
      <c r="BAA37" s="984"/>
      <c r="BAB37" s="984"/>
      <c r="BAC37" s="984"/>
      <c r="BAD37" s="984"/>
      <c r="BAE37" s="984"/>
      <c r="BAF37" s="984"/>
      <c r="BAG37" s="984"/>
      <c r="BAH37" s="984"/>
      <c r="BAI37" s="984"/>
      <c r="BAJ37" s="984"/>
      <c r="BAK37" s="984"/>
      <c r="BAL37" s="984"/>
      <c r="BAM37" s="984"/>
      <c r="BAN37" s="984"/>
      <c r="BAO37" s="984"/>
      <c r="BAP37" s="984"/>
      <c r="BAQ37" s="984"/>
      <c r="BAR37" s="984"/>
      <c r="BAS37" s="984"/>
      <c r="BAT37" s="984"/>
      <c r="BAU37" s="984"/>
      <c r="BAV37" s="984"/>
      <c r="BAW37" s="984"/>
      <c r="BAX37" s="984"/>
      <c r="BAY37" s="984"/>
      <c r="BAZ37" s="984"/>
      <c r="BBA37" s="984"/>
      <c r="BBB37" s="984"/>
      <c r="BBC37" s="984"/>
      <c r="BBD37" s="984"/>
      <c r="BBE37" s="984"/>
      <c r="BBF37" s="984"/>
      <c r="BBG37" s="984"/>
      <c r="BBH37" s="984"/>
      <c r="BBI37" s="984"/>
      <c r="BBJ37" s="984"/>
      <c r="BBK37" s="984"/>
      <c r="BBL37" s="984"/>
      <c r="BBM37" s="984"/>
      <c r="BBN37" s="984"/>
      <c r="BBO37" s="984"/>
      <c r="BBP37" s="984"/>
      <c r="BBQ37" s="984"/>
      <c r="BBR37" s="984"/>
      <c r="BBS37" s="984"/>
      <c r="BBT37" s="984"/>
      <c r="BBU37" s="984"/>
      <c r="BBV37" s="984"/>
      <c r="BBW37" s="984"/>
      <c r="BBX37" s="984"/>
      <c r="BBY37" s="984"/>
      <c r="BBZ37" s="984"/>
      <c r="BCA37" s="984"/>
      <c r="BCB37" s="984"/>
      <c r="BCC37" s="984"/>
      <c r="BCD37" s="984"/>
      <c r="BCE37" s="984"/>
      <c r="BCF37" s="984"/>
      <c r="BCG37" s="984"/>
      <c r="BCH37" s="984"/>
      <c r="BCI37" s="984"/>
      <c r="BCJ37" s="984"/>
      <c r="BCK37" s="984"/>
      <c r="BCL37" s="984"/>
      <c r="BCM37" s="984"/>
      <c r="BCN37" s="984"/>
      <c r="BCO37" s="984"/>
      <c r="BCP37" s="984"/>
      <c r="BCQ37" s="984"/>
      <c r="BCR37" s="984"/>
      <c r="BCS37" s="984"/>
      <c r="BCT37" s="984"/>
      <c r="BCU37" s="984"/>
      <c r="BCV37" s="984"/>
      <c r="BCW37" s="984"/>
      <c r="BCX37" s="984"/>
      <c r="BCY37" s="984"/>
      <c r="BCZ37" s="984"/>
      <c r="BDA37" s="984"/>
      <c r="BDB37" s="984"/>
      <c r="BDC37" s="984"/>
      <c r="BDD37" s="984"/>
      <c r="BDE37" s="984"/>
      <c r="BDF37" s="984"/>
      <c r="BDG37" s="984"/>
      <c r="BDH37" s="984"/>
      <c r="BDI37" s="984"/>
      <c r="BDJ37" s="984"/>
      <c r="BDK37" s="984"/>
      <c r="BDL37" s="984"/>
      <c r="BDM37" s="984"/>
      <c r="BDN37" s="984"/>
      <c r="BDO37" s="984"/>
      <c r="BDP37" s="984"/>
      <c r="BDQ37" s="984"/>
      <c r="BDR37" s="984"/>
      <c r="BDS37" s="984"/>
      <c r="BDT37" s="984"/>
      <c r="BDU37" s="984"/>
      <c r="BDV37" s="984"/>
      <c r="BDW37" s="984"/>
      <c r="BDX37" s="984"/>
      <c r="BDY37" s="984"/>
      <c r="BDZ37" s="984"/>
      <c r="BEA37" s="984"/>
      <c r="BEB37" s="984"/>
      <c r="BEC37" s="984"/>
      <c r="BED37" s="984"/>
      <c r="BEE37" s="984"/>
      <c r="BEF37" s="984"/>
      <c r="BEG37" s="984"/>
      <c r="BEH37" s="984"/>
      <c r="BEI37" s="984"/>
      <c r="BEJ37" s="984"/>
      <c r="BEK37" s="984"/>
      <c r="BEL37" s="984"/>
      <c r="BEM37" s="984"/>
      <c r="BEN37" s="984"/>
      <c r="BEO37" s="984"/>
      <c r="BEP37" s="984"/>
      <c r="BEQ37" s="984"/>
      <c r="BER37" s="984"/>
      <c r="BES37" s="984"/>
      <c r="BET37" s="984"/>
      <c r="BEU37" s="984"/>
      <c r="BEV37" s="984"/>
      <c r="BEW37" s="984"/>
      <c r="BEX37" s="984"/>
      <c r="BEY37" s="984"/>
      <c r="BEZ37" s="984"/>
      <c r="BFA37" s="984"/>
      <c r="BFB37" s="984"/>
      <c r="BFC37" s="984"/>
      <c r="BFD37" s="984"/>
      <c r="BFE37" s="984"/>
      <c r="BFF37" s="984"/>
      <c r="BFG37" s="984"/>
      <c r="BFH37" s="984"/>
      <c r="BFI37" s="984"/>
      <c r="BFJ37" s="984"/>
      <c r="BFK37" s="984"/>
      <c r="BFL37" s="984"/>
      <c r="BFM37" s="984"/>
      <c r="BFN37" s="984"/>
      <c r="BFO37" s="984"/>
      <c r="BFP37" s="984"/>
      <c r="BFQ37" s="984"/>
      <c r="BFR37" s="984"/>
      <c r="BFS37" s="984"/>
      <c r="BFT37" s="984"/>
      <c r="BFU37" s="984"/>
      <c r="BFV37" s="984"/>
      <c r="BFW37" s="984"/>
      <c r="BFX37" s="984"/>
      <c r="BFY37" s="984"/>
      <c r="BFZ37" s="984"/>
      <c r="BGA37" s="984"/>
      <c r="BGB37" s="984"/>
      <c r="BGC37" s="984"/>
      <c r="BGD37" s="984"/>
      <c r="BGE37" s="984"/>
      <c r="BGF37" s="984"/>
      <c r="BGG37" s="984"/>
      <c r="BGH37" s="984"/>
      <c r="BGI37" s="984"/>
      <c r="BGJ37" s="984"/>
      <c r="BGK37" s="984"/>
      <c r="BGL37" s="984"/>
      <c r="BGM37" s="984"/>
      <c r="BGN37" s="984"/>
      <c r="BGO37" s="984"/>
      <c r="BGP37" s="984"/>
      <c r="BGQ37" s="984"/>
      <c r="BGR37" s="984"/>
      <c r="BGS37" s="984"/>
      <c r="BGT37" s="984"/>
      <c r="BGU37" s="984"/>
      <c r="BGV37" s="984"/>
      <c r="BGW37" s="984"/>
      <c r="BGX37" s="984"/>
      <c r="BGY37" s="984"/>
      <c r="BGZ37" s="984"/>
      <c r="BHA37" s="984"/>
      <c r="BHB37" s="984"/>
      <c r="BHC37" s="984"/>
      <c r="BHD37" s="984"/>
      <c r="BHE37" s="984"/>
      <c r="BHF37" s="984"/>
      <c r="BHG37" s="984"/>
      <c r="BHH37" s="984"/>
      <c r="BHI37" s="984"/>
      <c r="BHJ37" s="984"/>
      <c r="BHK37" s="984"/>
      <c r="BHL37" s="984"/>
      <c r="BHM37" s="984"/>
      <c r="BHN37" s="984"/>
      <c r="BHO37" s="984"/>
      <c r="BHP37" s="984"/>
      <c r="BHQ37" s="984"/>
      <c r="BHR37" s="984"/>
      <c r="BHS37" s="984"/>
      <c r="BHT37" s="984"/>
      <c r="BHU37" s="984"/>
      <c r="BHV37" s="984"/>
      <c r="BHW37" s="984"/>
      <c r="BHX37" s="984"/>
      <c r="BHY37" s="984"/>
      <c r="BHZ37" s="984"/>
      <c r="BIA37" s="984"/>
      <c r="BIB37" s="984"/>
      <c r="BIC37" s="984"/>
      <c r="BID37" s="984"/>
      <c r="BIE37" s="984"/>
      <c r="BIF37" s="984"/>
      <c r="BIG37" s="984"/>
      <c r="BIH37" s="984"/>
      <c r="BII37" s="984"/>
      <c r="BIJ37" s="984"/>
      <c r="BIK37" s="984"/>
      <c r="BIL37" s="984"/>
      <c r="BIM37" s="984"/>
      <c r="BIN37" s="984"/>
      <c r="BIO37" s="984"/>
      <c r="BIP37" s="984"/>
      <c r="BIQ37" s="984"/>
      <c r="BIR37" s="984"/>
      <c r="BIS37" s="984"/>
      <c r="BIT37" s="984"/>
      <c r="BIU37" s="984"/>
      <c r="BIV37" s="984"/>
      <c r="BIW37" s="984"/>
      <c r="BIX37" s="984"/>
      <c r="BIY37" s="984"/>
      <c r="BIZ37" s="984"/>
      <c r="BJA37" s="984"/>
      <c r="BJB37" s="984"/>
      <c r="BJC37" s="984"/>
      <c r="BJD37" s="984"/>
      <c r="BJE37" s="984"/>
      <c r="BJF37" s="984"/>
      <c r="BJG37" s="984"/>
      <c r="BJH37" s="984"/>
      <c r="BJI37" s="984"/>
      <c r="BJJ37" s="984"/>
      <c r="BJK37" s="984"/>
      <c r="BJL37" s="984"/>
      <c r="BJM37" s="984"/>
      <c r="BJN37" s="984"/>
      <c r="BJO37" s="984"/>
      <c r="BJP37" s="984"/>
      <c r="BJQ37" s="984"/>
      <c r="BJR37" s="984"/>
      <c r="BJS37" s="984"/>
      <c r="BJT37" s="984"/>
      <c r="BJU37" s="984"/>
      <c r="BJV37" s="984"/>
      <c r="BJW37" s="984"/>
      <c r="BJX37" s="984"/>
      <c r="BJY37" s="984"/>
      <c r="BJZ37" s="984"/>
      <c r="BKA37" s="984"/>
      <c r="BKB37" s="984"/>
      <c r="BKC37" s="984"/>
      <c r="BKD37" s="984"/>
      <c r="BKE37" s="984"/>
      <c r="BKF37" s="984"/>
      <c r="BKG37" s="984"/>
      <c r="BKH37" s="984"/>
      <c r="BKI37" s="984"/>
      <c r="BKJ37" s="984"/>
      <c r="BKK37" s="984"/>
      <c r="BKL37" s="984"/>
      <c r="BKM37" s="984"/>
      <c r="BKN37" s="984"/>
      <c r="BKO37" s="984"/>
      <c r="BKP37" s="984"/>
      <c r="BKQ37" s="984"/>
      <c r="BKR37" s="984"/>
      <c r="BKS37" s="984"/>
      <c r="BKT37" s="984"/>
      <c r="BKU37" s="984"/>
      <c r="BKV37" s="984"/>
      <c r="BKW37" s="984"/>
      <c r="BKX37" s="984"/>
      <c r="BKY37" s="984"/>
      <c r="BKZ37" s="984"/>
      <c r="BLA37" s="984"/>
      <c r="BLB37" s="984"/>
      <c r="BLC37" s="984"/>
      <c r="BLD37" s="984"/>
      <c r="BLE37" s="984"/>
      <c r="BLF37" s="984"/>
      <c r="BLG37" s="984"/>
      <c r="BLH37" s="984"/>
      <c r="BLI37" s="984"/>
      <c r="BLJ37" s="984"/>
      <c r="BLK37" s="984"/>
      <c r="BLL37" s="984"/>
      <c r="BLM37" s="984"/>
      <c r="BLN37" s="984"/>
      <c r="BLO37" s="984"/>
      <c r="BLP37" s="984"/>
      <c r="BLQ37" s="984"/>
      <c r="BLR37" s="984"/>
      <c r="BLS37" s="984"/>
      <c r="BLT37" s="984"/>
      <c r="BLU37" s="984"/>
      <c r="BLV37" s="984"/>
      <c r="BLW37" s="984"/>
      <c r="BLX37" s="984"/>
      <c r="BLY37" s="984"/>
      <c r="BLZ37" s="984"/>
      <c r="BMA37" s="984"/>
      <c r="BMB37" s="984"/>
      <c r="BMC37" s="984"/>
      <c r="BMD37" s="984"/>
      <c r="BME37" s="984"/>
      <c r="BMF37" s="984"/>
      <c r="BMG37" s="984"/>
      <c r="BMH37" s="984"/>
      <c r="BMI37" s="984"/>
      <c r="BMJ37" s="984"/>
      <c r="BMK37" s="984"/>
      <c r="BML37" s="984"/>
      <c r="BMM37" s="984"/>
      <c r="BMN37" s="984"/>
      <c r="BMO37" s="984"/>
      <c r="BMP37" s="984"/>
      <c r="BMQ37" s="984"/>
      <c r="BMR37" s="984"/>
      <c r="BMS37" s="984"/>
      <c r="BMT37" s="984"/>
      <c r="BMU37" s="984"/>
      <c r="BMV37" s="984"/>
      <c r="BMW37" s="984"/>
      <c r="BMX37" s="984"/>
      <c r="BMY37" s="984"/>
      <c r="BMZ37" s="984"/>
      <c r="BNA37" s="984"/>
      <c r="BNB37" s="984"/>
      <c r="BNC37" s="984"/>
      <c r="BND37" s="984"/>
      <c r="BNE37" s="984"/>
      <c r="BNF37" s="984"/>
      <c r="BNG37" s="984"/>
      <c r="BNH37" s="984"/>
      <c r="BNI37" s="984"/>
      <c r="BNJ37" s="984"/>
      <c r="BNK37" s="984"/>
      <c r="BNL37" s="984"/>
      <c r="BNM37" s="984"/>
      <c r="BNN37" s="984"/>
      <c r="BNO37" s="984"/>
      <c r="BNP37" s="984"/>
      <c r="BNQ37" s="984"/>
      <c r="BNR37" s="984"/>
      <c r="BNS37" s="984"/>
      <c r="BNT37" s="984"/>
      <c r="BNU37" s="984"/>
      <c r="BNV37" s="984"/>
      <c r="BNW37" s="984"/>
      <c r="BNX37" s="984"/>
      <c r="BNY37" s="984"/>
      <c r="BNZ37" s="984"/>
      <c r="BOA37" s="984"/>
      <c r="BOB37" s="984"/>
      <c r="BOC37" s="984"/>
      <c r="BOD37" s="984"/>
      <c r="BOE37" s="984"/>
      <c r="BOF37" s="984"/>
      <c r="BOG37" s="984"/>
      <c r="BOH37" s="984"/>
      <c r="BOI37" s="984"/>
      <c r="BOJ37" s="984"/>
      <c r="BOK37" s="984"/>
      <c r="BOL37" s="984"/>
      <c r="BOM37" s="984"/>
      <c r="BON37" s="984"/>
      <c r="BOO37" s="984"/>
      <c r="BOP37" s="984"/>
      <c r="BOQ37" s="984"/>
      <c r="BOR37" s="984"/>
      <c r="BOS37" s="984"/>
      <c r="BOT37" s="984"/>
      <c r="BOU37" s="984"/>
      <c r="BOV37" s="984"/>
      <c r="BOW37" s="984"/>
      <c r="BOX37" s="984"/>
      <c r="BOY37" s="984"/>
      <c r="BOZ37" s="984"/>
      <c r="BPA37" s="984"/>
      <c r="BPB37" s="984"/>
      <c r="BPC37" s="984"/>
      <c r="BPD37" s="984"/>
      <c r="BPE37" s="984"/>
      <c r="BPF37" s="984"/>
      <c r="BPG37" s="984"/>
      <c r="BPH37" s="984"/>
      <c r="BPI37" s="984"/>
      <c r="BPJ37" s="984"/>
      <c r="BPK37" s="984"/>
      <c r="BPL37" s="984"/>
      <c r="BPM37" s="984"/>
      <c r="BPN37" s="984"/>
      <c r="BPO37" s="984"/>
      <c r="BPP37" s="984"/>
      <c r="BPQ37" s="984"/>
      <c r="BPR37" s="984"/>
      <c r="BPS37" s="984"/>
      <c r="BPT37" s="984"/>
      <c r="BPU37" s="984"/>
      <c r="BPV37" s="984"/>
      <c r="BPW37" s="984"/>
      <c r="BPX37" s="984"/>
      <c r="BPY37" s="984"/>
      <c r="BPZ37" s="984"/>
      <c r="BQA37" s="984"/>
      <c r="BQB37" s="984"/>
      <c r="BQC37" s="984"/>
      <c r="BQD37" s="984"/>
      <c r="BQE37" s="984"/>
      <c r="BQF37" s="984"/>
      <c r="BQG37" s="984"/>
      <c r="BQH37" s="984"/>
      <c r="BQI37" s="984"/>
      <c r="BQJ37" s="984"/>
      <c r="BQK37" s="984"/>
      <c r="BQL37" s="984"/>
      <c r="BQM37" s="984"/>
      <c r="BQN37" s="984"/>
      <c r="BQO37" s="984"/>
      <c r="BQP37" s="984"/>
      <c r="BQQ37" s="984"/>
      <c r="BQR37" s="984"/>
      <c r="BQS37" s="984"/>
      <c r="BQT37" s="984"/>
      <c r="BQU37" s="984"/>
      <c r="BQV37" s="984"/>
      <c r="BQW37" s="984"/>
      <c r="BQX37" s="984"/>
      <c r="BQY37" s="984"/>
      <c r="BQZ37" s="984"/>
      <c r="BRA37" s="984"/>
      <c r="BRB37" s="984"/>
      <c r="BRC37" s="984"/>
      <c r="BRD37" s="984"/>
      <c r="BRE37" s="984"/>
      <c r="BRF37" s="984"/>
      <c r="BRG37" s="984"/>
      <c r="BRH37" s="984"/>
      <c r="BRI37" s="984"/>
      <c r="BRJ37" s="984"/>
      <c r="BRK37" s="984"/>
      <c r="BRL37" s="984"/>
      <c r="BRM37" s="984"/>
      <c r="BRN37" s="984"/>
      <c r="BRO37" s="984"/>
      <c r="BRP37" s="984"/>
      <c r="BRQ37" s="984"/>
      <c r="BRR37" s="984"/>
      <c r="BRS37" s="984"/>
      <c r="BRT37" s="984"/>
      <c r="BRU37" s="984"/>
      <c r="BRV37" s="984"/>
      <c r="BRW37" s="984"/>
      <c r="BRX37" s="984"/>
      <c r="BRY37" s="984"/>
      <c r="BRZ37" s="984"/>
      <c r="BSA37" s="984"/>
      <c r="BSB37" s="984"/>
      <c r="BSC37" s="984"/>
      <c r="BSD37" s="984"/>
      <c r="BSE37" s="984"/>
      <c r="BSF37" s="984"/>
      <c r="BSG37" s="984"/>
      <c r="BSH37" s="984"/>
      <c r="BSI37" s="984"/>
      <c r="BSJ37" s="984"/>
      <c r="BSK37" s="984"/>
      <c r="BSL37" s="984"/>
      <c r="BSM37" s="984"/>
      <c r="BSN37" s="984"/>
      <c r="BSO37" s="984"/>
      <c r="BSP37" s="984"/>
      <c r="BSQ37" s="984"/>
      <c r="BSR37" s="984"/>
      <c r="BSS37" s="984"/>
      <c r="BST37" s="984"/>
      <c r="BSU37" s="984"/>
      <c r="BSV37" s="984"/>
      <c r="BSW37" s="984"/>
      <c r="BSX37" s="984"/>
      <c r="BSY37" s="984"/>
      <c r="BSZ37" s="984"/>
      <c r="BTA37" s="984"/>
      <c r="BTB37" s="984"/>
      <c r="BTC37" s="984"/>
      <c r="BTD37" s="984"/>
      <c r="BTE37" s="984"/>
      <c r="BTF37" s="984"/>
      <c r="BTG37" s="984"/>
      <c r="BTH37" s="984"/>
      <c r="BTI37" s="984"/>
      <c r="BTJ37" s="984"/>
      <c r="BTK37" s="984"/>
      <c r="BTL37" s="984"/>
      <c r="BTM37" s="984"/>
      <c r="BTN37" s="984"/>
      <c r="BTO37" s="984"/>
      <c r="BTP37" s="984"/>
      <c r="BTQ37" s="984"/>
      <c r="BTR37" s="984"/>
      <c r="BTS37" s="984"/>
      <c r="BTT37" s="984"/>
      <c r="BTU37" s="984"/>
      <c r="BTV37" s="984"/>
      <c r="BTW37" s="984"/>
      <c r="BTX37" s="984"/>
      <c r="BTY37" s="984"/>
      <c r="BTZ37" s="984"/>
      <c r="BUA37" s="984"/>
      <c r="BUB37" s="984"/>
      <c r="BUC37" s="984"/>
      <c r="BUD37" s="984"/>
      <c r="BUE37" s="984"/>
      <c r="BUF37" s="984"/>
      <c r="BUG37" s="984"/>
      <c r="BUH37" s="984"/>
      <c r="BUI37" s="984"/>
      <c r="BUJ37" s="984"/>
      <c r="BUK37" s="984"/>
      <c r="BUL37" s="984"/>
      <c r="BUM37" s="984"/>
      <c r="BUN37" s="984"/>
      <c r="BUO37" s="984"/>
      <c r="BUP37" s="984"/>
      <c r="BUQ37" s="984"/>
      <c r="BUR37" s="984"/>
      <c r="BUS37" s="984"/>
      <c r="BUT37" s="984"/>
      <c r="BUU37" s="984"/>
      <c r="BUV37" s="984"/>
      <c r="BUW37" s="984"/>
      <c r="BUX37" s="984"/>
      <c r="BUY37" s="984"/>
      <c r="BUZ37" s="984"/>
      <c r="BVA37" s="984"/>
      <c r="BVB37" s="984"/>
      <c r="BVC37" s="984"/>
      <c r="BVD37" s="984"/>
      <c r="BVE37" s="984"/>
      <c r="BVF37" s="984"/>
      <c r="BVG37" s="984"/>
      <c r="BVH37" s="984"/>
      <c r="BVI37" s="984"/>
      <c r="BVJ37" s="984"/>
      <c r="BVK37" s="984"/>
      <c r="BVL37" s="984"/>
      <c r="BVM37" s="984"/>
      <c r="BVN37" s="984"/>
      <c r="BVO37" s="984"/>
      <c r="BVP37" s="984"/>
      <c r="BVQ37" s="984"/>
      <c r="BVR37" s="984"/>
      <c r="BVS37" s="984"/>
      <c r="BVT37" s="984"/>
      <c r="BVU37" s="984"/>
      <c r="BVV37" s="984"/>
      <c r="BVW37" s="984"/>
      <c r="BVX37" s="984"/>
      <c r="BVY37" s="984"/>
      <c r="BVZ37" s="984"/>
      <c r="BWA37" s="984"/>
      <c r="BWB37" s="984"/>
      <c r="BWC37" s="984"/>
      <c r="BWD37" s="984"/>
      <c r="BWE37" s="984"/>
      <c r="BWF37" s="984"/>
      <c r="BWG37" s="984"/>
      <c r="BWH37" s="984"/>
      <c r="BWI37" s="984"/>
      <c r="BWJ37" s="984"/>
      <c r="BWK37" s="984"/>
      <c r="BWL37" s="984"/>
      <c r="BWM37" s="984"/>
      <c r="BWN37" s="984"/>
      <c r="BWO37" s="984"/>
      <c r="BWP37" s="984"/>
      <c r="BWQ37" s="984"/>
      <c r="BWR37" s="984"/>
      <c r="BWS37" s="984"/>
      <c r="BWT37" s="984"/>
      <c r="BWU37" s="984"/>
      <c r="BWV37" s="984"/>
      <c r="BWW37" s="984"/>
      <c r="BWX37" s="984"/>
      <c r="BWY37" s="984"/>
      <c r="BWZ37" s="984"/>
      <c r="BXA37" s="984"/>
      <c r="BXB37" s="984"/>
      <c r="BXC37" s="984"/>
      <c r="BXD37" s="984"/>
      <c r="BXE37" s="984"/>
      <c r="BXF37" s="984"/>
      <c r="BXG37" s="984"/>
      <c r="BXH37" s="984"/>
      <c r="BXI37" s="984"/>
      <c r="BXJ37" s="984"/>
      <c r="BXK37" s="984"/>
      <c r="BXL37" s="984"/>
      <c r="BXM37" s="984"/>
      <c r="BXN37" s="984"/>
      <c r="BXO37" s="984"/>
      <c r="BXP37" s="984"/>
      <c r="BXQ37" s="984"/>
      <c r="BXR37" s="984"/>
      <c r="BXS37" s="984"/>
      <c r="BXT37" s="984"/>
      <c r="BXU37" s="984"/>
      <c r="BXV37" s="984"/>
      <c r="BXW37" s="984"/>
      <c r="BXX37" s="984"/>
      <c r="BXY37" s="984"/>
      <c r="BXZ37" s="984"/>
      <c r="BYA37" s="984"/>
      <c r="BYB37" s="984"/>
      <c r="BYC37" s="984"/>
      <c r="BYD37" s="984"/>
      <c r="BYE37" s="984"/>
      <c r="BYF37" s="984"/>
      <c r="BYG37" s="984"/>
      <c r="BYH37" s="984"/>
      <c r="BYI37" s="984"/>
      <c r="BYJ37" s="984"/>
      <c r="BYK37" s="984"/>
      <c r="BYL37" s="984"/>
      <c r="BYM37" s="984"/>
      <c r="BYN37" s="984"/>
      <c r="BYO37" s="984"/>
      <c r="BYP37" s="984"/>
      <c r="BYQ37" s="984"/>
      <c r="BYR37" s="984"/>
      <c r="BYS37" s="984"/>
      <c r="BYT37" s="984"/>
      <c r="BYU37" s="984"/>
      <c r="BYV37" s="984"/>
      <c r="BYW37" s="984"/>
      <c r="BYX37" s="984"/>
      <c r="BYY37" s="984"/>
      <c r="BYZ37" s="984"/>
      <c r="BZA37" s="984"/>
      <c r="BZB37" s="984"/>
      <c r="BZC37" s="984"/>
      <c r="BZD37" s="984"/>
      <c r="BZE37" s="984"/>
      <c r="BZF37" s="984"/>
      <c r="BZG37" s="984"/>
      <c r="BZH37" s="984"/>
      <c r="BZI37" s="984"/>
      <c r="BZJ37" s="984"/>
      <c r="BZK37" s="984"/>
      <c r="BZL37" s="984"/>
      <c r="BZM37" s="984"/>
      <c r="BZN37" s="984"/>
      <c r="BZO37" s="984"/>
      <c r="BZP37" s="984"/>
      <c r="BZQ37" s="984"/>
      <c r="BZR37" s="984"/>
      <c r="BZS37" s="984"/>
      <c r="BZT37" s="984"/>
      <c r="BZU37" s="984"/>
      <c r="BZV37" s="984"/>
      <c r="BZW37" s="984"/>
      <c r="BZX37" s="984"/>
      <c r="BZY37" s="984"/>
      <c r="BZZ37" s="984"/>
      <c r="CAA37" s="984"/>
      <c r="CAB37" s="984"/>
      <c r="CAC37" s="984"/>
      <c r="CAD37" s="984"/>
      <c r="CAE37" s="984"/>
      <c r="CAF37" s="984"/>
      <c r="CAG37" s="984"/>
      <c r="CAH37" s="984"/>
      <c r="CAI37" s="984"/>
      <c r="CAJ37" s="984"/>
      <c r="CAK37" s="984"/>
      <c r="CAL37" s="984"/>
      <c r="CAM37" s="984"/>
      <c r="CAN37" s="984"/>
      <c r="CAO37" s="984"/>
      <c r="CAP37" s="984"/>
      <c r="CAQ37" s="984"/>
      <c r="CAR37" s="984"/>
      <c r="CAS37" s="984"/>
      <c r="CAT37" s="984"/>
      <c r="CAU37" s="984"/>
      <c r="CAV37" s="984"/>
      <c r="CAW37" s="984"/>
      <c r="CAX37" s="984"/>
      <c r="CAY37" s="984"/>
      <c r="CAZ37" s="984"/>
      <c r="CBA37" s="984"/>
      <c r="CBB37" s="984"/>
      <c r="CBC37" s="984"/>
      <c r="CBD37" s="984"/>
      <c r="CBE37" s="984"/>
      <c r="CBF37" s="984"/>
      <c r="CBG37" s="984"/>
      <c r="CBH37" s="984"/>
      <c r="CBI37" s="984"/>
      <c r="CBJ37" s="984"/>
      <c r="CBK37" s="984"/>
      <c r="CBL37" s="984"/>
      <c r="CBM37" s="984"/>
      <c r="CBN37" s="984"/>
      <c r="CBO37" s="984"/>
      <c r="CBP37" s="984"/>
      <c r="CBQ37" s="984"/>
      <c r="CBR37" s="984"/>
      <c r="CBS37" s="984"/>
      <c r="CBT37" s="984"/>
      <c r="CBU37" s="984"/>
      <c r="CBV37" s="984"/>
      <c r="CBW37" s="984"/>
      <c r="CBX37" s="984"/>
      <c r="CBY37" s="984"/>
      <c r="CBZ37" s="984"/>
      <c r="CCA37" s="984"/>
      <c r="CCB37" s="984"/>
      <c r="CCC37" s="984"/>
      <c r="CCD37" s="984"/>
      <c r="CCE37" s="984"/>
      <c r="CCF37" s="984"/>
      <c r="CCG37" s="984"/>
      <c r="CCH37" s="984"/>
      <c r="CCI37" s="984"/>
      <c r="CCJ37" s="984"/>
      <c r="CCK37" s="984"/>
      <c r="CCL37" s="984"/>
      <c r="CCM37" s="984"/>
      <c r="CCN37" s="984"/>
      <c r="CCO37" s="984"/>
      <c r="CCP37" s="984"/>
      <c r="CCQ37" s="984"/>
      <c r="CCR37" s="984"/>
      <c r="CCS37" s="984"/>
      <c r="CCT37" s="984"/>
      <c r="CCU37" s="984"/>
      <c r="CCV37" s="984"/>
      <c r="CCW37" s="984"/>
      <c r="CCX37" s="984"/>
      <c r="CCY37" s="984"/>
      <c r="CCZ37" s="984"/>
      <c r="CDA37" s="984"/>
      <c r="CDB37" s="984"/>
      <c r="CDC37" s="984"/>
      <c r="CDD37" s="984"/>
      <c r="CDE37" s="984"/>
      <c r="CDF37" s="984"/>
      <c r="CDG37" s="984"/>
      <c r="CDH37" s="984"/>
      <c r="CDI37" s="984"/>
      <c r="CDJ37" s="984"/>
      <c r="CDK37" s="984"/>
      <c r="CDL37" s="984"/>
      <c r="CDM37" s="984"/>
      <c r="CDN37" s="984"/>
      <c r="CDO37" s="984"/>
      <c r="CDP37" s="984"/>
      <c r="CDQ37" s="984"/>
      <c r="CDR37" s="984"/>
      <c r="CDS37" s="984"/>
      <c r="CDT37" s="984"/>
      <c r="CDU37" s="984"/>
      <c r="CDV37" s="984"/>
      <c r="CDW37" s="984"/>
      <c r="CDX37" s="984"/>
      <c r="CDY37" s="984"/>
      <c r="CDZ37" s="984"/>
      <c r="CEA37" s="984"/>
      <c r="CEB37" s="984"/>
      <c r="CEC37" s="984"/>
      <c r="CED37" s="984"/>
      <c r="CEE37" s="984"/>
      <c r="CEF37" s="984"/>
      <c r="CEG37" s="984"/>
      <c r="CEH37" s="984"/>
      <c r="CEI37" s="984"/>
      <c r="CEJ37" s="984"/>
      <c r="CEK37" s="984"/>
      <c r="CEL37" s="984"/>
      <c r="CEM37" s="984"/>
      <c r="CEN37" s="984"/>
      <c r="CEO37" s="984"/>
      <c r="CEP37" s="984"/>
      <c r="CEQ37" s="984"/>
      <c r="CER37" s="984"/>
      <c r="CES37" s="984"/>
      <c r="CET37" s="984"/>
      <c r="CEU37" s="984"/>
      <c r="CEV37" s="984"/>
      <c r="CEW37" s="984"/>
      <c r="CEX37" s="984"/>
      <c r="CEY37" s="984"/>
      <c r="CEZ37" s="984"/>
      <c r="CFA37" s="984"/>
      <c r="CFB37" s="984"/>
      <c r="CFC37" s="984"/>
      <c r="CFD37" s="984"/>
      <c r="CFE37" s="984"/>
      <c r="CFF37" s="984"/>
      <c r="CFG37" s="984"/>
      <c r="CFH37" s="984"/>
      <c r="CFI37" s="984"/>
      <c r="CFJ37" s="984"/>
      <c r="CFK37" s="984"/>
      <c r="CFL37" s="984"/>
      <c r="CFM37" s="984"/>
      <c r="CFN37" s="984"/>
      <c r="CFO37" s="984"/>
      <c r="CFP37" s="984"/>
      <c r="CFQ37" s="984"/>
      <c r="CFR37" s="984"/>
      <c r="CFS37" s="984"/>
      <c r="CFT37" s="984"/>
      <c r="CFU37" s="984"/>
      <c r="CFV37" s="984"/>
      <c r="CFW37" s="984"/>
      <c r="CFX37" s="984"/>
      <c r="CFY37" s="984"/>
      <c r="CFZ37" s="984"/>
      <c r="CGA37" s="984"/>
      <c r="CGB37" s="984"/>
      <c r="CGC37" s="984"/>
      <c r="CGD37" s="984"/>
      <c r="CGE37" s="984"/>
      <c r="CGF37" s="984"/>
      <c r="CGG37" s="984"/>
      <c r="CGH37" s="984"/>
      <c r="CGI37" s="984"/>
      <c r="CGJ37" s="984"/>
      <c r="CGK37" s="984"/>
      <c r="CGL37" s="984"/>
      <c r="CGM37" s="984"/>
      <c r="CGN37" s="984"/>
      <c r="CGO37" s="984"/>
      <c r="CGP37" s="984"/>
      <c r="CGQ37" s="984"/>
      <c r="CGR37" s="984"/>
      <c r="CGS37" s="984"/>
      <c r="CGT37" s="984"/>
      <c r="CGU37" s="984"/>
      <c r="CGV37" s="984"/>
      <c r="CGW37" s="984"/>
      <c r="CGX37" s="984"/>
      <c r="CGY37" s="984"/>
      <c r="CGZ37" s="984"/>
      <c r="CHA37" s="984"/>
      <c r="CHB37" s="984"/>
      <c r="CHC37" s="984"/>
      <c r="CHD37" s="984"/>
      <c r="CHE37" s="984"/>
      <c r="CHF37" s="984"/>
      <c r="CHG37" s="984"/>
      <c r="CHH37" s="984"/>
      <c r="CHI37" s="984"/>
      <c r="CHJ37" s="984"/>
      <c r="CHK37" s="984"/>
      <c r="CHL37" s="984"/>
      <c r="CHM37" s="984"/>
      <c r="CHN37" s="984"/>
      <c r="CHO37" s="984"/>
      <c r="CHP37" s="984"/>
      <c r="CHQ37" s="984"/>
      <c r="CHR37" s="984"/>
      <c r="CHS37" s="984"/>
      <c r="CHT37" s="984"/>
      <c r="CHU37" s="984"/>
      <c r="CHV37" s="984"/>
      <c r="CHW37" s="984"/>
      <c r="CHX37" s="984"/>
      <c r="CHY37" s="984"/>
      <c r="CHZ37" s="984"/>
      <c r="CIA37" s="984"/>
      <c r="CIB37" s="984"/>
      <c r="CIC37" s="984"/>
      <c r="CID37" s="984"/>
      <c r="CIE37" s="984"/>
      <c r="CIF37" s="984"/>
      <c r="CIG37" s="984"/>
      <c r="CIH37" s="984"/>
      <c r="CII37" s="984"/>
      <c r="CIJ37" s="984"/>
      <c r="CIK37" s="984"/>
      <c r="CIL37" s="984"/>
      <c r="CIM37" s="984"/>
      <c r="CIN37" s="984"/>
      <c r="CIO37" s="984"/>
      <c r="CIP37" s="984"/>
      <c r="CIQ37" s="984"/>
      <c r="CIR37" s="984"/>
      <c r="CIS37" s="984"/>
      <c r="CIT37" s="984"/>
      <c r="CIU37" s="984"/>
      <c r="CIV37" s="984"/>
      <c r="CIW37" s="984"/>
      <c r="CIX37" s="984"/>
      <c r="CIY37" s="984"/>
      <c r="CIZ37" s="984"/>
      <c r="CJA37" s="984"/>
      <c r="CJB37" s="984"/>
      <c r="CJC37" s="984"/>
      <c r="CJD37" s="984"/>
      <c r="CJE37" s="984"/>
      <c r="CJF37" s="984"/>
      <c r="CJG37" s="984"/>
      <c r="CJH37" s="984"/>
      <c r="CJI37" s="984"/>
      <c r="CJJ37" s="984"/>
      <c r="CJK37" s="984"/>
      <c r="CJL37" s="984"/>
      <c r="CJM37" s="984"/>
      <c r="CJN37" s="984"/>
      <c r="CJO37" s="984"/>
      <c r="CJP37" s="984"/>
      <c r="CJQ37" s="984"/>
      <c r="CJR37" s="984"/>
      <c r="CJS37" s="984"/>
      <c r="CJT37" s="984"/>
      <c r="CJU37" s="984"/>
      <c r="CJV37" s="984"/>
      <c r="CJW37" s="984"/>
      <c r="CJX37" s="984"/>
      <c r="CJY37" s="984"/>
      <c r="CJZ37" s="984"/>
      <c r="CKA37" s="984"/>
      <c r="CKB37" s="984"/>
      <c r="CKC37" s="984"/>
      <c r="CKD37" s="984"/>
      <c r="CKE37" s="984"/>
      <c r="CKF37" s="984"/>
      <c r="CKG37" s="984"/>
      <c r="CKH37" s="984"/>
      <c r="CKI37" s="984"/>
      <c r="CKJ37" s="984"/>
      <c r="CKK37" s="984"/>
      <c r="CKL37" s="984"/>
      <c r="CKM37" s="984"/>
      <c r="CKN37" s="984"/>
      <c r="CKO37" s="984"/>
      <c r="CKP37" s="984"/>
      <c r="CKQ37" s="984"/>
      <c r="CKR37" s="984"/>
      <c r="CKS37" s="984"/>
      <c r="CKT37" s="984"/>
      <c r="CKU37" s="984"/>
      <c r="CKV37" s="984"/>
      <c r="CKW37" s="984"/>
      <c r="CKX37" s="984"/>
      <c r="CKY37" s="984"/>
      <c r="CKZ37" s="984"/>
      <c r="CLA37" s="984"/>
      <c r="CLB37" s="984"/>
      <c r="CLC37" s="984"/>
      <c r="CLD37" s="984"/>
      <c r="CLE37" s="984"/>
      <c r="CLF37" s="984"/>
      <c r="CLG37" s="984"/>
      <c r="CLH37" s="984"/>
      <c r="CLI37" s="984"/>
      <c r="CLJ37" s="984"/>
      <c r="CLK37" s="984"/>
      <c r="CLL37" s="984"/>
      <c r="CLM37" s="984"/>
      <c r="CLN37" s="984"/>
      <c r="CLO37" s="984"/>
      <c r="CLP37" s="984"/>
      <c r="CLQ37" s="984"/>
      <c r="CLR37" s="984"/>
      <c r="CLS37" s="984"/>
      <c r="CLT37" s="984"/>
      <c r="CLU37" s="984"/>
      <c r="CLV37" s="984"/>
      <c r="CLW37" s="984"/>
      <c r="CLX37" s="984"/>
      <c r="CLY37" s="984"/>
      <c r="CLZ37" s="984"/>
      <c r="CMA37" s="984"/>
      <c r="CMB37" s="984"/>
      <c r="CMC37" s="984"/>
      <c r="CMD37" s="984"/>
      <c r="CME37" s="984"/>
      <c r="CMF37" s="984"/>
      <c r="CMG37" s="984"/>
      <c r="CMH37" s="984"/>
      <c r="CMI37" s="984"/>
      <c r="CMJ37" s="984"/>
      <c r="CMK37" s="984"/>
      <c r="CML37" s="984"/>
      <c r="CMM37" s="984"/>
      <c r="CMN37" s="984"/>
      <c r="CMO37" s="984"/>
      <c r="CMP37" s="984"/>
      <c r="CMQ37" s="984"/>
      <c r="CMR37" s="984"/>
      <c r="CMS37" s="984"/>
      <c r="CMT37" s="984"/>
      <c r="CMU37" s="984"/>
      <c r="CMV37" s="984"/>
      <c r="CMW37" s="984"/>
      <c r="CMX37" s="984"/>
      <c r="CMY37" s="984"/>
      <c r="CMZ37" s="984"/>
      <c r="CNA37" s="984"/>
      <c r="CNB37" s="984"/>
      <c r="CNC37" s="984"/>
      <c r="CND37" s="984"/>
      <c r="CNE37" s="984"/>
      <c r="CNF37" s="984"/>
      <c r="CNG37" s="984"/>
      <c r="CNH37" s="984"/>
      <c r="CNI37" s="984"/>
      <c r="CNJ37" s="984"/>
      <c r="CNK37" s="984"/>
      <c r="CNL37" s="984"/>
      <c r="CNM37" s="984"/>
      <c r="CNN37" s="984"/>
      <c r="CNO37" s="984"/>
      <c r="CNP37" s="984"/>
      <c r="CNQ37" s="984"/>
      <c r="CNR37" s="984"/>
      <c r="CNS37" s="984"/>
      <c r="CNT37" s="984"/>
      <c r="CNU37" s="984"/>
      <c r="CNV37" s="984"/>
      <c r="CNW37" s="984"/>
      <c r="CNX37" s="984"/>
      <c r="CNY37" s="984"/>
      <c r="CNZ37" s="984"/>
      <c r="COA37" s="984"/>
      <c r="COB37" s="984"/>
      <c r="COC37" s="984"/>
      <c r="COD37" s="984"/>
      <c r="COE37" s="984"/>
      <c r="COF37" s="984"/>
      <c r="COG37" s="984"/>
      <c r="COH37" s="984"/>
      <c r="COI37" s="984"/>
      <c r="COJ37" s="984"/>
      <c r="COK37" s="984"/>
      <c r="COL37" s="984"/>
      <c r="COM37" s="984"/>
      <c r="CON37" s="984"/>
      <c r="COO37" s="984"/>
      <c r="COP37" s="984"/>
      <c r="COQ37" s="984"/>
      <c r="COR37" s="984"/>
      <c r="COS37" s="984"/>
      <c r="COT37" s="984"/>
      <c r="COU37" s="984"/>
      <c r="COV37" s="984"/>
      <c r="COW37" s="984"/>
      <c r="COX37" s="984"/>
      <c r="COY37" s="984"/>
      <c r="COZ37" s="984"/>
      <c r="CPA37" s="984"/>
      <c r="CPB37" s="984"/>
      <c r="CPC37" s="984"/>
      <c r="CPD37" s="984"/>
      <c r="CPE37" s="984"/>
      <c r="CPF37" s="984"/>
      <c r="CPG37" s="984"/>
      <c r="CPH37" s="984"/>
      <c r="CPI37" s="984"/>
      <c r="CPJ37" s="984"/>
      <c r="CPK37" s="984"/>
      <c r="CPL37" s="984"/>
      <c r="CPM37" s="984"/>
      <c r="CPN37" s="984"/>
      <c r="CPO37" s="984"/>
      <c r="CPP37" s="984"/>
      <c r="CPQ37" s="984"/>
      <c r="CPR37" s="984"/>
      <c r="CPS37" s="984"/>
      <c r="CPT37" s="984"/>
      <c r="CPU37" s="984"/>
      <c r="CPV37" s="984"/>
      <c r="CPW37" s="984"/>
      <c r="CPX37" s="984"/>
      <c r="CPY37" s="984"/>
      <c r="CPZ37" s="984"/>
      <c r="CQA37" s="984"/>
      <c r="CQB37" s="984"/>
      <c r="CQC37" s="984"/>
      <c r="CQD37" s="984"/>
      <c r="CQE37" s="984"/>
      <c r="CQF37" s="984"/>
      <c r="CQG37" s="984"/>
      <c r="CQH37" s="984"/>
      <c r="CQI37" s="984"/>
      <c r="CQJ37" s="984"/>
      <c r="CQK37" s="984"/>
      <c r="CQL37" s="984"/>
      <c r="CQM37" s="984"/>
      <c r="CQN37" s="984"/>
      <c r="CQO37" s="984"/>
      <c r="CQP37" s="984"/>
      <c r="CQQ37" s="984"/>
      <c r="CQR37" s="984"/>
      <c r="CQS37" s="984"/>
      <c r="CQT37" s="984"/>
      <c r="CQU37" s="984"/>
      <c r="CQV37" s="984"/>
      <c r="CQW37" s="984"/>
      <c r="CQX37" s="984"/>
      <c r="CQY37" s="984"/>
      <c r="CQZ37" s="984"/>
      <c r="CRA37" s="984"/>
      <c r="CRB37" s="984"/>
      <c r="CRC37" s="984"/>
      <c r="CRD37" s="984"/>
      <c r="CRE37" s="984"/>
      <c r="CRF37" s="984"/>
      <c r="CRG37" s="984"/>
      <c r="CRH37" s="984"/>
      <c r="CRI37" s="984"/>
      <c r="CRJ37" s="984"/>
      <c r="CRK37" s="984"/>
      <c r="CRL37" s="984"/>
      <c r="CRM37" s="984"/>
      <c r="CRN37" s="984"/>
      <c r="CRO37" s="984"/>
      <c r="CRP37" s="984"/>
      <c r="CRQ37" s="984"/>
      <c r="CRR37" s="984"/>
      <c r="CRS37" s="984"/>
      <c r="CRT37" s="984"/>
      <c r="CRU37" s="984"/>
      <c r="CRV37" s="984"/>
      <c r="CRW37" s="984"/>
      <c r="CRX37" s="984"/>
      <c r="CRY37" s="984"/>
      <c r="CRZ37" s="984"/>
      <c r="CSA37" s="984"/>
      <c r="CSB37" s="984"/>
      <c r="CSC37" s="984"/>
      <c r="CSD37" s="984"/>
      <c r="CSE37" s="984"/>
      <c r="CSF37" s="984"/>
      <c r="CSG37" s="984"/>
      <c r="CSH37" s="984"/>
      <c r="CSI37" s="984"/>
      <c r="CSJ37" s="984"/>
      <c r="CSK37" s="984"/>
      <c r="CSL37" s="984"/>
      <c r="CSM37" s="984"/>
      <c r="CSN37" s="984"/>
      <c r="CSO37" s="984"/>
      <c r="CSP37" s="984"/>
      <c r="CSQ37" s="984"/>
      <c r="CSR37" s="984"/>
      <c r="CSS37" s="984"/>
      <c r="CST37" s="984"/>
      <c r="CSU37" s="984"/>
      <c r="CSV37" s="984"/>
      <c r="CSW37" s="984"/>
      <c r="CSX37" s="984"/>
      <c r="CSY37" s="984"/>
      <c r="CSZ37" s="984"/>
      <c r="CTA37" s="984"/>
      <c r="CTB37" s="984"/>
      <c r="CTC37" s="984"/>
      <c r="CTD37" s="984"/>
      <c r="CTE37" s="984"/>
      <c r="CTF37" s="984"/>
      <c r="CTG37" s="984"/>
      <c r="CTH37" s="984"/>
      <c r="CTI37" s="984"/>
      <c r="CTJ37" s="984"/>
      <c r="CTK37" s="984"/>
      <c r="CTL37" s="984"/>
      <c r="CTM37" s="984"/>
      <c r="CTN37" s="984"/>
      <c r="CTO37" s="984"/>
      <c r="CTP37" s="984"/>
      <c r="CTQ37" s="984"/>
      <c r="CTR37" s="984"/>
      <c r="CTS37" s="984"/>
      <c r="CTT37" s="984"/>
      <c r="CTU37" s="984"/>
      <c r="CTV37" s="984"/>
      <c r="CTW37" s="984"/>
      <c r="CTX37" s="984"/>
      <c r="CTY37" s="984"/>
      <c r="CTZ37" s="984"/>
      <c r="CUA37" s="984"/>
      <c r="CUB37" s="984"/>
      <c r="CUC37" s="984"/>
      <c r="CUD37" s="984"/>
      <c r="CUE37" s="984"/>
      <c r="CUF37" s="984"/>
      <c r="CUG37" s="984"/>
      <c r="CUH37" s="984"/>
      <c r="CUI37" s="984"/>
      <c r="CUJ37" s="984"/>
      <c r="CUK37" s="984"/>
      <c r="CUL37" s="984"/>
      <c r="CUM37" s="984"/>
      <c r="CUN37" s="984"/>
      <c r="CUO37" s="984"/>
      <c r="CUP37" s="984"/>
      <c r="CUQ37" s="984"/>
      <c r="CUR37" s="984"/>
      <c r="CUS37" s="984"/>
      <c r="CUT37" s="984"/>
      <c r="CUU37" s="984"/>
      <c r="CUV37" s="984"/>
      <c r="CUW37" s="984"/>
      <c r="CUX37" s="984"/>
      <c r="CUY37" s="984"/>
      <c r="CUZ37" s="984"/>
      <c r="CVA37" s="984"/>
      <c r="CVB37" s="984"/>
      <c r="CVC37" s="984"/>
      <c r="CVD37" s="984"/>
      <c r="CVE37" s="984"/>
      <c r="CVF37" s="984"/>
      <c r="CVG37" s="984"/>
      <c r="CVH37" s="984"/>
      <c r="CVI37" s="984"/>
      <c r="CVJ37" s="984"/>
      <c r="CVK37" s="984"/>
      <c r="CVL37" s="984"/>
      <c r="CVM37" s="984"/>
      <c r="CVN37" s="984"/>
      <c r="CVO37" s="984"/>
      <c r="CVP37" s="984"/>
      <c r="CVQ37" s="984"/>
      <c r="CVR37" s="984"/>
      <c r="CVS37" s="984"/>
      <c r="CVT37" s="984"/>
      <c r="CVU37" s="984"/>
      <c r="CVV37" s="984"/>
      <c r="CVW37" s="984"/>
      <c r="CVX37" s="984"/>
      <c r="CVY37" s="984"/>
      <c r="CVZ37" s="984"/>
      <c r="CWA37" s="984"/>
      <c r="CWB37" s="984"/>
      <c r="CWC37" s="984"/>
      <c r="CWD37" s="984"/>
      <c r="CWE37" s="984"/>
      <c r="CWF37" s="984"/>
      <c r="CWG37" s="984"/>
      <c r="CWH37" s="984"/>
      <c r="CWI37" s="984"/>
      <c r="CWJ37" s="984"/>
      <c r="CWK37" s="984"/>
      <c r="CWL37" s="984"/>
      <c r="CWM37" s="984"/>
      <c r="CWN37" s="984"/>
      <c r="CWO37" s="984"/>
      <c r="CWP37" s="984"/>
      <c r="CWQ37" s="984"/>
      <c r="CWR37" s="984"/>
      <c r="CWS37" s="984"/>
      <c r="CWT37" s="984"/>
      <c r="CWU37" s="984"/>
      <c r="CWV37" s="984"/>
      <c r="CWW37" s="984"/>
      <c r="CWX37" s="984"/>
      <c r="CWY37" s="984"/>
      <c r="CWZ37" s="984"/>
      <c r="CXA37" s="984"/>
      <c r="CXB37" s="984"/>
      <c r="CXC37" s="984"/>
      <c r="CXD37" s="984"/>
      <c r="CXE37" s="984"/>
      <c r="CXF37" s="984"/>
      <c r="CXG37" s="984"/>
      <c r="CXH37" s="984"/>
      <c r="CXI37" s="984"/>
      <c r="CXJ37" s="984"/>
      <c r="CXK37" s="984"/>
      <c r="CXL37" s="984"/>
      <c r="CXM37" s="984"/>
      <c r="CXN37" s="984"/>
      <c r="CXO37" s="984"/>
      <c r="CXP37" s="984"/>
      <c r="CXQ37" s="984"/>
      <c r="CXR37" s="984"/>
      <c r="CXS37" s="984"/>
      <c r="CXT37" s="984"/>
      <c r="CXU37" s="984"/>
      <c r="CXV37" s="984"/>
      <c r="CXW37" s="984"/>
      <c r="CXX37" s="984"/>
      <c r="CXY37" s="984"/>
      <c r="CXZ37" s="984"/>
      <c r="CYA37" s="984"/>
      <c r="CYB37" s="984"/>
      <c r="CYC37" s="984"/>
      <c r="CYD37" s="984"/>
      <c r="CYE37" s="984"/>
      <c r="CYF37" s="984"/>
      <c r="CYG37" s="984"/>
      <c r="CYH37" s="984"/>
      <c r="CYI37" s="984"/>
      <c r="CYJ37" s="984"/>
      <c r="CYK37" s="984"/>
      <c r="CYL37" s="984"/>
      <c r="CYM37" s="984"/>
      <c r="CYN37" s="984"/>
      <c r="CYO37" s="984"/>
      <c r="CYP37" s="984"/>
      <c r="CYQ37" s="984"/>
      <c r="CYR37" s="984"/>
      <c r="CYS37" s="984"/>
      <c r="CYT37" s="984"/>
      <c r="CYU37" s="984"/>
      <c r="CYV37" s="984"/>
      <c r="CYW37" s="984"/>
      <c r="CYX37" s="984"/>
      <c r="CYY37" s="984"/>
      <c r="CYZ37" s="984"/>
      <c r="CZA37" s="984"/>
      <c r="CZB37" s="984"/>
      <c r="CZC37" s="984"/>
      <c r="CZD37" s="984"/>
      <c r="CZE37" s="984"/>
      <c r="CZF37" s="984"/>
      <c r="CZG37" s="984"/>
      <c r="CZH37" s="984"/>
      <c r="CZI37" s="984"/>
      <c r="CZJ37" s="984"/>
      <c r="CZK37" s="984"/>
      <c r="CZL37" s="984"/>
      <c r="CZM37" s="984"/>
      <c r="CZN37" s="984"/>
      <c r="CZO37" s="984"/>
      <c r="CZP37" s="984"/>
      <c r="CZQ37" s="984"/>
      <c r="CZR37" s="984"/>
      <c r="CZS37" s="984"/>
      <c r="CZT37" s="984"/>
      <c r="CZU37" s="984"/>
      <c r="CZV37" s="984"/>
      <c r="CZW37" s="984"/>
      <c r="CZX37" s="984"/>
      <c r="CZY37" s="984"/>
      <c r="CZZ37" s="984"/>
      <c r="DAA37" s="984"/>
      <c r="DAB37" s="984"/>
      <c r="DAC37" s="984"/>
      <c r="DAD37" s="984"/>
      <c r="DAE37" s="984"/>
      <c r="DAF37" s="984"/>
      <c r="DAG37" s="984"/>
      <c r="DAH37" s="984"/>
      <c r="DAI37" s="984"/>
      <c r="DAJ37" s="984"/>
      <c r="DAK37" s="984"/>
      <c r="DAL37" s="984"/>
      <c r="DAM37" s="984"/>
      <c r="DAN37" s="984"/>
      <c r="DAO37" s="984"/>
      <c r="DAP37" s="984"/>
      <c r="DAQ37" s="984"/>
      <c r="DAR37" s="984"/>
      <c r="DAS37" s="984"/>
      <c r="DAT37" s="984"/>
      <c r="DAU37" s="984"/>
      <c r="DAV37" s="984"/>
      <c r="DAW37" s="984"/>
      <c r="DAX37" s="984"/>
      <c r="DAY37" s="984"/>
      <c r="DAZ37" s="984"/>
      <c r="DBA37" s="984"/>
      <c r="DBB37" s="984"/>
      <c r="DBC37" s="984"/>
      <c r="DBD37" s="984"/>
      <c r="DBE37" s="984"/>
      <c r="DBF37" s="984"/>
      <c r="DBG37" s="984"/>
      <c r="DBH37" s="984"/>
      <c r="DBI37" s="984"/>
      <c r="DBJ37" s="984"/>
      <c r="DBK37" s="984"/>
      <c r="DBL37" s="984"/>
      <c r="DBM37" s="984"/>
      <c r="DBN37" s="984"/>
      <c r="DBO37" s="984"/>
      <c r="DBP37" s="984"/>
      <c r="DBQ37" s="984"/>
      <c r="DBR37" s="984"/>
      <c r="DBS37" s="984"/>
      <c r="DBT37" s="984"/>
      <c r="DBU37" s="984"/>
      <c r="DBV37" s="984"/>
      <c r="DBW37" s="984"/>
      <c r="DBX37" s="984"/>
      <c r="DBY37" s="984"/>
      <c r="DBZ37" s="984"/>
      <c r="DCA37" s="984"/>
      <c r="DCB37" s="984"/>
      <c r="DCC37" s="984"/>
      <c r="DCD37" s="984"/>
      <c r="DCE37" s="984"/>
      <c r="DCF37" s="984"/>
      <c r="DCG37" s="984"/>
      <c r="DCH37" s="984"/>
      <c r="DCI37" s="984"/>
      <c r="DCJ37" s="984"/>
      <c r="DCK37" s="984"/>
      <c r="DCL37" s="984"/>
      <c r="DCM37" s="984"/>
      <c r="DCN37" s="984"/>
      <c r="DCO37" s="984"/>
      <c r="DCP37" s="984"/>
      <c r="DCQ37" s="984"/>
      <c r="DCR37" s="984"/>
      <c r="DCS37" s="984"/>
      <c r="DCT37" s="984"/>
      <c r="DCU37" s="984"/>
      <c r="DCV37" s="984"/>
      <c r="DCW37" s="984"/>
      <c r="DCX37" s="984"/>
      <c r="DCY37" s="984"/>
      <c r="DCZ37" s="984"/>
      <c r="DDA37" s="984"/>
      <c r="DDB37" s="984"/>
      <c r="DDC37" s="984"/>
      <c r="DDD37" s="984"/>
      <c r="DDE37" s="984"/>
      <c r="DDF37" s="984"/>
      <c r="DDG37" s="984"/>
      <c r="DDH37" s="984"/>
      <c r="DDI37" s="984"/>
      <c r="DDJ37" s="984"/>
      <c r="DDK37" s="984"/>
      <c r="DDL37" s="984"/>
      <c r="DDM37" s="984"/>
      <c r="DDN37" s="984"/>
      <c r="DDO37" s="984"/>
      <c r="DDP37" s="984"/>
      <c r="DDQ37" s="984"/>
      <c r="DDR37" s="984"/>
      <c r="DDS37" s="984"/>
      <c r="DDT37" s="984"/>
      <c r="DDU37" s="984"/>
      <c r="DDV37" s="984"/>
      <c r="DDW37" s="984"/>
      <c r="DDX37" s="984"/>
      <c r="DDY37" s="984"/>
      <c r="DDZ37" s="984"/>
      <c r="DEA37" s="984"/>
      <c r="DEB37" s="984"/>
      <c r="DEC37" s="984"/>
      <c r="DED37" s="984"/>
      <c r="DEE37" s="984"/>
      <c r="DEF37" s="984"/>
      <c r="DEG37" s="984"/>
      <c r="DEH37" s="984"/>
      <c r="DEI37" s="984"/>
      <c r="DEJ37" s="984"/>
      <c r="DEK37" s="984"/>
      <c r="DEL37" s="984"/>
      <c r="DEM37" s="984"/>
      <c r="DEN37" s="984"/>
      <c r="DEO37" s="984"/>
      <c r="DEP37" s="984"/>
      <c r="DEQ37" s="984"/>
      <c r="DER37" s="984"/>
      <c r="DES37" s="984"/>
      <c r="DET37" s="984"/>
      <c r="DEU37" s="984"/>
      <c r="DEV37" s="984"/>
      <c r="DEW37" s="984"/>
      <c r="DEX37" s="984"/>
      <c r="DEY37" s="984"/>
      <c r="DEZ37" s="984"/>
      <c r="DFA37" s="984"/>
      <c r="DFB37" s="984"/>
      <c r="DFC37" s="984"/>
      <c r="DFD37" s="984"/>
      <c r="DFE37" s="984"/>
      <c r="DFF37" s="984"/>
      <c r="DFG37" s="984"/>
      <c r="DFH37" s="984"/>
      <c r="DFI37" s="984"/>
      <c r="DFJ37" s="984"/>
      <c r="DFK37" s="984"/>
      <c r="DFL37" s="984"/>
      <c r="DFM37" s="984"/>
      <c r="DFN37" s="984"/>
      <c r="DFO37" s="984"/>
      <c r="DFP37" s="984"/>
      <c r="DFQ37" s="984"/>
      <c r="DFR37" s="984"/>
      <c r="DFS37" s="984"/>
      <c r="DFT37" s="984"/>
      <c r="DFU37" s="984"/>
      <c r="DFV37" s="984"/>
      <c r="DFW37" s="984"/>
      <c r="DFX37" s="984"/>
      <c r="DFY37" s="984"/>
      <c r="DFZ37" s="984"/>
      <c r="DGA37" s="984"/>
      <c r="DGB37" s="984"/>
      <c r="DGC37" s="984"/>
      <c r="DGD37" s="984"/>
      <c r="DGE37" s="984"/>
      <c r="DGF37" s="984"/>
      <c r="DGG37" s="984"/>
      <c r="DGH37" s="984"/>
      <c r="DGI37" s="984"/>
      <c r="DGJ37" s="984"/>
      <c r="DGK37" s="984"/>
      <c r="DGL37" s="984"/>
      <c r="DGM37" s="984"/>
      <c r="DGN37" s="984"/>
      <c r="DGO37" s="984"/>
      <c r="DGP37" s="984"/>
      <c r="DGQ37" s="984"/>
      <c r="DGR37" s="984"/>
      <c r="DGS37" s="984"/>
      <c r="DGT37" s="984"/>
      <c r="DGU37" s="984"/>
      <c r="DGV37" s="984"/>
      <c r="DGW37" s="984"/>
      <c r="DGX37" s="984"/>
      <c r="DGY37" s="984"/>
      <c r="DGZ37" s="984"/>
      <c r="DHA37" s="984"/>
      <c r="DHB37" s="984"/>
      <c r="DHC37" s="984"/>
      <c r="DHD37" s="984"/>
      <c r="DHE37" s="984"/>
      <c r="DHF37" s="984"/>
      <c r="DHG37" s="984"/>
      <c r="DHH37" s="984"/>
      <c r="DHI37" s="984"/>
      <c r="DHJ37" s="984"/>
      <c r="DHK37" s="984"/>
      <c r="DHL37" s="984"/>
      <c r="DHM37" s="984"/>
      <c r="DHN37" s="984"/>
      <c r="DHO37" s="984"/>
      <c r="DHP37" s="984"/>
      <c r="DHQ37" s="984"/>
      <c r="DHR37" s="984"/>
      <c r="DHS37" s="984"/>
      <c r="DHT37" s="984"/>
      <c r="DHU37" s="984"/>
      <c r="DHV37" s="984"/>
      <c r="DHW37" s="984"/>
      <c r="DHX37" s="984"/>
      <c r="DHY37" s="984"/>
      <c r="DHZ37" s="984"/>
      <c r="DIA37" s="984"/>
      <c r="DIB37" s="984"/>
      <c r="DIC37" s="984"/>
      <c r="DID37" s="984"/>
      <c r="DIE37" s="984"/>
      <c r="DIF37" s="984"/>
      <c r="DIG37" s="984"/>
      <c r="DIH37" s="984"/>
      <c r="DII37" s="984"/>
      <c r="DIJ37" s="984"/>
      <c r="DIK37" s="984"/>
      <c r="DIL37" s="984"/>
      <c r="DIM37" s="984"/>
      <c r="DIN37" s="984"/>
      <c r="DIO37" s="984"/>
      <c r="DIP37" s="984"/>
      <c r="DIQ37" s="984"/>
      <c r="DIR37" s="984"/>
      <c r="DIS37" s="984"/>
      <c r="DIT37" s="984"/>
      <c r="DIU37" s="984"/>
      <c r="DIV37" s="984"/>
      <c r="DIW37" s="984"/>
      <c r="DIX37" s="984"/>
      <c r="DIY37" s="984"/>
      <c r="DIZ37" s="984"/>
      <c r="DJA37" s="984"/>
      <c r="DJB37" s="984"/>
      <c r="DJC37" s="984"/>
      <c r="DJD37" s="984"/>
      <c r="DJE37" s="984"/>
      <c r="DJF37" s="984"/>
      <c r="DJG37" s="984"/>
      <c r="DJH37" s="984"/>
      <c r="DJI37" s="984"/>
      <c r="DJJ37" s="984"/>
      <c r="DJK37" s="984"/>
      <c r="DJL37" s="984"/>
      <c r="DJM37" s="984"/>
      <c r="DJN37" s="984"/>
      <c r="DJO37" s="984"/>
      <c r="DJP37" s="984"/>
      <c r="DJQ37" s="984"/>
      <c r="DJR37" s="984"/>
      <c r="DJS37" s="984"/>
      <c r="DJT37" s="984"/>
      <c r="DJU37" s="984"/>
      <c r="DJV37" s="984"/>
      <c r="DJW37" s="984"/>
      <c r="DJX37" s="984"/>
      <c r="DJY37" s="984"/>
      <c r="DJZ37" s="984"/>
      <c r="DKA37" s="984"/>
      <c r="DKB37" s="984"/>
      <c r="DKC37" s="984"/>
      <c r="DKD37" s="984"/>
      <c r="DKE37" s="984"/>
      <c r="DKF37" s="984"/>
      <c r="DKG37" s="984"/>
      <c r="DKH37" s="984"/>
      <c r="DKI37" s="984"/>
      <c r="DKJ37" s="984"/>
      <c r="DKK37" s="984"/>
      <c r="DKL37" s="984"/>
      <c r="DKM37" s="984"/>
      <c r="DKN37" s="984"/>
      <c r="DKO37" s="984"/>
      <c r="DKP37" s="984"/>
      <c r="DKQ37" s="984"/>
      <c r="DKR37" s="984"/>
      <c r="DKS37" s="984"/>
      <c r="DKT37" s="984"/>
      <c r="DKU37" s="984"/>
      <c r="DKV37" s="984"/>
      <c r="DKW37" s="984"/>
      <c r="DKX37" s="984"/>
      <c r="DKY37" s="984"/>
      <c r="DKZ37" s="984"/>
      <c r="DLA37" s="984"/>
      <c r="DLB37" s="984"/>
      <c r="DLC37" s="984"/>
      <c r="DLD37" s="984"/>
      <c r="DLE37" s="984"/>
      <c r="DLF37" s="984"/>
      <c r="DLG37" s="984"/>
      <c r="DLH37" s="984"/>
      <c r="DLI37" s="984"/>
      <c r="DLJ37" s="984"/>
      <c r="DLK37" s="984"/>
      <c r="DLL37" s="984"/>
      <c r="DLM37" s="984"/>
      <c r="DLN37" s="984"/>
      <c r="DLO37" s="984"/>
      <c r="DLP37" s="984"/>
      <c r="DLQ37" s="984"/>
      <c r="DLR37" s="984"/>
      <c r="DLS37" s="984"/>
      <c r="DLT37" s="984"/>
      <c r="DLU37" s="984"/>
      <c r="DLV37" s="984"/>
      <c r="DLW37" s="984"/>
      <c r="DLX37" s="984"/>
      <c r="DLY37" s="984"/>
      <c r="DLZ37" s="984"/>
      <c r="DMA37" s="984"/>
      <c r="DMB37" s="984"/>
      <c r="DMC37" s="984"/>
      <c r="DMD37" s="984"/>
      <c r="DME37" s="984"/>
      <c r="DMF37" s="984"/>
      <c r="DMG37" s="984"/>
      <c r="DMH37" s="984"/>
      <c r="DMI37" s="984"/>
      <c r="DMJ37" s="984"/>
      <c r="DMK37" s="984"/>
      <c r="DML37" s="984"/>
      <c r="DMM37" s="984"/>
      <c r="DMN37" s="984"/>
      <c r="DMO37" s="984"/>
      <c r="DMP37" s="984"/>
      <c r="DMQ37" s="984"/>
      <c r="DMR37" s="984"/>
      <c r="DMS37" s="984"/>
      <c r="DMT37" s="984"/>
      <c r="DMU37" s="984"/>
      <c r="DMV37" s="984"/>
      <c r="DMW37" s="984"/>
      <c r="DMX37" s="984"/>
      <c r="DMY37" s="984"/>
      <c r="DMZ37" s="984"/>
      <c r="DNA37" s="984"/>
      <c r="DNB37" s="984"/>
      <c r="DNC37" s="984"/>
      <c r="DND37" s="984"/>
      <c r="DNE37" s="984"/>
      <c r="DNF37" s="984"/>
      <c r="DNG37" s="984"/>
      <c r="DNH37" s="984"/>
      <c r="DNI37" s="984"/>
      <c r="DNJ37" s="984"/>
      <c r="DNK37" s="984"/>
      <c r="DNL37" s="984"/>
      <c r="DNM37" s="984"/>
      <c r="DNN37" s="984"/>
      <c r="DNO37" s="984"/>
      <c r="DNP37" s="984"/>
      <c r="DNQ37" s="984"/>
      <c r="DNR37" s="984"/>
      <c r="DNS37" s="984"/>
      <c r="DNT37" s="984"/>
      <c r="DNU37" s="984"/>
      <c r="DNV37" s="984"/>
      <c r="DNW37" s="984"/>
      <c r="DNX37" s="984"/>
      <c r="DNY37" s="984"/>
      <c r="DNZ37" s="984"/>
      <c r="DOA37" s="984"/>
      <c r="DOB37" s="984"/>
      <c r="DOC37" s="984"/>
      <c r="DOD37" s="984"/>
      <c r="DOE37" s="984"/>
      <c r="DOF37" s="984"/>
      <c r="DOG37" s="984"/>
      <c r="DOH37" s="984"/>
      <c r="DOI37" s="984"/>
      <c r="DOJ37" s="984"/>
      <c r="DOK37" s="984"/>
      <c r="DOL37" s="984"/>
      <c r="DOM37" s="984"/>
      <c r="DON37" s="984"/>
      <c r="DOO37" s="984"/>
      <c r="DOP37" s="984"/>
      <c r="DOQ37" s="984"/>
      <c r="DOR37" s="984"/>
      <c r="DOS37" s="984"/>
      <c r="DOT37" s="984"/>
      <c r="DOU37" s="984"/>
      <c r="DOV37" s="984"/>
      <c r="DOW37" s="984"/>
      <c r="DOX37" s="984"/>
      <c r="DOY37" s="984"/>
      <c r="DOZ37" s="984"/>
      <c r="DPA37" s="984"/>
      <c r="DPB37" s="984"/>
      <c r="DPC37" s="984"/>
      <c r="DPD37" s="984"/>
      <c r="DPE37" s="984"/>
      <c r="DPF37" s="984"/>
      <c r="DPG37" s="984"/>
      <c r="DPH37" s="984"/>
      <c r="DPI37" s="984"/>
      <c r="DPJ37" s="984"/>
      <c r="DPK37" s="984"/>
      <c r="DPL37" s="984"/>
      <c r="DPM37" s="984"/>
      <c r="DPN37" s="984"/>
      <c r="DPO37" s="984"/>
      <c r="DPP37" s="984"/>
      <c r="DPQ37" s="984"/>
      <c r="DPR37" s="984"/>
      <c r="DPS37" s="984"/>
      <c r="DPT37" s="984"/>
      <c r="DPU37" s="984"/>
      <c r="DPV37" s="984"/>
      <c r="DPW37" s="984"/>
      <c r="DPX37" s="984"/>
      <c r="DPY37" s="984"/>
      <c r="DPZ37" s="984"/>
      <c r="DQA37" s="984"/>
      <c r="DQB37" s="984"/>
      <c r="DQC37" s="984"/>
      <c r="DQD37" s="984"/>
      <c r="DQE37" s="984"/>
      <c r="DQF37" s="984"/>
      <c r="DQG37" s="984"/>
      <c r="DQH37" s="984"/>
      <c r="DQI37" s="984"/>
      <c r="DQJ37" s="984"/>
      <c r="DQK37" s="984"/>
      <c r="DQL37" s="984"/>
      <c r="DQM37" s="984"/>
      <c r="DQN37" s="984"/>
      <c r="DQO37" s="984"/>
      <c r="DQP37" s="984"/>
      <c r="DQQ37" s="984"/>
      <c r="DQR37" s="984"/>
      <c r="DQS37" s="984"/>
      <c r="DQT37" s="984"/>
      <c r="DQU37" s="984"/>
      <c r="DQV37" s="984"/>
      <c r="DQW37" s="984"/>
      <c r="DQX37" s="984"/>
      <c r="DQY37" s="984"/>
      <c r="DQZ37" s="984"/>
      <c r="DRA37" s="984"/>
      <c r="DRB37" s="984"/>
      <c r="DRC37" s="984"/>
      <c r="DRD37" s="984"/>
      <c r="DRE37" s="984"/>
      <c r="DRF37" s="984"/>
      <c r="DRG37" s="984"/>
      <c r="DRH37" s="984"/>
      <c r="DRI37" s="984"/>
      <c r="DRJ37" s="984"/>
      <c r="DRK37" s="984"/>
      <c r="DRL37" s="984"/>
      <c r="DRM37" s="984"/>
      <c r="DRN37" s="984"/>
      <c r="DRO37" s="984"/>
      <c r="DRP37" s="984"/>
      <c r="DRQ37" s="984"/>
      <c r="DRR37" s="984"/>
      <c r="DRS37" s="984"/>
      <c r="DRT37" s="984"/>
      <c r="DRU37" s="984"/>
      <c r="DRV37" s="984"/>
      <c r="DRW37" s="984"/>
      <c r="DRX37" s="984"/>
      <c r="DRY37" s="984"/>
      <c r="DRZ37" s="984"/>
      <c r="DSA37" s="984"/>
      <c r="DSB37" s="984"/>
      <c r="DSC37" s="984"/>
      <c r="DSD37" s="984"/>
      <c r="DSE37" s="984"/>
      <c r="DSF37" s="984"/>
      <c r="DSG37" s="984"/>
      <c r="DSH37" s="984"/>
      <c r="DSI37" s="984"/>
      <c r="DSJ37" s="984"/>
      <c r="DSK37" s="984"/>
      <c r="DSL37" s="984"/>
      <c r="DSM37" s="984"/>
      <c r="DSN37" s="984"/>
      <c r="DSO37" s="984"/>
      <c r="DSP37" s="984"/>
      <c r="DSQ37" s="984"/>
      <c r="DSR37" s="984"/>
      <c r="DSS37" s="984"/>
      <c r="DST37" s="984"/>
      <c r="DSU37" s="984"/>
      <c r="DSV37" s="984"/>
      <c r="DSW37" s="984"/>
      <c r="DSX37" s="984"/>
      <c r="DSY37" s="984"/>
      <c r="DSZ37" s="984"/>
      <c r="DTA37" s="984"/>
      <c r="DTB37" s="984"/>
      <c r="DTC37" s="984"/>
      <c r="DTD37" s="984"/>
      <c r="DTE37" s="984"/>
      <c r="DTF37" s="984"/>
      <c r="DTG37" s="984"/>
      <c r="DTH37" s="984"/>
      <c r="DTI37" s="984"/>
      <c r="DTJ37" s="984"/>
      <c r="DTK37" s="984"/>
      <c r="DTL37" s="984"/>
      <c r="DTM37" s="984"/>
      <c r="DTN37" s="984"/>
      <c r="DTO37" s="984"/>
      <c r="DTP37" s="984"/>
      <c r="DTQ37" s="984"/>
      <c r="DTR37" s="984"/>
      <c r="DTS37" s="984"/>
      <c r="DTT37" s="984"/>
      <c r="DTU37" s="984"/>
      <c r="DTV37" s="984"/>
      <c r="DTW37" s="984"/>
      <c r="DTX37" s="984"/>
      <c r="DTY37" s="984"/>
      <c r="DTZ37" s="984"/>
      <c r="DUA37" s="984"/>
      <c r="DUB37" s="984"/>
      <c r="DUC37" s="984"/>
      <c r="DUD37" s="984"/>
      <c r="DUE37" s="984"/>
      <c r="DUF37" s="984"/>
      <c r="DUG37" s="984"/>
      <c r="DUH37" s="984"/>
      <c r="DUI37" s="984"/>
      <c r="DUJ37" s="984"/>
      <c r="DUK37" s="984"/>
      <c r="DUL37" s="984"/>
      <c r="DUM37" s="984"/>
      <c r="DUN37" s="984"/>
      <c r="DUO37" s="984"/>
      <c r="DUP37" s="984"/>
      <c r="DUQ37" s="984"/>
      <c r="DUR37" s="984"/>
      <c r="DUS37" s="984"/>
      <c r="DUT37" s="984"/>
      <c r="DUU37" s="984"/>
      <c r="DUV37" s="984"/>
      <c r="DUW37" s="984"/>
      <c r="DUX37" s="984"/>
      <c r="DUY37" s="984"/>
      <c r="DUZ37" s="984"/>
      <c r="DVA37" s="984"/>
      <c r="DVB37" s="984"/>
      <c r="DVC37" s="984"/>
      <c r="DVD37" s="984"/>
      <c r="DVE37" s="984"/>
      <c r="DVF37" s="984"/>
      <c r="DVG37" s="984"/>
      <c r="DVH37" s="984"/>
      <c r="DVI37" s="984"/>
      <c r="DVJ37" s="984"/>
      <c r="DVK37" s="984"/>
      <c r="DVL37" s="984"/>
      <c r="DVM37" s="984"/>
      <c r="DVN37" s="984"/>
      <c r="DVO37" s="984"/>
      <c r="DVP37" s="984"/>
      <c r="DVQ37" s="984"/>
      <c r="DVR37" s="984"/>
      <c r="DVS37" s="984"/>
      <c r="DVT37" s="984"/>
      <c r="DVU37" s="984"/>
      <c r="DVV37" s="984"/>
      <c r="DVW37" s="984"/>
      <c r="DVX37" s="984"/>
      <c r="DVY37" s="984"/>
      <c r="DVZ37" s="984"/>
      <c r="DWA37" s="984"/>
      <c r="DWB37" s="984"/>
      <c r="DWC37" s="984"/>
      <c r="DWD37" s="984"/>
      <c r="DWE37" s="984"/>
      <c r="DWF37" s="984"/>
      <c r="DWG37" s="984"/>
      <c r="DWH37" s="984"/>
      <c r="DWI37" s="984"/>
      <c r="DWJ37" s="984"/>
      <c r="DWK37" s="984"/>
      <c r="DWL37" s="984"/>
      <c r="DWM37" s="984"/>
      <c r="DWN37" s="984"/>
      <c r="DWO37" s="984"/>
      <c r="DWP37" s="984"/>
      <c r="DWQ37" s="984"/>
      <c r="DWR37" s="984"/>
      <c r="DWS37" s="984"/>
      <c r="DWT37" s="984"/>
      <c r="DWU37" s="984"/>
      <c r="DWV37" s="984"/>
      <c r="DWW37" s="984"/>
      <c r="DWX37" s="984"/>
      <c r="DWY37" s="984"/>
      <c r="DWZ37" s="984"/>
      <c r="DXA37" s="984"/>
      <c r="DXB37" s="984"/>
      <c r="DXC37" s="984"/>
      <c r="DXD37" s="984"/>
      <c r="DXE37" s="984"/>
      <c r="DXF37" s="984"/>
      <c r="DXG37" s="984"/>
      <c r="DXH37" s="984"/>
      <c r="DXI37" s="984"/>
      <c r="DXJ37" s="984"/>
      <c r="DXK37" s="984"/>
      <c r="DXL37" s="984"/>
      <c r="DXM37" s="984"/>
      <c r="DXN37" s="984"/>
      <c r="DXO37" s="984"/>
      <c r="DXP37" s="984"/>
      <c r="DXQ37" s="984"/>
      <c r="DXR37" s="984"/>
      <c r="DXS37" s="984"/>
      <c r="DXT37" s="984"/>
      <c r="DXU37" s="984"/>
      <c r="DXV37" s="984"/>
      <c r="DXW37" s="984"/>
      <c r="DXX37" s="984"/>
      <c r="DXY37" s="984"/>
      <c r="DXZ37" s="984"/>
      <c r="DYA37" s="984"/>
      <c r="DYB37" s="984"/>
      <c r="DYC37" s="984"/>
      <c r="DYD37" s="984"/>
      <c r="DYE37" s="984"/>
      <c r="DYF37" s="984"/>
      <c r="DYG37" s="984"/>
      <c r="DYH37" s="984"/>
      <c r="DYI37" s="984"/>
      <c r="DYJ37" s="984"/>
      <c r="DYK37" s="984"/>
      <c r="DYL37" s="984"/>
      <c r="DYM37" s="984"/>
      <c r="DYN37" s="984"/>
      <c r="DYO37" s="984"/>
      <c r="DYP37" s="984"/>
      <c r="DYQ37" s="984"/>
      <c r="DYR37" s="984"/>
      <c r="DYS37" s="984"/>
      <c r="DYT37" s="984"/>
      <c r="DYU37" s="984"/>
      <c r="DYV37" s="984"/>
      <c r="DYW37" s="984"/>
      <c r="DYX37" s="984"/>
      <c r="DYY37" s="984"/>
      <c r="DYZ37" s="984"/>
      <c r="DZA37" s="984"/>
      <c r="DZB37" s="984"/>
      <c r="DZC37" s="984"/>
      <c r="DZD37" s="984"/>
      <c r="DZE37" s="984"/>
      <c r="DZF37" s="984"/>
      <c r="DZG37" s="984"/>
      <c r="DZH37" s="984"/>
      <c r="DZI37" s="984"/>
      <c r="DZJ37" s="984"/>
      <c r="DZK37" s="984"/>
      <c r="DZL37" s="984"/>
      <c r="DZM37" s="984"/>
      <c r="DZN37" s="984"/>
      <c r="DZO37" s="984"/>
      <c r="DZP37" s="984"/>
      <c r="DZQ37" s="984"/>
      <c r="DZR37" s="984"/>
      <c r="DZS37" s="984"/>
      <c r="DZT37" s="984"/>
      <c r="DZU37" s="984"/>
      <c r="DZV37" s="984"/>
      <c r="DZW37" s="984"/>
      <c r="DZX37" s="984"/>
      <c r="DZY37" s="984"/>
      <c r="DZZ37" s="984"/>
      <c r="EAA37" s="984"/>
      <c r="EAB37" s="984"/>
      <c r="EAC37" s="984"/>
      <c r="EAD37" s="984"/>
      <c r="EAE37" s="984"/>
      <c r="EAF37" s="984"/>
      <c r="EAG37" s="984"/>
      <c r="EAH37" s="984"/>
      <c r="EAI37" s="984"/>
      <c r="EAJ37" s="984"/>
      <c r="EAK37" s="984"/>
      <c r="EAL37" s="984"/>
      <c r="EAM37" s="984"/>
      <c r="EAN37" s="984"/>
      <c r="EAO37" s="984"/>
      <c r="EAP37" s="984"/>
      <c r="EAQ37" s="984"/>
      <c r="EAR37" s="984"/>
      <c r="EAS37" s="984"/>
      <c r="EAT37" s="984"/>
      <c r="EAU37" s="984"/>
      <c r="EAV37" s="984"/>
      <c r="EAW37" s="984"/>
      <c r="EAX37" s="984"/>
      <c r="EAY37" s="984"/>
      <c r="EAZ37" s="984"/>
      <c r="EBA37" s="984"/>
      <c r="EBB37" s="984"/>
      <c r="EBC37" s="984"/>
      <c r="EBD37" s="984"/>
      <c r="EBE37" s="984"/>
      <c r="EBF37" s="984"/>
      <c r="EBG37" s="984"/>
      <c r="EBH37" s="984"/>
      <c r="EBI37" s="984"/>
      <c r="EBJ37" s="984"/>
      <c r="EBK37" s="984"/>
      <c r="EBL37" s="984"/>
      <c r="EBM37" s="984"/>
      <c r="EBN37" s="984"/>
      <c r="EBO37" s="984"/>
      <c r="EBP37" s="984"/>
      <c r="EBQ37" s="984"/>
      <c r="EBR37" s="984"/>
      <c r="EBS37" s="984"/>
      <c r="EBT37" s="984"/>
      <c r="EBU37" s="984"/>
      <c r="EBV37" s="984"/>
      <c r="EBW37" s="984"/>
      <c r="EBX37" s="984"/>
      <c r="EBY37" s="984"/>
      <c r="EBZ37" s="984"/>
      <c r="ECA37" s="984"/>
      <c r="ECB37" s="984"/>
      <c r="ECC37" s="984"/>
      <c r="ECD37" s="984"/>
      <c r="ECE37" s="984"/>
      <c r="ECF37" s="984"/>
      <c r="ECG37" s="984"/>
      <c r="ECH37" s="984"/>
      <c r="ECI37" s="984"/>
      <c r="ECJ37" s="984"/>
      <c r="ECK37" s="984"/>
      <c r="ECL37" s="984"/>
      <c r="ECM37" s="984"/>
      <c r="ECN37" s="984"/>
      <c r="ECO37" s="984"/>
      <c r="ECP37" s="984"/>
      <c r="ECQ37" s="984"/>
      <c r="ECR37" s="984"/>
      <c r="ECS37" s="984"/>
      <c r="ECT37" s="984"/>
      <c r="ECU37" s="984"/>
      <c r="ECV37" s="984"/>
      <c r="ECW37" s="984"/>
      <c r="ECX37" s="984"/>
      <c r="ECY37" s="984"/>
      <c r="ECZ37" s="984"/>
      <c r="EDA37" s="984"/>
      <c r="EDB37" s="984"/>
      <c r="EDC37" s="984"/>
      <c r="EDD37" s="984"/>
      <c r="EDE37" s="984"/>
      <c r="EDF37" s="984"/>
      <c r="EDG37" s="984"/>
      <c r="EDH37" s="984"/>
      <c r="EDI37" s="984"/>
      <c r="EDJ37" s="984"/>
      <c r="EDK37" s="984"/>
      <c r="EDL37" s="984"/>
      <c r="EDM37" s="984"/>
      <c r="EDN37" s="984"/>
      <c r="EDO37" s="984"/>
      <c r="EDP37" s="984"/>
      <c r="EDQ37" s="984"/>
      <c r="EDR37" s="984"/>
      <c r="EDS37" s="984"/>
      <c r="EDT37" s="984"/>
      <c r="EDU37" s="984"/>
      <c r="EDV37" s="984"/>
      <c r="EDW37" s="984"/>
      <c r="EDX37" s="984"/>
      <c r="EDY37" s="984"/>
      <c r="EDZ37" s="984"/>
      <c r="EEA37" s="984"/>
      <c r="EEB37" s="984"/>
      <c r="EEC37" s="984"/>
      <c r="EED37" s="984"/>
      <c r="EEE37" s="984"/>
      <c r="EEF37" s="984"/>
      <c r="EEG37" s="984"/>
      <c r="EEH37" s="984"/>
      <c r="EEI37" s="984"/>
      <c r="EEJ37" s="984"/>
      <c r="EEK37" s="984"/>
      <c r="EEL37" s="984"/>
      <c r="EEM37" s="984"/>
      <c r="EEN37" s="984"/>
      <c r="EEO37" s="984"/>
      <c r="EEP37" s="984"/>
      <c r="EEQ37" s="984"/>
      <c r="EER37" s="984"/>
      <c r="EES37" s="984"/>
      <c r="EET37" s="984"/>
      <c r="EEU37" s="984"/>
      <c r="EEV37" s="984"/>
      <c r="EEW37" s="984"/>
      <c r="EEX37" s="984"/>
      <c r="EEY37" s="984"/>
      <c r="EEZ37" s="984"/>
      <c r="EFA37" s="984"/>
      <c r="EFB37" s="984"/>
      <c r="EFC37" s="984"/>
      <c r="EFD37" s="984"/>
      <c r="EFE37" s="984"/>
      <c r="EFF37" s="984"/>
      <c r="EFG37" s="984"/>
      <c r="EFH37" s="984"/>
      <c r="EFI37" s="984"/>
      <c r="EFJ37" s="984"/>
      <c r="EFK37" s="984"/>
      <c r="EFL37" s="984"/>
      <c r="EFM37" s="984"/>
      <c r="EFN37" s="984"/>
      <c r="EFO37" s="984"/>
      <c r="EFP37" s="984"/>
      <c r="EFQ37" s="984"/>
      <c r="EFR37" s="984"/>
      <c r="EFS37" s="984"/>
      <c r="EFT37" s="984"/>
      <c r="EFU37" s="984"/>
      <c r="EFV37" s="984"/>
      <c r="EFW37" s="984"/>
      <c r="EFX37" s="984"/>
      <c r="EFY37" s="984"/>
      <c r="EFZ37" s="984"/>
      <c r="EGA37" s="984"/>
      <c r="EGB37" s="984"/>
      <c r="EGC37" s="984"/>
      <c r="EGD37" s="984"/>
      <c r="EGE37" s="984"/>
      <c r="EGF37" s="984"/>
      <c r="EGG37" s="984"/>
      <c r="EGH37" s="984"/>
      <c r="EGI37" s="984"/>
      <c r="EGJ37" s="984"/>
      <c r="EGK37" s="984"/>
      <c r="EGL37" s="984"/>
      <c r="EGM37" s="984"/>
      <c r="EGN37" s="984"/>
      <c r="EGO37" s="984"/>
      <c r="EGP37" s="984"/>
      <c r="EGQ37" s="984"/>
      <c r="EGR37" s="984"/>
      <c r="EGS37" s="984"/>
      <c r="EGT37" s="984"/>
      <c r="EGU37" s="984"/>
      <c r="EGV37" s="984"/>
      <c r="EGW37" s="984"/>
      <c r="EGX37" s="984"/>
      <c r="EGY37" s="984"/>
      <c r="EGZ37" s="984"/>
      <c r="EHA37" s="984"/>
      <c r="EHB37" s="984"/>
      <c r="EHC37" s="984"/>
      <c r="EHD37" s="984"/>
      <c r="EHE37" s="984"/>
      <c r="EHF37" s="984"/>
      <c r="EHG37" s="984"/>
      <c r="EHH37" s="984"/>
      <c r="EHI37" s="984"/>
      <c r="EHJ37" s="984"/>
      <c r="EHK37" s="984"/>
      <c r="EHL37" s="984"/>
      <c r="EHM37" s="984"/>
      <c r="EHN37" s="984"/>
      <c r="EHO37" s="984"/>
      <c r="EHP37" s="984"/>
      <c r="EHQ37" s="984"/>
      <c r="EHR37" s="984"/>
      <c r="EHS37" s="984"/>
      <c r="EHT37" s="984"/>
      <c r="EHU37" s="984"/>
      <c r="EHV37" s="984"/>
      <c r="EHW37" s="984"/>
      <c r="EHX37" s="984"/>
      <c r="EHY37" s="984"/>
      <c r="EHZ37" s="984"/>
      <c r="EIA37" s="984"/>
      <c r="EIB37" s="984"/>
      <c r="EIC37" s="984"/>
      <c r="EID37" s="984"/>
      <c r="EIE37" s="984"/>
      <c r="EIF37" s="984"/>
      <c r="EIG37" s="984"/>
      <c r="EIH37" s="984"/>
      <c r="EII37" s="984"/>
      <c r="EIJ37" s="984"/>
      <c r="EIK37" s="984"/>
      <c r="EIL37" s="984"/>
      <c r="EIM37" s="984"/>
      <c r="EIN37" s="984"/>
      <c r="EIO37" s="984"/>
      <c r="EIP37" s="984"/>
      <c r="EIQ37" s="984"/>
      <c r="EIR37" s="984"/>
      <c r="EIS37" s="984"/>
      <c r="EIT37" s="984"/>
      <c r="EIU37" s="984"/>
      <c r="EIV37" s="984"/>
      <c r="EIW37" s="984"/>
      <c r="EIX37" s="984"/>
      <c r="EIY37" s="984"/>
      <c r="EIZ37" s="984"/>
      <c r="EJA37" s="984"/>
      <c r="EJB37" s="984"/>
      <c r="EJC37" s="984"/>
      <c r="EJD37" s="984"/>
      <c r="EJE37" s="984"/>
      <c r="EJF37" s="984"/>
      <c r="EJG37" s="984"/>
      <c r="EJH37" s="984"/>
      <c r="EJI37" s="984"/>
      <c r="EJJ37" s="984"/>
      <c r="EJK37" s="984"/>
      <c r="EJL37" s="984"/>
      <c r="EJM37" s="984"/>
      <c r="EJN37" s="984"/>
      <c r="EJO37" s="984"/>
      <c r="EJP37" s="984"/>
      <c r="EJQ37" s="984"/>
      <c r="EJR37" s="984"/>
      <c r="EJS37" s="984"/>
      <c r="EJT37" s="984"/>
      <c r="EJU37" s="984"/>
      <c r="EJV37" s="984"/>
      <c r="EJW37" s="984"/>
      <c r="EJX37" s="984"/>
      <c r="EJY37" s="984"/>
      <c r="EJZ37" s="984"/>
      <c r="EKA37" s="984"/>
      <c r="EKB37" s="984"/>
      <c r="EKC37" s="984"/>
      <c r="EKD37" s="984"/>
      <c r="EKE37" s="984"/>
      <c r="EKF37" s="984"/>
      <c r="EKG37" s="984"/>
      <c r="EKH37" s="984"/>
      <c r="EKI37" s="984"/>
      <c r="EKJ37" s="984"/>
      <c r="EKK37" s="984"/>
      <c r="EKL37" s="984"/>
      <c r="EKM37" s="984"/>
      <c r="EKN37" s="984"/>
      <c r="EKO37" s="984"/>
      <c r="EKP37" s="984"/>
      <c r="EKQ37" s="984"/>
      <c r="EKR37" s="984"/>
      <c r="EKS37" s="984"/>
      <c r="EKT37" s="984"/>
      <c r="EKU37" s="984"/>
      <c r="EKV37" s="984"/>
      <c r="EKW37" s="984"/>
      <c r="EKX37" s="984"/>
      <c r="EKY37" s="984"/>
      <c r="EKZ37" s="984"/>
      <c r="ELA37" s="984"/>
      <c r="ELB37" s="984"/>
      <c r="ELC37" s="984"/>
      <c r="ELD37" s="984"/>
      <c r="ELE37" s="984"/>
      <c r="ELF37" s="984"/>
      <c r="ELG37" s="984"/>
      <c r="ELH37" s="984"/>
      <c r="ELI37" s="984"/>
      <c r="ELJ37" s="984"/>
      <c r="ELK37" s="984"/>
      <c r="ELL37" s="984"/>
      <c r="ELM37" s="984"/>
      <c r="ELN37" s="984"/>
      <c r="ELO37" s="984"/>
      <c r="ELP37" s="984"/>
      <c r="ELQ37" s="984"/>
      <c r="ELR37" s="984"/>
      <c r="ELS37" s="984"/>
      <c r="ELT37" s="984"/>
      <c r="ELU37" s="984"/>
      <c r="ELV37" s="984"/>
      <c r="ELW37" s="984"/>
      <c r="ELX37" s="984"/>
      <c r="ELY37" s="984"/>
      <c r="ELZ37" s="984"/>
      <c r="EMA37" s="984"/>
      <c r="EMB37" s="984"/>
      <c r="EMC37" s="984"/>
      <c r="EMD37" s="984"/>
      <c r="EME37" s="984"/>
      <c r="EMF37" s="984"/>
      <c r="EMG37" s="984"/>
      <c r="EMH37" s="984"/>
      <c r="EMI37" s="984"/>
      <c r="EMJ37" s="984"/>
      <c r="EMK37" s="984"/>
      <c r="EML37" s="984"/>
      <c r="EMM37" s="984"/>
      <c r="EMN37" s="984"/>
      <c r="EMO37" s="984"/>
      <c r="EMP37" s="984"/>
      <c r="EMQ37" s="984"/>
      <c r="EMR37" s="984"/>
      <c r="EMS37" s="984"/>
      <c r="EMT37" s="984"/>
      <c r="EMU37" s="984"/>
      <c r="EMV37" s="984"/>
      <c r="EMW37" s="984"/>
      <c r="EMX37" s="984"/>
      <c r="EMY37" s="984"/>
      <c r="EMZ37" s="984"/>
      <c r="ENA37" s="984"/>
      <c r="ENB37" s="984"/>
      <c r="ENC37" s="984"/>
      <c r="END37" s="984"/>
      <c r="ENE37" s="984"/>
      <c r="ENF37" s="984"/>
      <c r="ENG37" s="984"/>
      <c r="ENH37" s="984"/>
      <c r="ENI37" s="984"/>
      <c r="ENJ37" s="984"/>
      <c r="ENK37" s="984"/>
      <c r="ENL37" s="984"/>
      <c r="ENM37" s="984"/>
      <c r="ENN37" s="984"/>
      <c r="ENO37" s="984"/>
      <c r="ENP37" s="984"/>
      <c r="ENQ37" s="984"/>
      <c r="ENR37" s="984"/>
      <c r="ENS37" s="984"/>
      <c r="ENT37" s="984"/>
      <c r="ENU37" s="984"/>
      <c r="ENV37" s="984"/>
      <c r="ENW37" s="984"/>
      <c r="ENX37" s="984"/>
      <c r="ENY37" s="984"/>
      <c r="ENZ37" s="984"/>
      <c r="EOA37" s="984"/>
      <c r="EOB37" s="984"/>
      <c r="EOC37" s="984"/>
      <c r="EOD37" s="984"/>
      <c r="EOE37" s="984"/>
      <c r="EOF37" s="984"/>
      <c r="EOG37" s="984"/>
      <c r="EOH37" s="984"/>
      <c r="EOI37" s="984"/>
      <c r="EOJ37" s="984"/>
      <c r="EOK37" s="984"/>
      <c r="EOL37" s="984"/>
      <c r="EOM37" s="984"/>
      <c r="EON37" s="984"/>
      <c r="EOO37" s="984"/>
      <c r="EOP37" s="984"/>
      <c r="EOQ37" s="984"/>
      <c r="EOR37" s="984"/>
      <c r="EOS37" s="984"/>
      <c r="EOT37" s="984"/>
      <c r="EOU37" s="984"/>
      <c r="EOV37" s="984"/>
      <c r="EOW37" s="984"/>
      <c r="EOX37" s="984"/>
      <c r="EOY37" s="984"/>
      <c r="EOZ37" s="984"/>
      <c r="EPA37" s="984"/>
      <c r="EPB37" s="984"/>
      <c r="EPC37" s="984"/>
      <c r="EPD37" s="984"/>
      <c r="EPE37" s="984"/>
      <c r="EPF37" s="984"/>
      <c r="EPG37" s="984"/>
      <c r="EPH37" s="984"/>
      <c r="EPI37" s="984"/>
      <c r="EPJ37" s="984"/>
      <c r="EPK37" s="984"/>
      <c r="EPL37" s="984"/>
      <c r="EPM37" s="984"/>
      <c r="EPN37" s="984"/>
      <c r="EPO37" s="984"/>
      <c r="EPP37" s="984"/>
      <c r="EPQ37" s="984"/>
      <c r="EPR37" s="984"/>
      <c r="EPS37" s="984"/>
      <c r="EPT37" s="984"/>
      <c r="EPU37" s="984"/>
      <c r="EPV37" s="984"/>
      <c r="EPW37" s="984"/>
      <c r="EPX37" s="984"/>
      <c r="EPY37" s="984"/>
      <c r="EPZ37" s="984"/>
      <c r="EQA37" s="984"/>
      <c r="EQB37" s="984"/>
      <c r="EQC37" s="984"/>
      <c r="EQD37" s="984"/>
      <c r="EQE37" s="984"/>
      <c r="EQF37" s="984"/>
      <c r="EQG37" s="984"/>
      <c r="EQH37" s="984"/>
      <c r="EQI37" s="984"/>
      <c r="EQJ37" s="984"/>
      <c r="EQK37" s="984"/>
      <c r="EQL37" s="984"/>
      <c r="EQM37" s="984"/>
      <c r="EQN37" s="984"/>
      <c r="EQO37" s="984"/>
      <c r="EQP37" s="984"/>
      <c r="EQQ37" s="984"/>
      <c r="EQR37" s="984"/>
      <c r="EQS37" s="984"/>
      <c r="EQT37" s="984"/>
      <c r="EQU37" s="984"/>
      <c r="EQV37" s="984"/>
      <c r="EQW37" s="984"/>
      <c r="EQX37" s="984"/>
      <c r="EQY37" s="984"/>
      <c r="EQZ37" s="984"/>
      <c r="ERA37" s="984"/>
      <c r="ERB37" s="984"/>
      <c r="ERC37" s="984"/>
      <c r="ERD37" s="984"/>
      <c r="ERE37" s="984"/>
      <c r="ERF37" s="984"/>
      <c r="ERG37" s="984"/>
      <c r="ERH37" s="984"/>
      <c r="ERI37" s="984"/>
      <c r="ERJ37" s="984"/>
      <c r="ERK37" s="984"/>
      <c r="ERL37" s="984"/>
      <c r="ERM37" s="984"/>
      <c r="ERN37" s="984"/>
      <c r="ERO37" s="984"/>
      <c r="ERP37" s="984"/>
      <c r="ERQ37" s="984"/>
      <c r="ERR37" s="984"/>
      <c r="ERS37" s="984"/>
      <c r="ERT37" s="984"/>
      <c r="ERU37" s="984"/>
      <c r="ERV37" s="984"/>
      <c r="ERW37" s="984"/>
      <c r="ERX37" s="984"/>
      <c r="ERY37" s="984"/>
      <c r="ERZ37" s="984"/>
      <c r="ESA37" s="984"/>
      <c r="ESB37" s="984"/>
      <c r="ESC37" s="984"/>
      <c r="ESD37" s="984"/>
      <c r="ESE37" s="984"/>
      <c r="ESF37" s="984"/>
      <c r="ESG37" s="984"/>
      <c r="ESH37" s="984"/>
      <c r="ESI37" s="984"/>
      <c r="ESJ37" s="984"/>
      <c r="ESK37" s="984"/>
      <c r="ESL37" s="984"/>
      <c r="ESM37" s="984"/>
      <c r="ESN37" s="984"/>
      <c r="ESO37" s="984"/>
      <c r="ESP37" s="984"/>
      <c r="ESQ37" s="984"/>
      <c r="ESR37" s="984"/>
      <c r="ESS37" s="984"/>
      <c r="EST37" s="984"/>
      <c r="ESU37" s="984"/>
      <c r="ESV37" s="984"/>
      <c r="ESW37" s="984"/>
      <c r="ESX37" s="984"/>
      <c r="ESY37" s="984"/>
      <c r="ESZ37" s="984"/>
      <c r="ETA37" s="984"/>
      <c r="ETB37" s="984"/>
      <c r="ETC37" s="984"/>
      <c r="ETD37" s="984"/>
      <c r="ETE37" s="984"/>
      <c r="ETF37" s="984"/>
      <c r="ETG37" s="984"/>
      <c r="ETH37" s="984"/>
      <c r="ETI37" s="984"/>
      <c r="ETJ37" s="984"/>
      <c r="ETK37" s="984"/>
      <c r="ETL37" s="984"/>
      <c r="ETM37" s="984"/>
      <c r="ETN37" s="984"/>
      <c r="ETO37" s="984"/>
      <c r="ETP37" s="984"/>
      <c r="ETQ37" s="984"/>
      <c r="ETR37" s="984"/>
      <c r="ETS37" s="984"/>
      <c r="ETT37" s="984"/>
      <c r="ETU37" s="984"/>
      <c r="ETV37" s="984"/>
      <c r="ETW37" s="984"/>
      <c r="ETX37" s="984"/>
      <c r="ETY37" s="984"/>
      <c r="ETZ37" s="984"/>
      <c r="EUA37" s="984"/>
      <c r="EUB37" s="984"/>
      <c r="EUC37" s="984"/>
      <c r="EUD37" s="984"/>
      <c r="EUE37" s="984"/>
      <c r="EUF37" s="984"/>
      <c r="EUG37" s="984"/>
      <c r="EUH37" s="984"/>
      <c r="EUI37" s="984"/>
      <c r="EUJ37" s="984"/>
      <c r="EUK37" s="984"/>
      <c r="EUL37" s="984"/>
      <c r="EUM37" s="984"/>
      <c r="EUN37" s="984"/>
      <c r="EUO37" s="984"/>
      <c r="EUP37" s="984"/>
      <c r="EUQ37" s="984"/>
      <c r="EUR37" s="984"/>
      <c r="EUS37" s="984"/>
      <c r="EUT37" s="984"/>
      <c r="EUU37" s="984"/>
      <c r="EUV37" s="984"/>
      <c r="EUW37" s="984"/>
      <c r="EUX37" s="984"/>
      <c r="EUY37" s="984"/>
      <c r="EUZ37" s="984"/>
      <c r="EVA37" s="984"/>
      <c r="EVB37" s="984"/>
      <c r="EVC37" s="984"/>
      <c r="EVD37" s="984"/>
      <c r="EVE37" s="984"/>
      <c r="EVF37" s="984"/>
      <c r="EVG37" s="984"/>
      <c r="EVH37" s="984"/>
      <c r="EVI37" s="984"/>
      <c r="EVJ37" s="984"/>
      <c r="EVK37" s="984"/>
      <c r="EVL37" s="984"/>
      <c r="EVM37" s="984"/>
      <c r="EVN37" s="984"/>
      <c r="EVO37" s="984"/>
      <c r="EVP37" s="984"/>
      <c r="EVQ37" s="984"/>
      <c r="EVR37" s="984"/>
      <c r="EVS37" s="984"/>
      <c r="EVT37" s="984"/>
      <c r="EVU37" s="984"/>
      <c r="EVV37" s="984"/>
      <c r="EVW37" s="984"/>
      <c r="EVX37" s="984"/>
      <c r="EVY37" s="984"/>
      <c r="EVZ37" s="984"/>
      <c r="EWA37" s="984"/>
      <c r="EWB37" s="984"/>
      <c r="EWC37" s="984"/>
      <c r="EWD37" s="984"/>
      <c r="EWE37" s="984"/>
      <c r="EWF37" s="984"/>
      <c r="EWG37" s="984"/>
      <c r="EWH37" s="984"/>
      <c r="EWI37" s="984"/>
      <c r="EWJ37" s="984"/>
      <c r="EWK37" s="984"/>
      <c r="EWL37" s="984"/>
      <c r="EWM37" s="984"/>
      <c r="EWN37" s="984"/>
      <c r="EWO37" s="984"/>
      <c r="EWP37" s="984"/>
      <c r="EWQ37" s="984"/>
      <c r="EWR37" s="984"/>
      <c r="EWS37" s="984"/>
      <c r="EWT37" s="984"/>
      <c r="EWU37" s="984"/>
      <c r="EWV37" s="984"/>
      <c r="EWW37" s="984"/>
      <c r="EWX37" s="984"/>
      <c r="EWY37" s="984"/>
      <c r="EWZ37" s="984"/>
      <c r="EXA37" s="984"/>
      <c r="EXB37" s="984"/>
      <c r="EXC37" s="984"/>
      <c r="EXD37" s="984"/>
      <c r="EXE37" s="984"/>
      <c r="EXF37" s="984"/>
      <c r="EXG37" s="984"/>
      <c r="EXH37" s="984"/>
      <c r="EXI37" s="984"/>
      <c r="EXJ37" s="984"/>
      <c r="EXK37" s="984"/>
      <c r="EXL37" s="984"/>
      <c r="EXM37" s="984"/>
      <c r="EXN37" s="984"/>
      <c r="EXO37" s="984"/>
      <c r="EXP37" s="984"/>
      <c r="EXQ37" s="984"/>
      <c r="EXR37" s="984"/>
      <c r="EXS37" s="984"/>
      <c r="EXT37" s="984"/>
      <c r="EXU37" s="984"/>
      <c r="EXV37" s="984"/>
      <c r="EXW37" s="984"/>
      <c r="EXX37" s="984"/>
      <c r="EXY37" s="984"/>
      <c r="EXZ37" s="984"/>
      <c r="EYA37" s="984"/>
      <c r="EYB37" s="984"/>
      <c r="EYC37" s="984"/>
      <c r="EYD37" s="984"/>
      <c r="EYE37" s="984"/>
      <c r="EYF37" s="984"/>
      <c r="EYG37" s="984"/>
      <c r="EYH37" s="984"/>
      <c r="EYI37" s="984"/>
      <c r="EYJ37" s="984"/>
      <c r="EYK37" s="984"/>
      <c r="EYL37" s="984"/>
      <c r="EYM37" s="984"/>
      <c r="EYN37" s="984"/>
      <c r="EYO37" s="984"/>
      <c r="EYP37" s="984"/>
      <c r="EYQ37" s="984"/>
      <c r="EYR37" s="984"/>
      <c r="EYS37" s="984"/>
      <c r="EYT37" s="984"/>
      <c r="EYU37" s="984"/>
      <c r="EYV37" s="984"/>
      <c r="EYW37" s="984"/>
      <c r="EYX37" s="984"/>
      <c r="EYY37" s="984"/>
      <c r="EYZ37" s="984"/>
      <c r="EZA37" s="984"/>
      <c r="EZB37" s="984"/>
      <c r="EZC37" s="984"/>
      <c r="EZD37" s="984"/>
      <c r="EZE37" s="984"/>
      <c r="EZF37" s="984"/>
      <c r="EZG37" s="984"/>
      <c r="EZH37" s="984"/>
      <c r="EZI37" s="984"/>
      <c r="EZJ37" s="984"/>
      <c r="EZK37" s="984"/>
      <c r="EZL37" s="984"/>
      <c r="EZM37" s="984"/>
      <c r="EZN37" s="984"/>
      <c r="EZO37" s="984"/>
      <c r="EZP37" s="984"/>
      <c r="EZQ37" s="984"/>
      <c r="EZR37" s="984"/>
      <c r="EZS37" s="984"/>
      <c r="EZT37" s="984"/>
      <c r="EZU37" s="984"/>
      <c r="EZV37" s="984"/>
      <c r="EZW37" s="984"/>
      <c r="EZX37" s="984"/>
      <c r="EZY37" s="984"/>
      <c r="EZZ37" s="984"/>
      <c r="FAA37" s="984"/>
      <c r="FAB37" s="984"/>
      <c r="FAC37" s="984"/>
      <c r="FAD37" s="984"/>
      <c r="FAE37" s="984"/>
      <c r="FAF37" s="984"/>
      <c r="FAG37" s="984"/>
      <c r="FAH37" s="984"/>
      <c r="FAI37" s="984"/>
      <c r="FAJ37" s="984"/>
      <c r="FAK37" s="984"/>
      <c r="FAL37" s="984"/>
      <c r="FAM37" s="984"/>
      <c r="FAN37" s="984"/>
      <c r="FAO37" s="984"/>
      <c r="FAP37" s="984"/>
      <c r="FAQ37" s="984"/>
      <c r="FAR37" s="984"/>
      <c r="FAS37" s="984"/>
      <c r="FAT37" s="984"/>
      <c r="FAU37" s="984"/>
      <c r="FAV37" s="984"/>
      <c r="FAW37" s="984"/>
      <c r="FAX37" s="984"/>
      <c r="FAY37" s="984"/>
      <c r="FAZ37" s="984"/>
      <c r="FBA37" s="984"/>
      <c r="FBB37" s="984"/>
      <c r="FBC37" s="984"/>
      <c r="FBD37" s="984"/>
      <c r="FBE37" s="984"/>
      <c r="FBF37" s="984"/>
      <c r="FBG37" s="984"/>
      <c r="FBH37" s="984"/>
      <c r="FBI37" s="984"/>
      <c r="FBJ37" s="984"/>
      <c r="FBK37" s="984"/>
      <c r="FBL37" s="984"/>
      <c r="FBM37" s="984"/>
      <c r="FBN37" s="984"/>
      <c r="FBO37" s="984"/>
      <c r="FBP37" s="984"/>
      <c r="FBQ37" s="984"/>
      <c r="FBR37" s="984"/>
      <c r="FBS37" s="984"/>
      <c r="FBT37" s="984"/>
      <c r="FBU37" s="984"/>
      <c r="FBV37" s="984"/>
      <c r="FBW37" s="984"/>
      <c r="FBX37" s="984"/>
      <c r="FBY37" s="984"/>
      <c r="FBZ37" s="984"/>
      <c r="FCA37" s="984"/>
      <c r="FCB37" s="984"/>
      <c r="FCC37" s="984"/>
      <c r="FCD37" s="984"/>
      <c r="FCE37" s="984"/>
      <c r="FCF37" s="984"/>
      <c r="FCG37" s="984"/>
      <c r="FCH37" s="984"/>
      <c r="FCI37" s="984"/>
      <c r="FCJ37" s="984"/>
      <c r="FCK37" s="984"/>
      <c r="FCL37" s="984"/>
      <c r="FCM37" s="984"/>
      <c r="FCN37" s="984"/>
      <c r="FCO37" s="984"/>
      <c r="FCP37" s="984"/>
      <c r="FCQ37" s="984"/>
      <c r="FCR37" s="984"/>
      <c r="FCS37" s="984"/>
      <c r="FCT37" s="984"/>
      <c r="FCU37" s="984"/>
      <c r="FCV37" s="984"/>
      <c r="FCW37" s="984"/>
      <c r="FCX37" s="984"/>
      <c r="FCY37" s="984"/>
      <c r="FCZ37" s="984"/>
      <c r="FDA37" s="984"/>
      <c r="FDB37" s="984"/>
      <c r="FDC37" s="984"/>
      <c r="FDD37" s="984"/>
      <c r="FDE37" s="984"/>
      <c r="FDF37" s="984"/>
      <c r="FDG37" s="984"/>
      <c r="FDH37" s="984"/>
      <c r="FDI37" s="984"/>
      <c r="FDJ37" s="984"/>
      <c r="FDK37" s="984"/>
      <c r="FDL37" s="984"/>
      <c r="FDM37" s="984"/>
      <c r="FDN37" s="984"/>
      <c r="FDO37" s="984"/>
      <c r="FDP37" s="984"/>
      <c r="FDQ37" s="984"/>
      <c r="FDR37" s="984"/>
      <c r="FDS37" s="984"/>
      <c r="FDT37" s="984"/>
      <c r="FDU37" s="984"/>
      <c r="FDV37" s="984"/>
      <c r="FDW37" s="984"/>
      <c r="FDX37" s="984"/>
      <c r="FDY37" s="984"/>
      <c r="FDZ37" s="984"/>
      <c r="FEA37" s="984"/>
      <c r="FEB37" s="984"/>
      <c r="FEC37" s="984"/>
      <c r="FED37" s="984"/>
      <c r="FEE37" s="984"/>
      <c r="FEF37" s="984"/>
      <c r="FEG37" s="984"/>
      <c r="FEH37" s="984"/>
      <c r="FEI37" s="984"/>
      <c r="FEJ37" s="984"/>
      <c r="FEK37" s="984"/>
      <c r="FEL37" s="984"/>
      <c r="FEM37" s="984"/>
      <c r="FEN37" s="984"/>
      <c r="FEO37" s="984"/>
      <c r="FEP37" s="984"/>
      <c r="FEQ37" s="984"/>
      <c r="FER37" s="984"/>
      <c r="FES37" s="984"/>
      <c r="FET37" s="984"/>
      <c r="FEU37" s="984"/>
      <c r="FEV37" s="984"/>
      <c r="FEW37" s="984"/>
      <c r="FEX37" s="984"/>
      <c r="FEY37" s="984"/>
      <c r="FEZ37" s="984"/>
      <c r="FFA37" s="984"/>
      <c r="FFB37" s="984"/>
      <c r="FFC37" s="984"/>
      <c r="FFD37" s="984"/>
      <c r="FFE37" s="984"/>
      <c r="FFF37" s="984"/>
      <c r="FFG37" s="984"/>
      <c r="FFH37" s="984"/>
      <c r="FFI37" s="984"/>
      <c r="FFJ37" s="984"/>
      <c r="FFK37" s="984"/>
      <c r="FFL37" s="984"/>
      <c r="FFM37" s="984"/>
      <c r="FFN37" s="984"/>
      <c r="FFO37" s="984"/>
      <c r="FFP37" s="984"/>
      <c r="FFQ37" s="984"/>
      <c r="FFR37" s="984"/>
      <c r="FFS37" s="984"/>
      <c r="FFT37" s="984"/>
      <c r="FFU37" s="984"/>
      <c r="FFV37" s="984"/>
      <c r="FFW37" s="984"/>
      <c r="FFX37" s="984"/>
      <c r="FFY37" s="984"/>
      <c r="FFZ37" s="984"/>
      <c r="FGA37" s="984"/>
      <c r="FGB37" s="984"/>
      <c r="FGC37" s="984"/>
      <c r="FGD37" s="984"/>
      <c r="FGE37" s="984"/>
      <c r="FGF37" s="984"/>
      <c r="FGG37" s="984"/>
      <c r="FGH37" s="984"/>
      <c r="FGI37" s="984"/>
      <c r="FGJ37" s="984"/>
      <c r="FGK37" s="984"/>
      <c r="FGL37" s="984"/>
      <c r="FGM37" s="984"/>
      <c r="FGN37" s="984"/>
      <c r="FGO37" s="984"/>
      <c r="FGP37" s="984"/>
      <c r="FGQ37" s="984"/>
      <c r="FGR37" s="984"/>
      <c r="FGS37" s="984"/>
      <c r="FGT37" s="984"/>
      <c r="FGU37" s="984"/>
      <c r="FGV37" s="984"/>
      <c r="FGW37" s="984"/>
      <c r="FGX37" s="984"/>
      <c r="FGY37" s="984"/>
      <c r="FGZ37" s="984"/>
      <c r="FHA37" s="984"/>
      <c r="FHB37" s="984"/>
      <c r="FHC37" s="984"/>
      <c r="FHD37" s="984"/>
      <c r="FHE37" s="984"/>
      <c r="FHF37" s="984"/>
      <c r="FHG37" s="984"/>
      <c r="FHH37" s="984"/>
      <c r="FHI37" s="984"/>
      <c r="FHJ37" s="984"/>
      <c r="FHK37" s="984"/>
      <c r="FHL37" s="984"/>
      <c r="FHM37" s="984"/>
      <c r="FHN37" s="984"/>
      <c r="FHO37" s="984"/>
      <c r="FHP37" s="984"/>
      <c r="FHQ37" s="984"/>
      <c r="FHR37" s="984"/>
      <c r="FHS37" s="984"/>
      <c r="FHT37" s="984"/>
      <c r="FHU37" s="984"/>
      <c r="FHV37" s="984"/>
      <c r="FHW37" s="984"/>
      <c r="FHX37" s="984"/>
      <c r="FHY37" s="984"/>
      <c r="FHZ37" s="984"/>
      <c r="FIA37" s="984"/>
      <c r="FIB37" s="984"/>
      <c r="FIC37" s="984"/>
      <c r="FID37" s="984"/>
      <c r="FIE37" s="984"/>
      <c r="FIF37" s="984"/>
      <c r="FIG37" s="984"/>
      <c r="FIH37" s="984"/>
      <c r="FII37" s="984"/>
      <c r="FIJ37" s="984"/>
      <c r="FIK37" s="984"/>
      <c r="FIL37" s="984"/>
      <c r="FIM37" s="984"/>
      <c r="FIN37" s="984"/>
      <c r="FIO37" s="984"/>
      <c r="FIP37" s="984"/>
      <c r="FIQ37" s="984"/>
      <c r="FIR37" s="984"/>
      <c r="FIS37" s="984"/>
      <c r="FIT37" s="984"/>
      <c r="FIU37" s="984"/>
      <c r="FIV37" s="984"/>
      <c r="FIW37" s="984"/>
      <c r="FIX37" s="984"/>
      <c r="FIY37" s="984"/>
      <c r="FIZ37" s="984"/>
      <c r="FJA37" s="984"/>
      <c r="FJB37" s="984"/>
      <c r="FJC37" s="984"/>
      <c r="FJD37" s="984"/>
      <c r="FJE37" s="984"/>
      <c r="FJF37" s="984"/>
      <c r="FJG37" s="984"/>
      <c r="FJH37" s="984"/>
      <c r="FJI37" s="984"/>
      <c r="FJJ37" s="984"/>
      <c r="FJK37" s="984"/>
      <c r="FJL37" s="984"/>
      <c r="FJM37" s="984"/>
      <c r="FJN37" s="984"/>
      <c r="FJO37" s="984"/>
      <c r="FJP37" s="984"/>
      <c r="FJQ37" s="984"/>
      <c r="FJR37" s="984"/>
      <c r="FJS37" s="984"/>
      <c r="FJT37" s="984"/>
      <c r="FJU37" s="984"/>
      <c r="FJV37" s="984"/>
      <c r="FJW37" s="984"/>
      <c r="FJX37" s="984"/>
      <c r="FJY37" s="984"/>
      <c r="FJZ37" s="984"/>
      <c r="FKA37" s="984"/>
      <c r="FKB37" s="984"/>
      <c r="FKC37" s="984"/>
      <c r="FKD37" s="984"/>
      <c r="FKE37" s="984"/>
      <c r="FKF37" s="984"/>
      <c r="FKG37" s="984"/>
      <c r="FKH37" s="984"/>
      <c r="FKI37" s="984"/>
      <c r="FKJ37" s="984"/>
      <c r="FKK37" s="984"/>
      <c r="FKL37" s="984"/>
      <c r="FKM37" s="984"/>
      <c r="FKN37" s="984"/>
      <c r="FKO37" s="984"/>
      <c r="FKP37" s="984"/>
      <c r="FKQ37" s="984"/>
      <c r="FKR37" s="984"/>
      <c r="FKS37" s="984"/>
      <c r="FKT37" s="984"/>
      <c r="FKU37" s="984"/>
      <c r="FKV37" s="984"/>
      <c r="FKW37" s="984"/>
      <c r="FKX37" s="984"/>
      <c r="FKY37" s="984"/>
      <c r="FKZ37" s="984"/>
      <c r="FLA37" s="984"/>
      <c r="FLB37" s="984"/>
      <c r="FLC37" s="984"/>
      <c r="FLD37" s="984"/>
      <c r="FLE37" s="984"/>
      <c r="FLF37" s="984"/>
      <c r="FLG37" s="984"/>
      <c r="FLH37" s="984"/>
      <c r="FLI37" s="984"/>
      <c r="FLJ37" s="984"/>
      <c r="FLK37" s="984"/>
      <c r="FLL37" s="984"/>
      <c r="FLM37" s="984"/>
      <c r="FLN37" s="984"/>
      <c r="FLO37" s="984"/>
      <c r="FLP37" s="984"/>
      <c r="FLQ37" s="984"/>
      <c r="FLR37" s="984"/>
      <c r="FLS37" s="984"/>
      <c r="FLT37" s="984"/>
      <c r="FLU37" s="984"/>
      <c r="FLV37" s="984"/>
      <c r="FLW37" s="984"/>
      <c r="FLX37" s="984"/>
      <c r="FLY37" s="984"/>
      <c r="FLZ37" s="984"/>
      <c r="FMA37" s="984"/>
      <c r="FMB37" s="984"/>
      <c r="FMC37" s="984"/>
      <c r="FMD37" s="984"/>
      <c r="FME37" s="984"/>
      <c r="FMF37" s="984"/>
      <c r="FMG37" s="984"/>
      <c r="FMH37" s="984"/>
      <c r="FMI37" s="984"/>
      <c r="FMJ37" s="984"/>
      <c r="FMK37" s="984"/>
      <c r="FML37" s="984"/>
      <c r="FMM37" s="984"/>
      <c r="FMN37" s="984"/>
      <c r="FMO37" s="984"/>
      <c r="FMP37" s="984"/>
      <c r="FMQ37" s="984"/>
      <c r="FMR37" s="984"/>
      <c r="FMS37" s="984"/>
      <c r="FMT37" s="984"/>
      <c r="FMU37" s="984"/>
      <c r="FMV37" s="984"/>
      <c r="FMW37" s="984"/>
      <c r="FMX37" s="984"/>
      <c r="FMY37" s="984"/>
      <c r="FMZ37" s="984"/>
      <c r="FNA37" s="984"/>
      <c r="FNB37" s="984"/>
      <c r="FNC37" s="984"/>
      <c r="FND37" s="984"/>
      <c r="FNE37" s="984"/>
      <c r="FNF37" s="984"/>
      <c r="FNG37" s="984"/>
      <c r="FNH37" s="984"/>
      <c r="FNI37" s="984"/>
      <c r="FNJ37" s="984"/>
      <c r="FNK37" s="984"/>
      <c r="FNL37" s="984"/>
      <c r="FNM37" s="984"/>
      <c r="FNN37" s="984"/>
      <c r="FNO37" s="984"/>
      <c r="FNP37" s="984"/>
      <c r="FNQ37" s="984"/>
      <c r="FNR37" s="984"/>
      <c r="FNS37" s="984"/>
      <c r="FNT37" s="984"/>
      <c r="FNU37" s="984"/>
      <c r="FNV37" s="984"/>
      <c r="FNW37" s="984"/>
      <c r="FNX37" s="984"/>
      <c r="FNY37" s="984"/>
      <c r="FNZ37" s="984"/>
      <c r="FOA37" s="984"/>
      <c r="FOB37" s="984"/>
      <c r="FOC37" s="984"/>
      <c r="FOD37" s="984"/>
      <c r="FOE37" s="984"/>
      <c r="FOF37" s="984"/>
      <c r="FOG37" s="984"/>
      <c r="FOH37" s="984"/>
      <c r="FOI37" s="984"/>
      <c r="FOJ37" s="984"/>
      <c r="FOK37" s="984"/>
      <c r="FOL37" s="984"/>
      <c r="FOM37" s="984"/>
      <c r="FON37" s="984"/>
      <c r="FOO37" s="984"/>
      <c r="FOP37" s="984"/>
      <c r="FOQ37" s="984"/>
      <c r="FOR37" s="984"/>
      <c r="FOS37" s="984"/>
      <c r="FOT37" s="984"/>
      <c r="FOU37" s="984"/>
      <c r="FOV37" s="984"/>
      <c r="FOW37" s="984"/>
      <c r="FOX37" s="984"/>
      <c r="FOY37" s="984"/>
      <c r="FOZ37" s="984"/>
      <c r="FPA37" s="984"/>
      <c r="FPB37" s="984"/>
      <c r="FPC37" s="984"/>
      <c r="FPD37" s="984"/>
      <c r="FPE37" s="984"/>
      <c r="FPF37" s="984"/>
      <c r="FPG37" s="984"/>
      <c r="FPH37" s="984"/>
      <c r="FPI37" s="984"/>
      <c r="FPJ37" s="984"/>
      <c r="FPK37" s="984"/>
      <c r="FPL37" s="984"/>
      <c r="FPM37" s="984"/>
      <c r="FPN37" s="984"/>
      <c r="FPO37" s="984"/>
      <c r="FPP37" s="984"/>
      <c r="FPQ37" s="984"/>
      <c r="FPR37" s="984"/>
      <c r="FPS37" s="984"/>
      <c r="FPT37" s="984"/>
      <c r="FPU37" s="984"/>
      <c r="FPV37" s="984"/>
      <c r="FPW37" s="984"/>
      <c r="FPX37" s="984"/>
      <c r="FPY37" s="984"/>
      <c r="FPZ37" s="984"/>
      <c r="FQA37" s="984"/>
      <c r="FQB37" s="984"/>
      <c r="FQC37" s="984"/>
      <c r="FQD37" s="984"/>
      <c r="FQE37" s="984"/>
      <c r="FQF37" s="984"/>
      <c r="FQG37" s="984"/>
      <c r="FQH37" s="984"/>
      <c r="FQI37" s="984"/>
      <c r="FQJ37" s="984"/>
      <c r="FQK37" s="984"/>
      <c r="FQL37" s="984"/>
      <c r="FQM37" s="984"/>
      <c r="FQN37" s="984"/>
      <c r="FQO37" s="984"/>
      <c r="FQP37" s="984"/>
      <c r="FQQ37" s="984"/>
      <c r="FQR37" s="984"/>
      <c r="FQS37" s="984"/>
      <c r="FQT37" s="984"/>
      <c r="FQU37" s="984"/>
      <c r="FQV37" s="984"/>
      <c r="FQW37" s="984"/>
      <c r="FQX37" s="984"/>
      <c r="FQY37" s="984"/>
      <c r="FQZ37" s="984"/>
      <c r="FRA37" s="984"/>
      <c r="FRB37" s="984"/>
      <c r="FRC37" s="984"/>
      <c r="FRD37" s="984"/>
      <c r="FRE37" s="984"/>
      <c r="FRF37" s="984"/>
      <c r="FRG37" s="984"/>
      <c r="FRH37" s="984"/>
      <c r="FRI37" s="984"/>
      <c r="FRJ37" s="984"/>
      <c r="FRK37" s="984"/>
      <c r="FRL37" s="984"/>
      <c r="FRM37" s="984"/>
      <c r="FRN37" s="984"/>
      <c r="FRO37" s="984"/>
      <c r="FRP37" s="984"/>
      <c r="FRQ37" s="984"/>
      <c r="FRR37" s="984"/>
      <c r="FRS37" s="984"/>
      <c r="FRT37" s="984"/>
      <c r="FRU37" s="984"/>
      <c r="FRV37" s="984"/>
      <c r="FRW37" s="984"/>
      <c r="FRX37" s="984"/>
      <c r="FRY37" s="984"/>
      <c r="FRZ37" s="984"/>
      <c r="FSA37" s="984"/>
      <c r="FSB37" s="984"/>
      <c r="FSC37" s="984"/>
      <c r="FSD37" s="984"/>
      <c r="FSE37" s="984"/>
      <c r="FSF37" s="984"/>
      <c r="FSG37" s="984"/>
      <c r="FSH37" s="984"/>
      <c r="FSI37" s="984"/>
      <c r="FSJ37" s="984"/>
      <c r="FSK37" s="984"/>
      <c r="FSL37" s="984"/>
      <c r="FSM37" s="984"/>
      <c r="FSN37" s="984"/>
      <c r="FSO37" s="984"/>
      <c r="FSP37" s="984"/>
      <c r="FSQ37" s="984"/>
      <c r="FSR37" s="984"/>
      <c r="FSS37" s="984"/>
      <c r="FST37" s="984"/>
      <c r="FSU37" s="984"/>
      <c r="FSV37" s="984"/>
      <c r="FSW37" s="984"/>
      <c r="FSX37" s="984"/>
      <c r="FSY37" s="984"/>
      <c r="FSZ37" s="984"/>
      <c r="FTA37" s="984"/>
      <c r="FTB37" s="984"/>
      <c r="FTC37" s="984"/>
      <c r="FTD37" s="984"/>
      <c r="FTE37" s="984"/>
      <c r="FTF37" s="984"/>
      <c r="FTG37" s="984"/>
      <c r="FTH37" s="984"/>
      <c r="FTI37" s="984"/>
      <c r="FTJ37" s="984"/>
      <c r="FTK37" s="984"/>
      <c r="FTL37" s="984"/>
      <c r="FTM37" s="984"/>
      <c r="FTN37" s="984"/>
      <c r="FTO37" s="984"/>
      <c r="FTP37" s="984"/>
      <c r="FTQ37" s="984"/>
      <c r="FTR37" s="984"/>
      <c r="FTS37" s="984"/>
      <c r="FTT37" s="984"/>
      <c r="FTU37" s="984"/>
      <c r="FTV37" s="984"/>
      <c r="FTW37" s="984"/>
      <c r="FTX37" s="984"/>
      <c r="FTY37" s="984"/>
      <c r="FTZ37" s="984"/>
      <c r="FUA37" s="984"/>
      <c r="FUB37" s="984"/>
      <c r="FUC37" s="984"/>
      <c r="FUD37" s="984"/>
      <c r="FUE37" s="984"/>
      <c r="FUF37" s="984"/>
      <c r="FUG37" s="984"/>
      <c r="FUH37" s="984"/>
      <c r="FUI37" s="984"/>
      <c r="FUJ37" s="984"/>
      <c r="FUK37" s="984"/>
      <c r="FUL37" s="984"/>
      <c r="FUM37" s="984"/>
      <c r="FUN37" s="984"/>
      <c r="FUO37" s="984"/>
      <c r="FUP37" s="984"/>
      <c r="FUQ37" s="984"/>
      <c r="FUR37" s="984"/>
      <c r="FUS37" s="984"/>
      <c r="FUT37" s="984"/>
      <c r="FUU37" s="984"/>
      <c r="FUV37" s="984"/>
      <c r="FUW37" s="984"/>
      <c r="FUX37" s="984"/>
      <c r="FUY37" s="984"/>
      <c r="FUZ37" s="984"/>
      <c r="FVA37" s="984"/>
      <c r="FVB37" s="984"/>
      <c r="FVC37" s="984"/>
      <c r="FVD37" s="984"/>
      <c r="FVE37" s="984"/>
      <c r="FVF37" s="984"/>
      <c r="FVG37" s="984"/>
      <c r="FVH37" s="984"/>
      <c r="FVI37" s="984"/>
      <c r="FVJ37" s="984"/>
      <c r="FVK37" s="984"/>
      <c r="FVL37" s="984"/>
      <c r="FVM37" s="984"/>
      <c r="FVN37" s="984"/>
      <c r="FVO37" s="984"/>
      <c r="FVP37" s="984"/>
      <c r="FVQ37" s="984"/>
      <c r="FVR37" s="984"/>
      <c r="FVS37" s="984"/>
      <c r="FVT37" s="984"/>
      <c r="FVU37" s="984"/>
      <c r="FVV37" s="984"/>
      <c r="FVW37" s="984"/>
      <c r="FVX37" s="984"/>
      <c r="FVY37" s="984"/>
      <c r="FVZ37" s="984"/>
      <c r="FWA37" s="984"/>
      <c r="FWB37" s="984"/>
      <c r="FWC37" s="984"/>
      <c r="FWD37" s="984"/>
      <c r="FWE37" s="984"/>
      <c r="FWF37" s="984"/>
      <c r="FWG37" s="984"/>
      <c r="FWH37" s="984"/>
      <c r="FWI37" s="984"/>
      <c r="FWJ37" s="984"/>
      <c r="FWK37" s="984"/>
      <c r="FWL37" s="984"/>
      <c r="FWM37" s="984"/>
      <c r="FWN37" s="984"/>
      <c r="FWO37" s="984"/>
      <c r="FWP37" s="984"/>
      <c r="FWQ37" s="984"/>
      <c r="FWR37" s="984"/>
      <c r="FWS37" s="984"/>
      <c r="FWT37" s="984"/>
      <c r="FWU37" s="984"/>
      <c r="FWV37" s="984"/>
      <c r="FWW37" s="984"/>
      <c r="FWX37" s="984"/>
      <c r="FWY37" s="984"/>
      <c r="FWZ37" s="984"/>
      <c r="FXA37" s="984"/>
      <c r="FXB37" s="984"/>
      <c r="FXC37" s="984"/>
      <c r="FXD37" s="984"/>
      <c r="FXE37" s="984"/>
      <c r="FXF37" s="984"/>
      <c r="FXG37" s="984"/>
      <c r="FXH37" s="984"/>
      <c r="FXI37" s="984"/>
      <c r="FXJ37" s="984"/>
      <c r="FXK37" s="984"/>
      <c r="FXL37" s="984"/>
      <c r="FXM37" s="984"/>
      <c r="FXN37" s="984"/>
      <c r="FXO37" s="984"/>
      <c r="FXP37" s="984"/>
      <c r="FXQ37" s="984"/>
      <c r="FXR37" s="984"/>
      <c r="FXS37" s="984"/>
      <c r="FXT37" s="984"/>
      <c r="FXU37" s="984"/>
      <c r="FXV37" s="984"/>
      <c r="FXW37" s="984"/>
      <c r="FXX37" s="984"/>
      <c r="FXY37" s="984"/>
      <c r="FXZ37" s="984"/>
      <c r="FYA37" s="984"/>
      <c r="FYB37" s="984"/>
      <c r="FYC37" s="984"/>
      <c r="FYD37" s="984"/>
      <c r="FYE37" s="984"/>
      <c r="FYF37" s="984"/>
      <c r="FYG37" s="984"/>
      <c r="FYH37" s="984"/>
      <c r="FYI37" s="984"/>
      <c r="FYJ37" s="984"/>
      <c r="FYK37" s="984"/>
      <c r="FYL37" s="984"/>
      <c r="FYM37" s="984"/>
      <c r="FYN37" s="984"/>
      <c r="FYO37" s="984"/>
      <c r="FYP37" s="984"/>
      <c r="FYQ37" s="984"/>
      <c r="FYR37" s="984"/>
      <c r="FYS37" s="984"/>
      <c r="FYT37" s="984"/>
      <c r="FYU37" s="984"/>
      <c r="FYV37" s="984"/>
      <c r="FYW37" s="984"/>
      <c r="FYX37" s="984"/>
      <c r="FYY37" s="984"/>
      <c r="FYZ37" s="984"/>
      <c r="FZA37" s="984"/>
      <c r="FZB37" s="984"/>
      <c r="FZC37" s="984"/>
      <c r="FZD37" s="984"/>
      <c r="FZE37" s="984"/>
      <c r="FZF37" s="984"/>
      <c r="FZG37" s="984"/>
      <c r="FZH37" s="984"/>
      <c r="FZI37" s="984"/>
      <c r="FZJ37" s="984"/>
      <c r="FZK37" s="984"/>
      <c r="FZL37" s="984"/>
      <c r="FZM37" s="984"/>
      <c r="FZN37" s="984"/>
      <c r="FZO37" s="984"/>
      <c r="FZP37" s="984"/>
      <c r="FZQ37" s="984"/>
      <c r="FZR37" s="984"/>
      <c r="FZS37" s="984"/>
      <c r="FZT37" s="984"/>
      <c r="FZU37" s="984"/>
      <c r="FZV37" s="984"/>
      <c r="FZW37" s="984"/>
      <c r="FZX37" s="984"/>
      <c r="FZY37" s="984"/>
      <c r="FZZ37" s="984"/>
      <c r="GAA37" s="984"/>
      <c r="GAB37" s="984"/>
      <c r="GAC37" s="984"/>
      <c r="GAD37" s="984"/>
      <c r="GAE37" s="984"/>
      <c r="GAF37" s="984"/>
      <c r="GAG37" s="984"/>
      <c r="GAH37" s="984"/>
      <c r="GAI37" s="984"/>
      <c r="GAJ37" s="984"/>
      <c r="GAK37" s="984"/>
      <c r="GAL37" s="984"/>
      <c r="GAM37" s="984"/>
      <c r="GAN37" s="984"/>
      <c r="GAO37" s="984"/>
      <c r="GAP37" s="984"/>
      <c r="GAQ37" s="984"/>
      <c r="GAR37" s="984"/>
      <c r="GAS37" s="984"/>
      <c r="GAT37" s="984"/>
      <c r="GAU37" s="984"/>
      <c r="GAV37" s="984"/>
      <c r="GAW37" s="984"/>
      <c r="GAX37" s="984"/>
      <c r="GAY37" s="984"/>
      <c r="GAZ37" s="984"/>
      <c r="GBA37" s="984"/>
      <c r="GBB37" s="984"/>
      <c r="GBC37" s="984"/>
      <c r="GBD37" s="984"/>
      <c r="GBE37" s="984"/>
      <c r="GBF37" s="984"/>
      <c r="GBG37" s="984"/>
      <c r="GBH37" s="984"/>
      <c r="GBI37" s="984"/>
      <c r="GBJ37" s="984"/>
      <c r="GBK37" s="984"/>
      <c r="GBL37" s="984"/>
      <c r="GBM37" s="984"/>
      <c r="GBN37" s="984"/>
      <c r="GBO37" s="984"/>
      <c r="GBP37" s="984"/>
      <c r="GBQ37" s="984"/>
      <c r="GBR37" s="984"/>
      <c r="GBS37" s="984"/>
      <c r="GBT37" s="984"/>
      <c r="GBU37" s="984"/>
      <c r="GBV37" s="984"/>
      <c r="GBW37" s="984"/>
      <c r="GBX37" s="984"/>
      <c r="GBY37" s="984"/>
      <c r="GBZ37" s="984"/>
      <c r="GCA37" s="984"/>
      <c r="GCB37" s="984"/>
      <c r="GCC37" s="984"/>
      <c r="GCD37" s="984"/>
      <c r="GCE37" s="984"/>
      <c r="GCF37" s="984"/>
      <c r="GCG37" s="984"/>
      <c r="GCH37" s="984"/>
      <c r="GCI37" s="984"/>
      <c r="GCJ37" s="984"/>
      <c r="GCK37" s="984"/>
      <c r="GCL37" s="984"/>
      <c r="GCM37" s="984"/>
      <c r="GCN37" s="984"/>
      <c r="GCO37" s="984"/>
      <c r="GCP37" s="984"/>
      <c r="GCQ37" s="984"/>
      <c r="GCR37" s="984"/>
      <c r="GCS37" s="984"/>
      <c r="GCT37" s="984"/>
      <c r="GCU37" s="984"/>
      <c r="GCV37" s="984"/>
      <c r="GCW37" s="984"/>
      <c r="GCX37" s="984"/>
      <c r="GCY37" s="984"/>
      <c r="GCZ37" s="984"/>
      <c r="GDA37" s="984"/>
      <c r="GDB37" s="984"/>
      <c r="GDC37" s="984"/>
      <c r="GDD37" s="984"/>
      <c r="GDE37" s="984"/>
      <c r="GDF37" s="984"/>
      <c r="GDG37" s="984"/>
      <c r="GDH37" s="984"/>
      <c r="GDI37" s="984"/>
      <c r="GDJ37" s="984"/>
      <c r="GDK37" s="984"/>
      <c r="GDL37" s="984"/>
      <c r="GDM37" s="984"/>
      <c r="GDN37" s="984"/>
      <c r="GDO37" s="984"/>
      <c r="GDP37" s="984"/>
      <c r="GDQ37" s="984"/>
      <c r="GDR37" s="984"/>
      <c r="GDS37" s="984"/>
      <c r="GDT37" s="984"/>
      <c r="GDU37" s="984"/>
      <c r="GDV37" s="984"/>
      <c r="GDW37" s="984"/>
      <c r="GDX37" s="984"/>
      <c r="GDY37" s="984"/>
      <c r="GDZ37" s="984"/>
      <c r="GEA37" s="984"/>
      <c r="GEB37" s="984"/>
      <c r="GEC37" s="984"/>
      <c r="GED37" s="984"/>
      <c r="GEE37" s="984"/>
      <c r="GEF37" s="984"/>
      <c r="GEG37" s="984"/>
      <c r="GEH37" s="984"/>
      <c r="GEI37" s="984"/>
      <c r="GEJ37" s="984"/>
      <c r="GEK37" s="984"/>
      <c r="GEL37" s="984"/>
      <c r="GEM37" s="984"/>
      <c r="GEN37" s="984"/>
      <c r="GEO37" s="984"/>
      <c r="GEP37" s="984"/>
      <c r="GEQ37" s="984"/>
      <c r="GER37" s="984"/>
      <c r="GES37" s="984"/>
      <c r="GET37" s="984"/>
      <c r="GEU37" s="984"/>
      <c r="GEV37" s="984"/>
      <c r="GEW37" s="984"/>
      <c r="GEX37" s="984"/>
      <c r="GEY37" s="984"/>
      <c r="GEZ37" s="984"/>
      <c r="GFA37" s="984"/>
      <c r="GFB37" s="984"/>
      <c r="GFC37" s="984"/>
      <c r="GFD37" s="984"/>
      <c r="GFE37" s="984"/>
      <c r="GFF37" s="984"/>
      <c r="GFG37" s="984"/>
      <c r="GFH37" s="984"/>
      <c r="GFI37" s="984"/>
      <c r="GFJ37" s="984"/>
      <c r="GFK37" s="984"/>
      <c r="GFL37" s="984"/>
      <c r="GFM37" s="984"/>
      <c r="GFN37" s="984"/>
      <c r="GFO37" s="984"/>
      <c r="GFP37" s="984"/>
      <c r="GFQ37" s="984"/>
      <c r="GFR37" s="984"/>
      <c r="GFS37" s="984"/>
      <c r="GFT37" s="984"/>
      <c r="GFU37" s="984"/>
      <c r="GFV37" s="984"/>
      <c r="GFW37" s="984"/>
      <c r="GFX37" s="984"/>
      <c r="GFY37" s="984"/>
      <c r="GFZ37" s="984"/>
      <c r="GGA37" s="984"/>
      <c r="GGB37" s="984"/>
      <c r="GGC37" s="984"/>
      <c r="GGD37" s="984"/>
      <c r="GGE37" s="984"/>
      <c r="GGF37" s="984"/>
      <c r="GGG37" s="984"/>
      <c r="GGH37" s="984"/>
      <c r="GGI37" s="984"/>
      <c r="GGJ37" s="984"/>
      <c r="GGK37" s="984"/>
      <c r="GGL37" s="984"/>
      <c r="GGM37" s="984"/>
      <c r="GGN37" s="984"/>
      <c r="GGO37" s="984"/>
      <c r="GGP37" s="984"/>
      <c r="GGQ37" s="984"/>
      <c r="GGR37" s="984"/>
      <c r="GGS37" s="984"/>
      <c r="GGT37" s="984"/>
      <c r="GGU37" s="984"/>
      <c r="GGV37" s="984"/>
      <c r="GGW37" s="984"/>
      <c r="GGX37" s="984"/>
      <c r="GGY37" s="984"/>
      <c r="GGZ37" s="984"/>
      <c r="GHA37" s="984"/>
      <c r="GHB37" s="984"/>
      <c r="GHC37" s="984"/>
      <c r="GHD37" s="984"/>
      <c r="GHE37" s="984"/>
      <c r="GHF37" s="984"/>
      <c r="GHG37" s="984"/>
      <c r="GHH37" s="984"/>
      <c r="GHI37" s="984"/>
      <c r="GHJ37" s="984"/>
      <c r="GHK37" s="984"/>
      <c r="GHL37" s="984"/>
      <c r="GHM37" s="984"/>
      <c r="GHN37" s="984"/>
      <c r="GHO37" s="984"/>
      <c r="GHP37" s="984"/>
      <c r="GHQ37" s="984"/>
      <c r="GHR37" s="984"/>
      <c r="GHS37" s="984"/>
      <c r="GHT37" s="984"/>
      <c r="GHU37" s="984"/>
      <c r="GHV37" s="984"/>
      <c r="GHW37" s="984"/>
      <c r="GHX37" s="984"/>
      <c r="GHY37" s="984"/>
      <c r="GHZ37" s="984"/>
      <c r="GIA37" s="984"/>
      <c r="GIB37" s="984"/>
      <c r="GIC37" s="984"/>
      <c r="GID37" s="984"/>
      <c r="GIE37" s="984"/>
      <c r="GIF37" s="984"/>
      <c r="GIG37" s="984"/>
      <c r="GIH37" s="984"/>
      <c r="GII37" s="984"/>
      <c r="GIJ37" s="984"/>
      <c r="GIK37" s="984"/>
      <c r="GIL37" s="984"/>
      <c r="GIM37" s="984"/>
      <c r="GIN37" s="984"/>
      <c r="GIO37" s="984"/>
      <c r="GIP37" s="984"/>
      <c r="GIQ37" s="984"/>
      <c r="GIR37" s="984"/>
      <c r="GIS37" s="984"/>
      <c r="GIT37" s="984"/>
      <c r="GIU37" s="984"/>
      <c r="GIV37" s="984"/>
      <c r="GIW37" s="984"/>
      <c r="GIX37" s="984"/>
      <c r="GIY37" s="984"/>
      <c r="GIZ37" s="984"/>
      <c r="GJA37" s="984"/>
      <c r="GJB37" s="984"/>
      <c r="GJC37" s="984"/>
      <c r="GJD37" s="984"/>
      <c r="GJE37" s="984"/>
      <c r="GJF37" s="984"/>
      <c r="GJG37" s="984"/>
      <c r="GJH37" s="984"/>
      <c r="GJI37" s="984"/>
      <c r="GJJ37" s="984"/>
      <c r="GJK37" s="984"/>
      <c r="GJL37" s="984"/>
      <c r="GJM37" s="984"/>
      <c r="GJN37" s="984"/>
      <c r="GJO37" s="984"/>
      <c r="GJP37" s="984"/>
      <c r="GJQ37" s="984"/>
      <c r="GJR37" s="984"/>
      <c r="GJS37" s="984"/>
      <c r="GJT37" s="984"/>
      <c r="GJU37" s="984"/>
      <c r="GJV37" s="984"/>
      <c r="GJW37" s="984"/>
      <c r="GJX37" s="984"/>
      <c r="GJY37" s="984"/>
      <c r="GJZ37" s="984"/>
      <c r="GKA37" s="984"/>
      <c r="GKB37" s="984"/>
      <c r="GKC37" s="984"/>
      <c r="GKD37" s="984"/>
      <c r="GKE37" s="984"/>
      <c r="GKF37" s="984"/>
      <c r="GKG37" s="984"/>
      <c r="GKH37" s="984"/>
      <c r="GKI37" s="984"/>
      <c r="GKJ37" s="984"/>
      <c r="GKK37" s="984"/>
      <c r="GKL37" s="984"/>
      <c r="GKM37" s="984"/>
      <c r="GKN37" s="984"/>
      <c r="GKO37" s="984"/>
      <c r="GKP37" s="984"/>
      <c r="GKQ37" s="984"/>
      <c r="GKR37" s="984"/>
      <c r="GKS37" s="984"/>
      <c r="GKT37" s="984"/>
      <c r="GKU37" s="984"/>
      <c r="GKV37" s="984"/>
      <c r="GKW37" s="984"/>
      <c r="GKX37" s="984"/>
      <c r="GKY37" s="984"/>
      <c r="GKZ37" s="984"/>
      <c r="GLA37" s="984"/>
      <c r="GLB37" s="984"/>
      <c r="GLC37" s="984"/>
      <c r="GLD37" s="984"/>
      <c r="GLE37" s="984"/>
      <c r="GLF37" s="984"/>
      <c r="GLG37" s="984"/>
      <c r="GLH37" s="984"/>
      <c r="GLI37" s="984"/>
      <c r="GLJ37" s="984"/>
      <c r="GLK37" s="984"/>
      <c r="GLL37" s="984"/>
      <c r="GLM37" s="984"/>
      <c r="GLN37" s="984"/>
      <c r="GLO37" s="984"/>
      <c r="GLP37" s="984"/>
      <c r="GLQ37" s="984"/>
      <c r="GLR37" s="984"/>
      <c r="GLS37" s="984"/>
      <c r="GLT37" s="984"/>
      <c r="GLU37" s="984"/>
      <c r="GLV37" s="984"/>
      <c r="GLW37" s="984"/>
      <c r="GLX37" s="984"/>
      <c r="GLY37" s="984"/>
      <c r="GLZ37" s="984"/>
      <c r="GMA37" s="984"/>
      <c r="GMB37" s="984"/>
      <c r="GMC37" s="984"/>
      <c r="GMD37" s="984"/>
      <c r="GME37" s="984"/>
      <c r="GMF37" s="984"/>
      <c r="GMG37" s="984"/>
      <c r="GMH37" s="984"/>
      <c r="GMI37" s="984"/>
      <c r="GMJ37" s="984"/>
      <c r="GMK37" s="984"/>
      <c r="GML37" s="984"/>
      <c r="GMM37" s="984"/>
      <c r="GMN37" s="984"/>
      <c r="GMO37" s="984"/>
      <c r="GMP37" s="984"/>
      <c r="GMQ37" s="984"/>
      <c r="GMR37" s="984"/>
      <c r="GMS37" s="984"/>
      <c r="GMT37" s="984"/>
      <c r="GMU37" s="984"/>
      <c r="GMV37" s="984"/>
      <c r="GMW37" s="984"/>
      <c r="GMX37" s="984"/>
      <c r="GMY37" s="984"/>
      <c r="GMZ37" s="984"/>
      <c r="GNA37" s="984"/>
      <c r="GNB37" s="984"/>
      <c r="GNC37" s="984"/>
      <c r="GND37" s="984"/>
      <c r="GNE37" s="984"/>
      <c r="GNF37" s="984"/>
      <c r="GNG37" s="984"/>
      <c r="GNH37" s="984"/>
      <c r="GNI37" s="984"/>
      <c r="GNJ37" s="984"/>
      <c r="GNK37" s="984"/>
      <c r="GNL37" s="984"/>
      <c r="GNM37" s="984"/>
      <c r="GNN37" s="984"/>
      <c r="GNO37" s="984"/>
      <c r="GNP37" s="984"/>
      <c r="GNQ37" s="984"/>
      <c r="GNR37" s="984"/>
      <c r="GNS37" s="984"/>
      <c r="GNT37" s="984"/>
      <c r="GNU37" s="984"/>
      <c r="GNV37" s="984"/>
      <c r="GNW37" s="984"/>
      <c r="GNX37" s="984"/>
      <c r="GNY37" s="984"/>
      <c r="GNZ37" s="984"/>
      <c r="GOA37" s="984"/>
      <c r="GOB37" s="984"/>
      <c r="GOC37" s="984"/>
      <c r="GOD37" s="984"/>
      <c r="GOE37" s="984"/>
      <c r="GOF37" s="984"/>
      <c r="GOG37" s="984"/>
      <c r="GOH37" s="984"/>
      <c r="GOI37" s="984"/>
      <c r="GOJ37" s="984"/>
      <c r="GOK37" s="984"/>
      <c r="GOL37" s="984"/>
      <c r="GOM37" s="984"/>
      <c r="GON37" s="984"/>
      <c r="GOO37" s="984"/>
      <c r="GOP37" s="984"/>
      <c r="GOQ37" s="984"/>
      <c r="GOR37" s="984"/>
      <c r="GOS37" s="984"/>
      <c r="GOT37" s="984"/>
      <c r="GOU37" s="984"/>
      <c r="GOV37" s="984"/>
      <c r="GOW37" s="984"/>
      <c r="GOX37" s="984"/>
      <c r="GOY37" s="984"/>
      <c r="GOZ37" s="984"/>
      <c r="GPA37" s="984"/>
      <c r="GPB37" s="984"/>
      <c r="GPC37" s="984"/>
      <c r="GPD37" s="984"/>
      <c r="GPE37" s="984"/>
      <c r="GPF37" s="984"/>
      <c r="GPG37" s="984"/>
      <c r="GPH37" s="984"/>
      <c r="GPI37" s="984"/>
      <c r="GPJ37" s="984"/>
      <c r="GPK37" s="984"/>
      <c r="GPL37" s="984"/>
      <c r="GPM37" s="984"/>
      <c r="GPN37" s="984"/>
      <c r="GPO37" s="984"/>
      <c r="GPP37" s="984"/>
      <c r="GPQ37" s="984"/>
      <c r="GPR37" s="984"/>
      <c r="GPS37" s="984"/>
      <c r="GPT37" s="984"/>
      <c r="GPU37" s="984"/>
      <c r="GPV37" s="984"/>
      <c r="GPW37" s="984"/>
      <c r="GPX37" s="984"/>
      <c r="GPY37" s="984"/>
      <c r="GPZ37" s="984"/>
      <c r="GQA37" s="984"/>
      <c r="GQB37" s="984"/>
      <c r="GQC37" s="984"/>
      <c r="GQD37" s="984"/>
      <c r="GQE37" s="984"/>
      <c r="GQF37" s="984"/>
      <c r="GQG37" s="984"/>
      <c r="GQH37" s="984"/>
      <c r="GQI37" s="984"/>
      <c r="GQJ37" s="984"/>
      <c r="GQK37" s="984"/>
      <c r="GQL37" s="984"/>
      <c r="GQM37" s="984"/>
      <c r="GQN37" s="984"/>
      <c r="GQO37" s="984"/>
      <c r="GQP37" s="984"/>
      <c r="GQQ37" s="984"/>
      <c r="GQR37" s="984"/>
      <c r="GQS37" s="984"/>
      <c r="GQT37" s="984"/>
      <c r="GQU37" s="984"/>
      <c r="GQV37" s="984"/>
      <c r="GQW37" s="984"/>
      <c r="GQX37" s="984"/>
      <c r="GQY37" s="984"/>
      <c r="GQZ37" s="984"/>
      <c r="GRA37" s="984"/>
      <c r="GRB37" s="984"/>
      <c r="GRC37" s="984"/>
      <c r="GRD37" s="984"/>
      <c r="GRE37" s="984"/>
      <c r="GRF37" s="984"/>
      <c r="GRG37" s="984"/>
      <c r="GRH37" s="984"/>
      <c r="GRI37" s="984"/>
      <c r="GRJ37" s="984"/>
      <c r="GRK37" s="984"/>
      <c r="GRL37" s="984"/>
      <c r="GRM37" s="984"/>
      <c r="GRN37" s="984"/>
      <c r="GRO37" s="984"/>
      <c r="GRP37" s="984"/>
      <c r="GRQ37" s="984"/>
      <c r="GRR37" s="984"/>
      <c r="GRS37" s="984"/>
      <c r="GRT37" s="984"/>
      <c r="GRU37" s="984"/>
      <c r="GRV37" s="984"/>
      <c r="GRW37" s="984"/>
      <c r="GRX37" s="984"/>
      <c r="GRY37" s="984"/>
      <c r="GRZ37" s="984"/>
      <c r="GSA37" s="984"/>
      <c r="GSB37" s="984"/>
      <c r="GSC37" s="984"/>
      <c r="GSD37" s="984"/>
      <c r="GSE37" s="984"/>
      <c r="GSF37" s="984"/>
      <c r="GSG37" s="984"/>
      <c r="GSH37" s="984"/>
      <c r="GSI37" s="984"/>
      <c r="GSJ37" s="984"/>
      <c r="GSK37" s="984"/>
      <c r="GSL37" s="984"/>
      <c r="GSM37" s="984"/>
      <c r="GSN37" s="984"/>
      <c r="GSO37" s="984"/>
      <c r="GSP37" s="984"/>
      <c r="GSQ37" s="984"/>
      <c r="GSR37" s="984"/>
      <c r="GSS37" s="984"/>
      <c r="GST37" s="984"/>
      <c r="GSU37" s="984"/>
      <c r="GSV37" s="984"/>
      <c r="GSW37" s="984"/>
      <c r="GSX37" s="984"/>
      <c r="GSY37" s="984"/>
      <c r="GSZ37" s="984"/>
      <c r="GTA37" s="984"/>
      <c r="GTB37" s="984"/>
      <c r="GTC37" s="984"/>
      <c r="GTD37" s="984"/>
      <c r="GTE37" s="984"/>
      <c r="GTF37" s="984"/>
      <c r="GTG37" s="984"/>
      <c r="GTH37" s="984"/>
      <c r="GTI37" s="984"/>
      <c r="GTJ37" s="984"/>
      <c r="GTK37" s="984"/>
      <c r="GTL37" s="984"/>
      <c r="GTM37" s="984"/>
      <c r="GTN37" s="984"/>
      <c r="GTO37" s="984"/>
      <c r="GTP37" s="984"/>
      <c r="GTQ37" s="984"/>
      <c r="GTR37" s="984"/>
      <c r="GTS37" s="984"/>
      <c r="GTT37" s="984"/>
      <c r="GTU37" s="984"/>
      <c r="GTV37" s="984"/>
      <c r="GTW37" s="984"/>
      <c r="GTX37" s="984"/>
      <c r="GTY37" s="984"/>
      <c r="GTZ37" s="984"/>
      <c r="GUA37" s="984"/>
      <c r="GUB37" s="984"/>
      <c r="GUC37" s="984"/>
      <c r="GUD37" s="984"/>
      <c r="GUE37" s="984"/>
      <c r="GUF37" s="984"/>
      <c r="GUG37" s="984"/>
      <c r="GUH37" s="984"/>
      <c r="GUI37" s="984"/>
      <c r="GUJ37" s="984"/>
      <c r="GUK37" s="984"/>
      <c r="GUL37" s="984"/>
      <c r="GUM37" s="984"/>
      <c r="GUN37" s="984"/>
      <c r="GUO37" s="984"/>
      <c r="GUP37" s="984"/>
      <c r="GUQ37" s="984"/>
      <c r="GUR37" s="984"/>
      <c r="GUS37" s="984"/>
      <c r="GUT37" s="984"/>
      <c r="GUU37" s="984"/>
      <c r="GUV37" s="984"/>
      <c r="GUW37" s="984"/>
      <c r="GUX37" s="984"/>
      <c r="GUY37" s="984"/>
      <c r="GUZ37" s="984"/>
      <c r="GVA37" s="984"/>
      <c r="GVB37" s="984"/>
      <c r="GVC37" s="984"/>
      <c r="GVD37" s="984"/>
      <c r="GVE37" s="984"/>
      <c r="GVF37" s="984"/>
      <c r="GVG37" s="984"/>
      <c r="GVH37" s="984"/>
      <c r="GVI37" s="984"/>
      <c r="GVJ37" s="984"/>
      <c r="GVK37" s="984"/>
      <c r="GVL37" s="984"/>
      <c r="GVM37" s="984"/>
      <c r="GVN37" s="984"/>
      <c r="GVO37" s="984"/>
      <c r="GVP37" s="984"/>
      <c r="GVQ37" s="984"/>
      <c r="GVR37" s="984"/>
      <c r="GVS37" s="984"/>
      <c r="GVT37" s="984"/>
      <c r="GVU37" s="984"/>
      <c r="GVV37" s="984"/>
      <c r="GVW37" s="984"/>
      <c r="GVX37" s="984"/>
      <c r="GVY37" s="984"/>
      <c r="GVZ37" s="984"/>
      <c r="GWA37" s="984"/>
      <c r="GWB37" s="984"/>
      <c r="GWC37" s="984"/>
      <c r="GWD37" s="984"/>
      <c r="GWE37" s="984"/>
      <c r="GWF37" s="984"/>
      <c r="GWG37" s="984"/>
      <c r="GWH37" s="984"/>
      <c r="GWI37" s="984"/>
      <c r="GWJ37" s="984"/>
      <c r="GWK37" s="984"/>
      <c r="GWL37" s="984"/>
      <c r="GWM37" s="984"/>
      <c r="GWN37" s="984"/>
      <c r="GWO37" s="984"/>
      <c r="GWP37" s="984"/>
      <c r="GWQ37" s="984"/>
      <c r="GWR37" s="984"/>
      <c r="GWS37" s="984"/>
      <c r="GWT37" s="984"/>
      <c r="GWU37" s="984"/>
      <c r="GWV37" s="984"/>
      <c r="GWW37" s="984"/>
      <c r="GWX37" s="984"/>
      <c r="GWY37" s="984"/>
      <c r="GWZ37" s="984"/>
      <c r="GXA37" s="984"/>
      <c r="GXB37" s="984"/>
      <c r="GXC37" s="984"/>
      <c r="GXD37" s="984"/>
      <c r="GXE37" s="984"/>
      <c r="GXF37" s="984"/>
      <c r="GXG37" s="984"/>
      <c r="GXH37" s="984"/>
      <c r="GXI37" s="984"/>
      <c r="GXJ37" s="984"/>
      <c r="GXK37" s="984"/>
      <c r="GXL37" s="984"/>
      <c r="GXM37" s="984"/>
      <c r="GXN37" s="984"/>
      <c r="GXO37" s="984"/>
      <c r="GXP37" s="984"/>
      <c r="GXQ37" s="984"/>
      <c r="GXR37" s="984"/>
      <c r="GXS37" s="984"/>
      <c r="GXT37" s="984"/>
      <c r="GXU37" s="984"/>
      <c r="GXV37" s="984"/>
      <c r="GXW37" s="984"/>
      <c r="GXX37" s="984"/>
      <c r="GXY37" s="984"/>
      <c r="GXZ37" s="984"/>
      <c r="GYA37" s="984"/>
      <c r="GYB37" s="984"/>
      <c r="GYC37" s="984"/>
      <c r="GYD37" s="984"/>
      <c r="GYE37" s="984"/>
      <c r="GYF37" s="984"/>
      <c r="GYG37" s="984"/>
      <c r="GYH37" s="984"/>
      <c r="GYI37" s="984"/>
      <c r="GYJ37" s="984"/>
      <c r="GYK37" s="984"/>
      <c r="GYL37" s="984"/>
      <c r="GYM37" s="984"/>
      <c r="GYN37" s="984"/>
      <c r="GYO37" s="984"/>
      <c r="GYP37" s="984"/>
      <c r="GYQ37" s="984"/>
      <c r="GYR37" s="984"/>
      <c r="GYS37" s="984"/>
      <c r="GYT37" s="984"/>
      <c r="GYU37" s="984"/>
      <c r="GYV37" s="984"/>
      <c r="GYW37" s="984"/>
      <c r="GYX37" s="984"/>
      <c r="GYY37" s="984"/>
      <c r="GYZ37" s="984"/>
      <c r="GZA37" s="984"/>
      <c r="GZB37" s="984"/>
      <c r="GZC37" s="984"/>
      <c r="GZD37" s="984"/>
      <c r="GZE37" s="984"/>
      <c r="GZF37" s="984"/>
      <c r="GZG37" s="984"/>
      <c r="GZH37" s="984"/>
      <c r="GZI37" s="984"/>
      <c r="GZJ37" s="984"/>
      <c r="GZK37" s="984"/>
      <c r="GZL37" s="984"/>
      <c r="GZM37" s="984"/>
      <c r="GZN37" s="984"/>
      <c r="GZO37" s="984"/>
      <c r="GZP37" s="984"/>
      <c r="GZQ37" s="984"/>
      <c r="GZR37" s="984"/>
      <c r="GZS37" s="984"/>
      <c r="GZT37" s="984"/>
      <c r="GZU37" s="984"/>
      <c r="GZV37" s="984"/>
      <c r="GZW37" s="984"/>
      <c r="GZX37" s="984"/>
      <c r="GZY37" s="984"/>
      <c r="GZZ37" s="984"/>
      <c r="HAA37" s="984"/>
      <c r="HAB37" s="984"/>
      <c r="HAC37" s="984"/>
      <c r="HAD37" s="984"/>
      <c r="HAE37" s="984"/>
      <c r="HAF37" s="984"/>
      <c r="HAG37" s="984"/>
      <c r="HAH37" s="984"/>
      <c r="HAI37" s="984"/>
      <c r="HAJ37" s="984"/>
      <c r="HAK37" s="984"/>
      <c r="HAL37" s="984"/>
      <c r="HAM37" s="984"/>
      <c r="HAN37" s="984"/>
      <c r="HAO37" s="984"/>
      <c r="HAP37" s="984"/>
      <c r="HAQ37" s="984"/>
      <c r="HAR37" s="984"/>
      <c r="HAS37" s="984"/>
      <c r="HAT37" s="984"/>
      <c r="HAU37" s="984"/>
      <c r="HAV37" s="984"/>
      <c r="HAW37" s="984"/>
      <c r="HAX37" s="984"/>
      <c r="HAY37" s="984"/>
      <c r="HAZ37" s="984"/>
      <c r="HBA37" s="984"/>
      <c r="HBB37" s="984"/>
      <c r="HBC37" s="984"/>
      <c r="HBD37" s="984"/>
      <c r="HBE37" s="984"/>
      <c r="HBF37" s="984"/>
      <c r="HBG37" s="984"/>
      <c r="HBH37" s="984"/>
      <c r="HBI37" s="984"/>
      <c r="HBJ37" s="984"/>
      <c r="HBK37" s="984"/>
      <c r="HBL37" s="984"/>
      <c r="HBM37" s="984"/>
      <c r="HBN37" s="984"/>
      <c r="HBO37" s="984"/>
      <c r="HBP37" s="984"/>
      <c r="HBQ37" s="984"/>
      <c r="HBR37" s="984"/>
      <c r="HBS37" s="984"/>
      <c r="HBT37" s="984"/>
      <c r="HBU37" s="984"/>
      <c r="HBV37" s="984"/>
      <c r="HBW37" s="984"/>
      <c r="HBX37" s="984"/>
      <c r="HBY37" s="984"/>
      <c r="HBZ37" s="984"/>
      <c r="HCA37" s="984"/>
      <c r="HCB37" s="984"/>
      <c r="HCC37" s="984"/>
      <c r="HCD37" s="984"/>
      <c r="HCE37" s="984"/>
      <c r="HCF37" s="984"/>
      <c r="HCG37" s="984"/>
      <c r="HCH37" s="984"/>
      <c r="HCI37" s="984"/>
      <c r="HCJ37" s="984"/>
      <c r="HCK37" s="984"/>
      <c r="HCL37" s="984"/>
      <c r="HCM37" s="984"/>
      <c r="HCN37" s="984"/>
      <c r="HCO37" s="984"/>
      <c r="HCP37" s="984"/>
      <c r="HCQ37" s="984"/>
      <c r="HCR37" s="984"/>
      <c r="HCS37" s="984"/>
      <c r="HCT37" s="984"/>
      <c r="HCU37" s="984"/>
      <c r="HCV37" s="984"/>
      <c r="HCW37" s="984"/>
      <c r="HCX37" s="984"/>
      <c r="HCY37" s="984"/>
      <c r="HCZ37" s="984"/>
      <c r="HDA37" s="984"/>
      <c r="HDB37" s="984"/>
      <c r="HDC37" s="984"/>
      <c r="HDD37" s="984"/>
      <c r="HDE37" s="984"/>
      <c r="HDF37" s="984"/>
      <c r="HDG37" s="984"/>
      <c r="HDH37" s="984"/>
      <c r="HDI37" s="984"/>
      <c r="HDJ37" s="984"/>
      <c r="HDK37" s="984"/>
      <c r="HDL37" s="984"/>
      <c r="HDM37" s="984"/>
      <c r="HDN37" s="984"/>
      <c r="HDO37" s="984"/>
      <c r="HDP37" s="984"/>
      <c r="HDQ37" s="984"/>
      <c r="HDR37" s="984"/>
      <c r="HDS37" s="984"/>
      <c r="HDT37" s="984"/>
      <c r="HDU37" s="984"/>
      <c r="HDV37" s="984"/>
      <c r="HDW37" s="984"/>
      <c r="HDX37" s="984"/>
      <c r="HDY37" s="984"/>
      <c r="HDZ37" s="984"/>
      <c r="HEA37" s="984"/>
      <c r="HEB37" s="984"/>
      <c r="HEC37" s="984"/>
      <c r="HED37" s="984"/>
      <c r="HEE37" s="984"/>
      <c r="HEF37" s="984"/>
      <c r="HEG37" s="984"/>
      <c r="HEH37" s="984"/>
      <c r="HEI37" s="984"/>
      <c r="HEJ37" s="984"/>
      <c r="HEK37" s="984"/>
      <c r="HEL37" s="984"/>
      <c r="HEM37" s="984"/>
      <c r="HEN37" s="984"/>
      <c r="HEO37" s="984"/>
      <c r="HEP37" s="984"/>
      <c r="HEQ37" s="984"/>
      <c r="HER37" s="984"/>
      <c r="HES37" s="984"/>
      <c r="HET37" s="984"/>
      <c r="HEU37" s="984"/>
      <c r="HEV37" s="984"/>
      <c r="HEW37" s="984"/>
      <c r="HEX37" s="984"/>
      <c r="HEY37" s="984"/>
      <c r="HEZ37" s="984"/>
      <c r="HFA37" s="984"/>
      <c r="HFB37" s="984"/>
      <c r="HFC37" s="984"/>
      <c r="HFD37" s="984"/>
      <c r="HFE37" s="984"/>
      <c r="HFF37" s="984"/>
      <c r="HFG37" s="984"/>
      <c r="HFH37" s="984"/>
      <c r="HFI37" s="984"/>
      <c r="HFJ37" s="984"/>
      <c r="HFK37" s="984"/>
      <c r="HFL37" s="984"/>
      <c r="HFM37" s="984"/>
      <c r="HFN37" s="984"/>
      <c r="HFO37" s="984"/>
      <c r="HFP37" s="984"/>
      <c r="HFQ37" s="984"/>
      <c r="HFR37" s="984"/>
      <c r="HFS37" s="984"/>
      <c r="HFT37" s="984"/>
      <c r="HFU37" s="984"/>
      <c r="HFV37" s="984"/>
      <c r="HFW37" s="984"/>
      <c r="HFX37" s="984"/>
      <c r="HFY37" s="984"/>
      <c r="HFZ37" s="984"/>
      <c r="HGA37" s="984"/>
      <c r="HGB37" s="984"/>
      <c r="HGC37" s="984"/>
      <c r="HGD37" s="984"/>
      <c r="HGE37" s="984"/>
      <c r="HGF37" s="984"/>
      <c r="HGG37" s="984"/>
      <c r="HGH37" s="984"/>
      <c r="HGI37" s="984"/>
      <c r="HGJ37" s="984"/>
      <c r="HGK37" s="984"/>
      <c r="HGL37" s="984"/>
      <c r="HGM37" s="984"/>
      <c r="HGN37" s="984"/>
      <c r="HGO37" s="984"/>
      <c r="HGP37" s="984"/>
      <c r="HGQ37" s="984"/>
      <c r="HGR37" s="984"/>
      <c r="HGS37" s="984"/>
      <c r="HGT37" s="984"/>
      <c r="HGU37" s="984"/>
      <c r="HGV37" s="984"/>
      <c r="HGW37" s="984"/>
      <c r="HGX37" s="984"/>
      <c r="HGY37" s="984"/>
      <c r="HGZ37" s="984"/>
      <c r="HHA37" s="984"/>
      <c r="HHB37" s="984"/>
      <c r="HHC37" s="984"/>
      <c r="HHD37" s="984"/>
      <c r="HHE37" s="984"/>
      <c r="HHF37" s="984"/>
      <c r="HHG37" s="984"/>
      <c r="HHH37" s="984"/>
      <c r="HHI37" s="984"/>
      <c r="HHJ37" s="984"/>
      <c r="HHK37" s="984"/>
      <c r="HHL37" s="984"/>
      <c r="HHM37" s="984"/>
      <c r="HHN37" s="984"/>
      <c r="HHO37" s="984"/>
      <c r="HHP37" s="984"/>
      <c r="HHQ37" s="984"/>
      <c r="HHR37" s="984"/>
      <c r="HHS37" s="984"/>
      <c r="HHT37" s="984"/>
      <c r="HHU37" s="984"/>
      <c r="HHV37" s="984"/>
      <c r="HHW37" s="984"/>
      <c r="HHX37" s="984"/>
      <c r="HHY37" s="984"/>
      <c r="HHZ37" s="984"/>
      <c r="HIA37" s="984"/>
      <c r="HIB37" s="984"/>
      <c r="HIC37" s="984"/>
      <c r="HID37" s="984"/>
      <c r="HIE37" s="984"/>
      <c r="HIF37" s="984"/>
      <c r="HIG37" s="984"/>
      <c r="HIH37" s="984"/>
      <c r="HII37" s="984"/>
      <c r="HIJ37" s="984"/>
      <c r="HIK37" s="984"/>
      <c r="HIL37" s="984"/>
      <c r="HIM37" s="984"/>
      <c r="HIN37" s="984"/>
      <c r="HIO37" s="984"/>
      <c r="HIP37" s="984"/>
      <c r="HIQ37" s="984"/>
      <c r="HIR37" s="984"/>
      <c r="HIS37" s="984"/>
      <c r="HIT37" s="984"/>
      <c r="HIU37" s="984"/>
      <c r="HIV37" s="984"/>
      <c r="HIW37" s="984"/>
      <c r="HIX37" s="984"/>
      <c r="HIY37" s="984"/>
      <c r="HIZ37" s="984"/>
      <c r="HJA37" s="984"/>
      <c r="HJB37" s="984"/>
      <c r="HJC37" s="984"/>
      <c r="HJD37" s="984"/>
      <c r="HJE37" s="984"/>
      <c r="HJF37" s="984"/>
      <c r="HJG37" s="984"/>
      <c r="HJH37" s="984"/>
      <c r="HJI37" s="984"/>
      <c r="HJJ37" s="984"/>
      <c r="HJK37" s="984"/>
      <c r="HJL37" s="984"/>
      <c r="HJM37" s="984"/>
      <c r="HJN37" s="984"/>
      <c r="HJO37" s="984"/>
      <c r="HJP37" s="984"/>
      <c r="HJQ37" s="984"/>
      <c r="HJR37" s="984"/>
      <c r="HJS37" s="984"/>
      <c r="HJT37" s="984"/>
      <c r="HJU37" s="984"/>
      <c r="HJV37" s="984"/>
      <c r="HJW37" s="984"/>
      <c r="HJX37" s="984"/>
      <c r="HJY37" s="984"/>
      <c r="HJZ37" s="984"/>
      <c r="HKA37" s="984"/>
      <c r="HKB37" s="984"/>
      <c r="HKC37" s="984"/>
      <c r="HKD37" s="984"/>
      <c r="HKE37" s="984"/>
      <c r="HKF37" s="984"/>
      <c r="HKG37" s="984"/>
      <c r="HKH37" s="984"/>
      <c r="HKI37" s="984"/>
      <c r="HKJ37" s="984"/>
      <c r="HKK37" s="984"/>
      <c r="HKL37" s="984"/>
      <c r="HKM37" s="984"/>
      <c r="HKN37" s="984"/>
      <c r="HKO37" s="984"/>
      <c r="HKP37" s="984"/>
      <c r="HKQ37" s="984"/>
      <c r="HKR37" s="984"/>
      <c r="HKS37" s="984"/>
      <c r="HKT37" s="984"/>
      <c r="HKU37" s="984"/>
      <c r="HKV37" s="984"/>
      <c r="HKW37" s="984"/>
      <c r="HKX37" s="984"/>
      <c r="HKY37" s="984"/>
      <c r="HKZ37" s="984"/>
      <c r="HLA37" s="984"/>
      <c r="HLB37" s="984"/>
      <c r="HLC37" s="984"/>
      <c r="HLD37" s="984"/>
      <c r="HLE37" s="984"/>
      <c r="HLF37" s="984"/>
      <c r="HLG37" s="984"/>
      <c r="HLH37" s="984"/>
      <c r="HLI37" s="984"/>
      <c r="HLJ37" s="984"/>
      <c r="HLK37" s="984"/>
      <c r="HLL37" s="984"/>
      <c r="HLM37" s="984"/>
      <c r="HLN37" s="984"/>
      <c r="HLO37" s="984"/>
      <c r="HLP37" s="984"/>
      <c r="HLQ37" s="984"/>
      <c r="HLR37" s="984"/>
      <c r="HLS37" s="984"/>
      <c r="HLT37" s="984"/>
      <c r="HLU37" s="984"/>
      <c r="HLV37" s="984"/>
      <c r="HLW37" s="984"/>
      <c r="HLX37" s="984"/>
      <c r="HLY37" s="984"/>
      <c r="HLZ37" s="984"/>
      <c r="HMA37" s="984"/>
      <c r="HMB37" s="984"/>
      <c r="HMC37" s="984"/>
      <c r="HMD37" s="984"/>
      <c r="HME37" s="984"/>
      <c r="HMF37" s="984"/>
      <c r="HMG37" s="984"/>
      <c r="HMH37" s="984"/>
      <c r="HMI37" s="984"/>
      <c r="HMJ37" s="984"/>
      <c r="HMK37" s="984"/>
      <c r="HML37" s="984"/>
      <c r="HMM37" s="984"/>
      <c r="HMN37" s="984"/>
      <c r="HMO37" s="984"/>
      <c r="HMP37" s="984"/>
      <c r="HMQ37" s="984"/>
      <c r="HMR37" s="984"/>
      <c r="HMS37" s="984"/>
      <c r="HMT37" s="984"/>
      <c r="HMU37" s="984"/>
      <c r="HMV37" s="984"/>
      <c r="HMW37" s="984"/>
      <c r="HMX37" s="984"/>
      <c r="HMY37" s="984"/>
      <c r="HMZ37" s="984"/>
      <c r="HNA37" s="984"/>
      <c r="HNB37" s="984"/>
      <c r="HNC37" s="984"/>
      <c r="HND37" s="984"/>
      <c r="HNE37" s="984"/>
      <c r="HNF37" s="984"/>
      <c r="HNG37" s="984"/>
      <c r="HNH37" s="984"/>
      <c r="HNI37" s="984"/>
      <c r="HNJ37" s="984"/>
      <c r="HNK37" s="984"/>
      <c r="HNL37" s="984"/>
      <c r="HNM37" s="984"/>
      <c r="HNN37" s="984"/>
      <c r="HNO37" s="984"/>
      <c r="HNP37" s="984"/>
      <c r="HNQ37" s="984"/>
      <c r="HNR37" s="984"/>
      <c r="HNS37" s="984"/>
      <c r="HNT37" s="984"/>
      <c r="HNU37" s="984"/>
      <c r="HNV37" s="984"/>
      <c r="HNW37" s="984"/>
      <c r="HNX37" s="984"/>
      <c r="HNY37" s="984"/>
      <c r="HNZ37" s="984"/>
      <c r="HOA37" s="984"/>
      <c r="HOB37" s="984"/>
      <c r="HOC37" s="984"/>
      <c r="HOD37" s="984"/>
      <c r="HOE37" s="984"/>
      <c r="HOF37" s="984"/>
      <c r="HOG37" s="984"/>
      <c r="HOH37" s="984"/>
      <c r="HOI37" s="984"/>
      <c r="HOJ37" s="984"/>
      <c r="HOK37" s="984"/>
      <c r="HOL37" s="984"/>
      <c r="HOM37" s="984"/>
      <c r="HON37" s="984"/>
      <c r="HOO37" s="984"/>
      <c r="HOP37" s="984"/>
      <c r="HOQ37" s="984"/>
      <c r="HOR37" s="984"/>
      <c r="HOS37" s="984"/>
      <c r="HOT37" s="984"/>
      <c r="HOU37" s="984"/>
      <c r="HOV37" s="984"/>
      <c r="HOW37" s="984"/>
      <c r="HOX37" s="984"/>
      <c r="HOY37" s="984"/>
      <c r="HOZ37" s="984"/>
      <c r="HPA37" s="984"/>
      <c r="HPB37" s="984"/>
      <c r="HPC37" s="984"/>
      <c r="HPD37" s="984"/>
      <c r="HPE37" s="984"/>
      <c r="HPF37" s="984"/>
      <c r="HPG37" s="984"/>
      <c r="HPH37" s="984"/>
      <c r="HPI37" s="984"/>
      <c r="HPJ37" s="984"/>
      <c r="HPK37" s="984"/>
      <c r="HPL37" s="984"/>
      <c r="HPM37" s="984"/>
      <c r="HPN37" s="984"/>
      <c r="HPO37" s="984"/>
      <c r="HPP37" s="984"/>
      <c r="HPQ37" s="984"/>
      <c r="HPR37" s="984"/>
      <c r="HPS37" s="984"/>
      <c r="HPT37" s="984"/>
      <c r="HPU37" s="984"/>
      <c r="HPV37" s="984"/>
      <c r="HPW37" s="984"/>
      <c r="HPX37" s="984"/>
      <c r="HPY37" s="984"/>
      <c r="HPZ37" s="984"/>
      <c r="HQA37" s="984"/>
      <c r="HQB37" s="984"/>
      <c r="HQC37" s="984"/>
      <c r="HQD37" s="984"/>
      <c r="HQE37" s="984"/>
      <c r="HQF37" s="984"/>
      <c r="HQG37" s="984"/>
      <c r="HQH37" s="984"/>
      <c r="HQI37" s="984"/>
      <c r="HQJ37" s="984"/>
      <c r="HQK37" s="984"/>
      <c r="HQL37" s="984"/>
      <c r="HQM37" s="984"/>
      <c r="HQN37" s="984"/>
      <c r="HQO37" s="984"/>
      <c r="HQP37" s="984"/>
      <c r="HQQ37" s="984"/>
      <c r="HQR37" s="984"/>
      <c r="HQS37" s="984"/>
      <c r="HQT37" s="984"/>
      <c r="HQU37" s="984"/>
      <c r="HQV37" s="984"/>
      <c r="HQW37" s="984"/>
      <c r="HQX37" s="984"/>
      <c r="HQY37" s="984"/>
      <c r="HQZ37" s="984"/>
      <c r="HRA37" s="984"/>
      <c r="HRB37" s="984"/>
      <c r="HRC37" s="984"/>
      <c r="HRD37" s="984"/>
      <c r="HRE37" s="984"/>
      <c r="HRF37" s="984"/>
      <c r="HRG37" s="984"/>
      <c r="HRH37" s="984"/>
      <c r="HRI37" s="984"/>
      <c r="HRJ37" s="984"/>
      <c r="HRK37" s="984"/>
      <c r="HRL37" s="984"/>
      <c r="HRM37" s="984"/>
      <c r="HRN37" s="984"/>
      <c r="HRO37" s="984"/>
      <c r="HRP37" s="984"/>
      <c r="HRQ37" s="984"/>
      <c r="HRR37" s="984"/>
      <c r="HRS37" s="984"/>
      <c r="HRT37" s="984"/>
      <c r="HRU37" s="984"/>
      <c r="HRV37" s="984"/>
      <c r="HRW37" s="984"/>
      <c r="HRX37" s="984"/>
      <c r="HRY37" s="984"/>
      <c r="HRZ37" s="984"/>
      <c r="HSA37" s="984"/>
      <c r="HSB37" s="984"/>
      <c r="HSC37" s="984"/>
      <c r="HSD37" s="984"/>
      <c r="HSE37" s="984"/>
      <c r="HSF37" s="984"/>
      <c r="HSG37" s="984"/>
      <c r="HSH37" s="984"/>
      <c r="HSI37" s="984"/>
      <c r="HSJ37" s="984"/>
      <c r="HSK37" s="984"/>
      <c r="HSL37" s="984"/>
      <c r="HSM37" s="984"/>
      <c r="HSN37" s="984"/>
      <c r="HSO37" s="984"/>
      <c r="HSP37" s="984"/>
      <c r="HSQ37" s="984"/>
      <c r="HSR37" s="984"/>
      <c r="HSS37" s="984"/>
      <c r="HST37" s="984"/>
      <c r="HSU37" s="984"/>
      <c r="HSV37" s="984"/>
      <c r="HSW37" s="984"/>
      <c r="HSX37" s="984"/>
      <c r="HSY37" s="984"/>
      <c r="HSZ37" s="984"/>
      <c r="HTA37" s="984"/>
      <c r="HTB37" s="984"/>
      <c r="HTC37" s="984"/>
      <c r="HTD37" s="984"/>
      <c r="HTE37" s="984"/>
      <c r="HTF37" s="984"/>
      <c r="HTG37" s="984"/>
      <c r="HTH37" s="984"/>
      <c r="HTI37" s="984"/>
      <c r="HTJ37" s="984"/>
      <c r="HTK37" s="984"/>
      <c r="HTL37" s="984"/>
      <c r="HTM37" s="984"/>
      <c r="HTN37" s="984"/>
      <c r="HTO37" s="984"/>
      <c r="HTP37" s="984"/>
      <c r="HTQ37" s="984"/>
      <c r="HTR37" s="984"/>
      <c r="HTS37" s="984"/>
      <c r="HTT37" s="984"/>
      <c r="HTU37" s="984"/>
      <c r="HTV37" s="984"/>
      <c r="HTW37" s="984"/>
      <c r="HTX37" s="984"/>
      <c r="HTY37" s="984"/>
      <c r="HTZ37" s="984"/>
      <c r="HUA37" s="984"/>
      <c r="HUB37" s="984"/>
      <c r="HUC37" s="984"/>
      <c r="HUD37" s="984"/>
      <c r="HUE37" s="984"/>
      <c r="HUF37" s="984"/>
      <c r="HUG37" s="984"/>
      <c r="HUH37" s="984"/>
      <c r="HUI37" s="984"/>
      <c r="HUJ37" s="984"/>
      <c r="HUK37" s="984"/>
      <c r="HUL37" s="984"/>
      <c r="HUM37" s="984"/>
      <c r="HUN37" s="984"/>
      <c r="HUO37" s="984"/>
      <c r="HUP37" s="984"/>
      <c r="HUQ37" s="984"/>
      <c r="HUR37" s="984"/>
      <c r="HUS37" s="984"/>
      <c r="HUT37" s="984"/>
      <c r="HUU37" s="984"/>
      <c r="HUV37" s="984"/>
      <c r="HUW37" s="984"/>
      <c r="HUX37" s="984"/>
      <c r="HUY37" s="984"/>
      <c r="HUZ37" s="984"/>
      <c r="HVA37" s="984"/>
      <c r="HVB37" s="984"/>
      <c r="HVC37" s="984"/>
      <c r="HVD37" s="984"/>
      <c r="HVE37" s="984"/>
      <c r="HVF37" s="984"/>
      <c r="HVG37" s="984"/>
      <c r="HVH37" s="984"/>
      <c r="HVI37" s="984"/>
      <c r="HVJ37" s="984"/>
      <c r="HVK37" s="984"/>
      <c r="HVL37" s="984"/>
      <c r="HVM37" s="984"/>
      <c r="HVN37" s="984"/>
      <c r="HVO37" s="984"/>
      <c r="HVP37" s="984"/>
      <c r="HVQ37" s="984"/>
      <c r="HVR37" s="984"/>
      <c r="HVS37" s="984"/>
      <c r="HVT37" s="984"/>
      <c r="HVU37" s="984"/>
      <c r="HVV37" s="984"/>
      <c r="HVW37" s="984"/>
      <c r="HVX37" s="984"/>
      <c r="HVY37" s="984"/>
      <c r="HVZ37" s="984"/>
      <c r="HWA37" s="984"/>
      <c r="HWB37" s="984"/>
      <c r="HWC37" s="984"/>
      <c r="HWD37" s="984"/>
      <c r="HWE37" s="984"/>
      <c r="HWF37" s="984"/>
      <c r="HWG37" s="984"/>
      <c r="HWH37" s="984"/>
      <c r="HWI37" s="984"/>
      <c r="HWJ37" s="984"/>
      <c r="HWK37" s="984"/>
      <c r="HWL37" s="984"/>
      <c r="HWM37" s="984"/>
      <c r="HWN37" s="984"/>
      <c r="HWO37" s="984"/>
      <c r="HWP37" s="984"/>
      <c r="HWQ37" s="984"/>
      <c r="HWR37" s="984"/>
      <c r="HWS37" s="984"/>
      <c r="HWT37" s="984"/>
      <c r="HWU37" s="984"/>
      <c r="HWV37" s="984"/>
      <c r="HWW37" s="984"/>
      <c r="HWX37" s="984"/>
      <c r="HWY37" s="984"/>
      <c r="HWZ37" s="984"/>
      <c r="HXA37" s="984"/>
      <c r="HXB37" s="984"/>
      <c r="HXC37" s="984"/>
      <c r="HXD37" s="984"/>
      <c r="HXE37" s="984"/>
      <c r="HXF37" s="984"/>
      <c r="HXG37" s="984"/>
      <c r="HXH37" s="984"/>
      <c r="HXI37" s="984"/>
      <c r="HXJ37" s="984"/>
      <c r="HXK37" s="984"/>
      <c r="HXL37" s="984"/>
      <c r="HXM37" s="984"/>
      <c r="HXN37" s="984"/>
      <c r="HXO37" s="984"/>
      <c r="HXP37" s="984"/>
      <c r="HXQ37" s="984"/>
      <c r="HXR37" s="984"/>
      <c r="HXS37" s="984"/>
      <c r="HXT37" s="984"/>
      <c r="HXU37" s="984"/>
      <c r="HXV37" s="984"/>
      <c r="HXW37" s="984"/>
      <c r="HXX37" s="984"/>
      <c r="HXY37" s="984"/>
      <c r="HXZ37" s="984"/>
      <c r="HYA37" s="984"/>
      <c r="HYB37" s="984"/>
      <c r="HYC37" s="984"/>
      <c r="HYD37" s="984"/>
      <c r="HYE37" s="984"/>
      <c r="HYF37" s="984"/>
      <c r="HYG37" s="984"/>
      <c r="HYH37" s="984"/>
      <c r="HYI37" s="984"/>
      <c r="HYJ37" s="984"/>
      <c r="HYK37" s="984"/>
      <c r="HYL37" s="984"/>
      <c r="HYM37" s="984"/>
      <c r="HYN37" s="984"/>
      <c r="HYO37" s="984"/>
      <c r="HYP37" s="984"/>
      <c r="HYQ37" s="984"/>
      <c r="HYR37" s="984"/>
      <c r="HYS37" s="984"/>
      <c r="HYT37" s="984"/>
      <c r="HYU37" s="984"/>
      <c r="HYV37" s="984"/>
      <c r="HYW37" s="984"/>
      <c r="HYX37" s="984"/>
      <c r="HYY37" s="984"/>
      <c r="HYZ37" s="984"/>
      <c r="HZA37" s="984"/>
      <c r="HZB37" s="984"/>
      <c r="HZC37" s="984"/>
      <c r="HZD37" s="984"/>
      <c r="HZE37" s="984"/>
      <c r="HZF37" s="984"/>
      <c r="HZG37" s="984"/>
      <c r="HZH37" s="984"/>
      <c r="HZI37" s="984"/>
      <c r="HZJ37" s="984"/>
      <c r="HZK37" s="984"/>
      <c r="HZL37" s="984"/>
      <c r="HZM37" s="984"/>
      <c r="HZN37" s="984"/>
      <c r="HZO37" s="984"/>
      <c r="HZP37" s="984"/>
      <c r="HZQ37" s="984"/>
      <c r="HZR37" s="984"/>
      <c r="HZS37" s="984"/>
      <c r="HZT37" s="984"/>
      <c r="HZU37" s="984"/>
      <c r="HZV37" s="984"/>
      <c r="HZW37" s="984"/>
      <c r="HZX37" s="984"/>
      <c r="HZY37" s="984"/>
      <c r="HZZ37" s="984"/>
      <c r="IAA37" s="984"/>
      <c r="IAB37" s="984"/>
      <c r="IAC37" s="984"/>
      <c r="IAD37" s="984"/>
      <c r="IAE37" s="984"/>
      <c r="IAF37" s="984"/>
      <c r="IAG37" s="984"/>
      <c r="IAH37" s="984"/>
      <c r="IAI37" s="984"/>
      <c r="IAJ37" s="984"/>
      <c r="IAK37" s="984"/>
      <c r="IAL37" s="984"/>
      <c r="IAM37" s="984"/>
      <c r="IAN37" s="984"/>
      <c r="IAO37" s="984"/>
      <c r="IAP37" s="984"/>
      <c r="IAQ37" s="984"/>
      <c r="IAR37" s="984"/>
      <c r="IAS37" s="984"/>
      <c r="IAT37" s="984"/>
      <c r="IAU37" s="984"/>
      <c r="IAV37" s="984"/>
      <c r="IAW37" s="984"/>
      <c r="IAX37" s="984"/>
      <c r="IAY37" s="984"/>
      <c r="IAZ37" s="984"/>
      <c r="IBA37" s="984"/>
      <c r="IBB37" s="984"/>
      <c r="IBC37" s="984"/>
      <c r="IBD37" s="984"/>
      <c r="IBE37" s="984"/>
      <c r="IBF37" s="984"/>
      <c r="IBG37" s="984"/>
      <c r="IBH37" s="984"/>
      <c r="IBI37" s="984"/>
      <c r="IBJ37" s="984"/>
      <c r="IBK37" s="984"/>
      <c r="IBL37" s="984"/>
      <c r="IBM37" s="984"/>
      <c r="IBN37" s="984"/>
      <c r="IBO37" s="984"/>
      <c r="IBP37" s="984"/>
      <c r="IBQ37" s="984"/>
      <c r="IBR37" s="984"/>
      <c r="IBS37" s="984"/>
      <c r="IBT37" s="984"/>
      <c r="IBU37" s="984"/>
      <c r="IBV37" s="984"/>
      <c r="IBW37" s="984"/>
      <c r="IBX37" s="984"/>
      <c r="IBY37" s="984"/>
      <c r="IBZ37" s="984"/>
      <c r="ICA37" s="984"/>
      <c r="ICB37" s="984"/>
      <c r="ICC37" s="984"/>
      <c r="ICD37" s="984"/>
      <c r="ICE37" s="984"/>
      <c r="ICF37" s="984"/>
      <c r="ICG37" s="984"/>
      <c r="ICH37" s="984"/>
      <c r="ICI37" s="984"/>
      <c r="ICJ37" s="984"/>
      <c r="ICK37" s="984"/>
      <c r="ICL37" s="984"/>
      <c r="ICM37" s="984"/>
      <c r="ICN37" s="984"/>
      <c r="ICO37" s="984"/>
      <c r="ICP37" s="984"/>
      <c r="ICQ37" s="984"/>
      <c r="ICR37" s="984"/>
      <c r="ICS37" s="984"/>
      <c r="ICT37" s="984"/>
      <c r="ICU37" s="984"/>
      <c r="ICV37" s="984"/>
      <c r="ICW37" s="984"/>
      <c r="ICX37" s="984"/>
      <c r="ICY37" s="984"/>
      <c r="ICZ37" s="984"/>
      <c r="IDA37" s="984"/>
      <c r="IDB37" s="984"/>
      <c r="IDC37" s="984"/>
      <c r="IDD37" s="984"/>
      <c r="IDE37" s="984"/>
      <c r="IDF37" s="984"/>
      <c r="IDG37" s="984"/>
      <c r="IDH37" s="984"/>
      <c r="IDI37" s="984"/>
      <c r="IDJ37" s="984"/>
      <c r="IDK37" s="984"/>
      <c r="IDL37" s="984"/>
      <c r="IDM37" s="984"/>
      <c r="IDN37" s="984"/>
      <c r="IDO37" s="984"/>
      <c r="IDP37" s="984"/>
      <c r="IDQ37" s="984"/>
      <c r="IDR37" s="984"/>
      <c r="IDS37" s="984"/>
      <c r="IDT37" s="984"/>
      <c r="IDU37" s="984"/>
      <c r="IDV37" s="984"/>
      <c r="IDW37" s="984"/>
      <c r="IDX37" s="984"/>
      <c r="IDY37" s="984"/>
      <c r="IDZ37" s="984"/>
      <c r="IEA37" s="984"/>
      <c r="IEB37" s="984"/>
      <c r="IEC37" s="984"/>
      <c r="IED37" s="984"/>
      <c r="IEE37" s="984"/>
      <c r="IEF37" s="984"/>
      <c r="IEG37" s="984"/>
      <c r="IEH37" s="984"/>
      <c r="IEI37" s="984"/>
      <c r="IEJ37" s="984"/>
      <c r="IEK37" s="984"/>
      <c r="IEL37" s="984"/>
      <c r="IEM37" s="984"/>
      <c r="IEN37" s="984"/>
      <c r="IEO37" s="984"/>
      <c r="IEP37" s="984"/>
      <c r="IEQ37" s="984"/>
      <c r="IER37" s="984"/>
      <c r="IES37" s="984"/>
      <c r="IET37" s="984"/>
      <c r="IEU37" s="984"/>
      <c r="IEV37" s="984"/>
      <c r="IEW37" s="984"/>
      <c r="IEX37" s="984"/>
      <c r="IEY37" s="984"/>
      <c r="IEZ37" s="984"/>
      <c r="IFA37" s="984"/>
      <c r="IFB37" s="984"/>
      <c r="IFC37" s="984"/>
      <c r="IFD37" s="984"/>
      <c r="IFE37" s="984"/>
      <c r="IFF37" s="984"/>
      <c r="IFG37" s="984"/>
      <c r="IFH37" s="984"/>
      <c r="IFI37" s="984"/>
      <c r="IFJ37" s="984"/>
      <c r="IFK37" s="984"/>
      <c r="IFL37" s="984"/>
      <c r="IFM37" s="984"/>
      <c r="IFN37" s="984"/>
      <c r="IFO37" s="984"/>
      <c r="IFP37" s="984"/>
      <c r="IFQ37" s="984"/>
      <c r="IFR37" s="984"/>
      <c r="IFS37" s="984"/>
      <c r="IFT37" s="984"/>
      <c r="IFU37" s="984"/>
      <c r="IFV37" s="984"/>
      <c r="IFW37" s="984"/>
      <c r="IFX37" s="984"/>
      <c r="IFY37" s="984"/>
      <c r="IFZ37" s="984"/>
      <c r="IGA37" s="984"/>
      <c r="IGB37" s="984"/>
      <c r="IGC37" s="984"/>
      <c r="IGD37" s="984"/>
      <c r="IGE37" s="984"/>
      <c r="IGF37" s="984"/>
      <c r="IGG37" s="984"/>
      <c r="IGH37" s="984"/>
      <c r="IGI37" s="984"/>
      <c r="IGJ37" s="984"/>
      <c r="IGK37" s="984"/>
      <c r="IGL37" s="984"/>
      <c r="IGM37" s="984"/>
      <c r="IGN37" s="984"/>
      <c r="IGO37" s="984"/>
      <c r="IGP37" s="984"/>
      <c r="IGQ37" s="984"/>
      <c r="IGR37" s="984"/>
      <c r="IGS37" s="984"/>
      <c r="IGT37" s="984"/>
      <c r="IGU37" s="984"/>
      <c r="IGV37" s="984"/>
      <c r="IGW37" s="984"/>
      <c r="IGX37" s="984"/>
      <c r="IGY37" s="984"/>
      <c r="IGZ37" s="984"/>
      <c r="IHA37" s="984"/>
      <c r="IHB37" s="984"/>
      <c r="IHC37" s="984"/>
      <c r="IHD37" s="984"/>
      <c r="IHE37" s="984"/>
      <c r="IHF37" s="984"/>
      <c r="IHG37" s="984"/>
      <c r="IHH37" s="984"/>
      <c r="IHI37" s="984"/>
      <c r="IHJ37" s="984"/>
      <c r="IHK37" s="984"/>
      <c r="IHL37" s="984"/>
      <c r="IHM37" s="984"/>
      <c r="IHN37" s="984"/>
      <c r="IHO37" s="984"/>
      <c r="IHP37" s="984"/>
      <c r="IHQ37" s="984"/>
      <c r="IHR37" s="984"/>
      <c r="IHS37" s="984"/>
      <c r="IHT37" s="984"/>
      <c r="IHU37" s="984"/>
      <c r="IHV37" s="984"/>
      <c r="IHW37" s="984"/>
      <c r="IHX37" s="984"/>
      <c r="IHY37" s="984"/>
      <c r="IHZ37" s="984"/>
      <c r="IIA37" s="984"/>
      <c r="IIB37" s="984"/>
      <c r="IIC37" s="984"/>
      <c r="IID37" s="984"/>
      <c r="IIE37" s="984"/>
      <c r="IIF37" s="984"/>
      <c r="IIG37" s="984"/>
      <c r="IIH37" s="984"/>
      <c r="III37" s="984"/>
      <c r="IIJ37" s="984"/>
      <c r="IIK37" s="984"/>
      <c r="IIL37" s="984"/>
      <c r="IIM37" s="984"/>
      <c r="IIN37" s="984"/>
      <c r="IIO37" s="984"/>
      <c r="IIP37" s="984"/>
      <c r="IIQ37" s="984"/>
      <c r="IIR37" s="984"/>
      <c r="IIS37" s="984"/>
      <c r="IIT37" s="984"/>
      <c r="IIU37" s="984"/>
      <c r="IIV37" s="984"/>
      <c r="IIW37" s="984"/>
      <c r="IIX37" s="984"/>
      <c r="IIY37" s="984"/>
      <c r="IIZ37" s="984"/>
      <c r="IJA37" s="984"/>
      <c r="IJB37" s="984"/>
      <c r="IJC37" s="984"/>
      <c r="IJD37" s="984"/>
      <c r="IJE37" s="984"/>
      <c r="IJF37" s="984"/>
      <c r="IJG37" s="984"/>
      <c r="IJH37" s="984"/>
      <c r="IJI37" s="984"/>
      <c r="IJJ37" s="984"/>
      <c r="IJK37" s="984"/>
      <c r="IJL37" s="984"/>
      <c r="IJM37" s="984"/>
      <c r="IJN37" s="984"/>
      <c r="IJO37" s="984"/>
      <c r="IJP37" s="984"/>
      <c r="IJQ37" s="984"/>
      <c r="IJR37" s="984"/>
      <c r="IJS37" s="984"/>
      <c r="IJT37" s="984"/>
      <c r="IJU37" s="984"/>
      <c r="IJV37" s="984"/>
      <c r="IJW37" s="984"/>
      <c r="IJX37" s="984"/>
      <c r="IJY37" s="984"/>
      <c r="IJZ37" s="984"/>
      <c r="IKA37" s="984"/>
      <c r="IKB37" s="984"/>
      <c r="IKC37" s="984"/>
      <c r="IKD37" s="984"/>
      <c r="IKE37" s="984"/>
      <c r="IKF37" s="984"/>
      <c r="IKG37" s="984"/>
      <c r="IKH37" s="984"/>
      <c r="IKI37" s="984"/>
      <c r="IKJ37" s="984"/>
      <c r="IKK37" s="984"/>
      <c r="IKL37" s="984"/>
      <c r="IKM37" s="984"/>
      <c r="IKN37" s="984"/>
      <c r="IKO37" s="984"/>
      <c r="IKP37" s="984"/>
      <c r="IKQ37" s="984"/>
      <c r="IKR37" s="984"/>
      <c r="IKS37" s="984"/>
      <c r="IKT37" s="984"/>
      <c r="IKU37" s="984"/>
      <c r="IKV37" s="984"/>
      <c r="IKW37" s="984"/>
      <c r="IKX37" s="984"/>
      <c r="IKY37" s="984"/>
      <c r="IKZ37" s="984"/>
      <c r="ILA37" s="984"/>
      <c r="ILB37" s="984"/>
      <c r="ILC37" s="984"/>
      <c r="ILD37" s="984"/>
      <c r="ILE37" s="984"/>
      <c r="ILF37" s="984"/>
      <c r="ILG37" s="984"/>
      <c r="ILH37" s="984"/>
      <c r="ILI37" s="984"/>
      <c r="ILJ37" s="984"/>
      <c r="ILK37" s="984"/>
      <c r="ILL37" s="984"/>
      <c r="ILM37" s="984"/>
      <c r="ILN37" s="984"/>
      <c r="ILO37" s="984"/>
      <c r="ILP37" s="984"/>
      <c r="ILQ37" s="984"/>
      <c r="ILR37" s="984"/>
      <c r="ILS37" s="984"/>
      <c r="ILT37" s="984"/>
      <c r="ILU37" s="984"/>
      <c r="ILV37" s="984"/>
      <c r="ILW37" s="984"/>
      <c r="ILX37" s="984"/>
      <c r="ILY37" s="984"/>
      <c r="ILZ37" s="984"/>
      <c r="IMA37" s="984"/>
      <c r="IMB37" s="984"/>
      <c r="IMC37" s="984"/>
      <c r="IMD37" s="984"/>
      <c r="IME37" s="984"/>
      <c r="IMF37" s="984"/>
      <c r="IMG37" s="984"/>
      <c r="IMH37" s="984"/>
      <c r="IMI37" s="984"/>
      <c r="IMJ37" s="984"/>
      <c r="IMK37" s="984"/>
      <c r="IML37" s="984"/>
      <c r="IMM37" s="984"/>
      <c r="IMN37" s="984"/>
      <c r="IMO37" s="984"/>
      <c r="IMP37" s="984"/>
      <c r="IMQ37" s="984"/>
      <c r="IMR37" s="984"/>
      <c r="IMS37" s="984"/>
      <c r="IMT37" s="984"/>
      <c r="IMU37" s="984"/>
      <c r="IMV37" s="984"/>
      <c r="IMW37" s="984"/>
      <c r="IMX37" s="984"/>
      <c r="IMY37" s="984"/>
      <c r="IMZ37" s="984"/>
      <c r="INA37" s="984"/>
      <c r="INB37" s="984"/>
      <c r="INC37" s="984"/>
      <c r="IND37" s="984"/>
      <c r="INE37" s="984"/>
      <c r="INF37" s="984"/>
      <c r="ING37" s="984"/>
      <c r="INH37" s="984"/>
      <c r="INI37" s="984"/>
      <c r="INJ37" s="984"/>
      <c r="INK37" s="984"/>
      <c r="INL37" s="984"/>
      <c r="INM37" s="984"/>
      <c r="INN37" s="984"/>
      <c r="INO37" s="984"/>
      <c r="INP37" s="984"/>
      <c r="INQ37" s="984"/>
      <c r="INR37" s="984"/>
      <c r="INS37" s="984"/>
      <c r="INT37" s="984"/>
      <c r="INU37" s="984"/>
      <c r="INV37" s="984"/>
      <c r="INW37" s="984"/>
      <c r="INX37" s="984"/>
      <c r="INY37" s="984"/>
      <c r="INZ37" s="984"/>
      <c r="IOA37" s="984"/>
      <c r="IOB37" s="984"/>
      <c r="IOC37" s="984"/>
      <c r="IOD37" s="984"/>
      <c r="IOE37" s="984"/>
      <c r="IOF37" s="984"/>
      <c r="IOG37" s="984"/>
      <c r="IOH37" s="984"/>
      <c r="IOI37" s="984"/>
      <c r="IOJ37" s="984"/>
      <c r="IOK37" s="984"/>
      <c r="IOL37" s="984"/>
      <c r="IOM37" s="984"/>
      <c r="ION37" s="984"/>
      <c r="IOO37" s="984"/>
      <c r="IOP37" s="984"/>
      <c r="IOQ37" s="984"/>
      <c r="IOR37" s="984"/>
      <c r="IOS37" s="984"/>
      <c r="IOT37" s="984"/>
      <c r="IOU37" s="984"/>
      <c r="IOV37" s="984"/>
      <c r="IOW37" s="984"/>
      <c r="IOX37" s="984"/>
      <c r="IOY37" s="984"/>
      <c r="IOZ37" s="984"/>
      <c r="IPA37" s="984"/>
      <c r="IPB37" s="984"/>
      <c r="IPC37" s="984"/>
      <c r="IPD37" s="984"/>
      <c r="IPE37" s="984"/>
      <c r="IPF37" s="984"/>
      <c r="IPG37" s="984"/>
      <c r="IPH37" s="984"/>
      <c r="IPI37" s="984"/>
      <c r="IPJ37" s="984"/>
      <c r="IPK37" s="984"/>
      <c r="IPL37" s="984"/>
      <c r="IPM37" s="984"/>
      <c r="IPN37" s="984"/>
      <c r="IPO37" s="984"/>
      <c r="IPP37" s="984"/>
      <c r="IPQ37" s="984"/>
      <c r="IPR37" s="984"/>
      <c r="IPS37" s="984"/>
      <c r="IPT37" s="984"/>
      <c r="IPU37" s="984"/>
      <c r="IPV37" s="984"/>
      <c r="IPW37" s="984"/>
      <c r="IPX37" s="984"/>
      <c r="IPY37" s="984"/>
      <c r="IPZ37" s="984"/>
      <c r="IQA37" s="984"/>
      <c r="IQB37" s="984"/>
      <c r="IQC37" s="984"/>
      <c r="IQD37" s="984"/>
      <c r="IQE37" s="984"/>
      <c r="IQF37" s="984"/>
      <c r="IQG37" s="984"/>
      <c r="IQH37" s="984"/>
      <c r="IQI37" s="984"/>
      <c r="IQJ37" s="984"/>
      <c r="IQK37" s="984"/>
      <c r="IQL37" s="984"/>
      <c r="IQM37" s="984"/>
      <c r="IQN37" s="984"/>
      <c r="IQO37" s="984"/>
      <c r="IQP37" s="984"/>
      <c r="IQQ37" s="984"/>
      <c r="IQR37" s="984"/>
      <c r="IQS37" s="984"/>
      <c r="IQT37" s="984"/>
      <c r="IQU37" s="984"/>
      <c r="IQV37" s="984"/>
      <c r="IQW37" s="984"/>
      <c r="IQX37" s="984"/>
      <c r="IQY37" s="984"/>
      <c r="IQZ37" s="984"/>
      <c r="IRA37" s="984"/>
      <c r="IRB37" s="984"/>
      <c r="IRC37" s="984"/>
      <c r="IRD37" s="984"/>
      <c r="IRE37" s="984"/>
      <c r="IRF37" s="984"/>
      <c r="IRG37" s="984"/>
      <c r="IRH37" s="984"/>
      <c r="IRI37" s="984"/>
      <c r="IRJ37" s="984"/>
      <c r="IRK37" s="984"/>
      <c r="IRL37" s="984"/>
      <c r="IRM37" s="984"/>
      <c r="IRN37" s="984"/>
      <c r="IRO37" s="984"/>
      <c r="IRP37" s="984"/>
      <c r="IRQ37" s="984"/>
      <c r="IRR37" s="984"/>
      <c r="IRS37" s="984"/>
      <c r="IRT37" s="984"/>
      <c r="IRU37" s="984"/>
      <c r="IRV37" s="984"/>
      <c r="IRW37" s="984"/>
      <c r="IRX37" s="984"/>
      <c r="IRY37" s="984"/>
      <c r="IRZ37" s="984"/>
      <c r="ISA37" s="984"/>
      <c r="ISB37" s="984"/>
      <c r="ISC37" s="984"/>
      <c r="ISD37" s="984"/>
      <c r="ISE37" s="984"/>
      <c r="ISF37" s="984"/>
      <c r="ISG37" s="984"/>
      <c r="ISH37" s="984"/>
      <c r="ISI37" s="984"/>
      <c r="ISJ37" s="984"/>
      <c r="ISK37" s="984"/>
      <c r="ISL37" s="984"/>
      <c r="ISM37" s="984"/>
      <c r="ISN37" s="984"/>
      <c r="ISO37" s="984"/>
      <c r="ISP37" s="984"/>
      <c r="ISQ37" s="984"/>
      <c r="ISR37" s="984"/>
      <c r="ISS37" s="984"/>
      <c r="IST37" s="984"/>
      <c r="ISU37" s="984"/>
      <c r="ISV37" s="984"/>
      <c r="ISW37" s="984"/>
      <c r="ISX37" s="984"/>
      <c r="ISY37" s="984"/>
      <c r="ISZ37" s="984"/>
      <c r="ITA37" s="984"/>
      <c r="ITB37" s="984"/>
      <c r="ITC37" s="984"/>
      <c r="ITD37" s="984"/>
      <c r="ITE37" s="984"/>
      <c r="ITF37" s="984"/>
      <c r="ITG37" s="984"/>
      <c r="ITH37" s="984"/>
      <c r="ITI37" s="984"/>
      <c r="ITJ37" s="984"/>
      <c r="ITK37" s="984"/>
      <c r="ITL37" s="984"/>
      <c r="ITM37" s="984"/>
      <c r="ITN37" s="984"/>
      <c r="ITO37" s="984"/>
      <c r="ITP37" s="984"/>
      <c r="ITQ37" s="984"/>
      <c r="ITR37" s="984"/>
      <c r="ITS37" s="984"/>
      <c r="ITT37" s="984"/>
      <c r="ITU37" s="984"/>
      <c r="ITV37" s="984"/>
      <c r="ITW37" s="984"/>
      <c r="ITX37" s="984"/>
      <c r="ITY37" s="984"/>
      <c r="ITZ37" s="984"/>
      <c r="IUA37" s="984"/>
      <c r="IUB37" s="984"/>
      <c r="IUC37" s="984"/>
      <c r="IUD37" s="984"/>
      <c r="IUE37" s="984"/>
      <c r="IUF37" s="984"/>
      <c r="IUG37" s="984"/>
      <c r="IUH37" s="984"/>
      <c r="IUI37" s="984"/>
      <c r="IUJ37" s="984"/>
      <c r="IUK37" s="984"/>
      <c r="IUL37" s="984"/>
      <c r="IUM37" s="984"/>
      <c r="IUN37" s="984"/>
      <c r="IUO37" s="984"/>
      <c r="IUP37" s="984"/>
      <c r="IUQ37" s="984"/>
      <c r="IUR37" s="984"/>
      <c r="IUS37" s="984"/>
      <c r="IUT37" s="984"/>
      <c r="IUU37" s="984"/>
      <c r="IUV37" s="984"/>
      <c r="IUW37" s="984"/>
      <c r="IUX37" s="984"/>
      <c r="IUY37" s="984"/>
      <c r="IUZ37" s="984"/>
      <c r="IVA37" s="984"/>
      <c r="IVB37" s="984"/>
      <c r="IVC37" s="984"/>
      <c r="IVD37" s="984"/>
      <c r="IVE37" s="984"/>
      <c r="IVF37" s="984"/>
      <c r="IVG37" s="984"/>
      <c r="IVH37" s="984"/>
      <c r="IVI37" s="984"/>
      <c r="IVJ37" s="984"/>
      <c r="IVK37" s="984"/>
      <c r="IVL37" s="984"/>
      <c r="IVM37" s="984"/>
      <c r="IVN37" s="984"/>
      <c r="IVO37" s="984"/>
      <c r="IVP37" s="984"/>
      <c r="IVQ37" s="984"/>
      <c r="IVR37" s="984"/>
      <c r="IVS37" s="984"/>
      <c r="IVT37" s="984"/>
      <c r="IVU37" s="984"/>
      <c r="IVV37" s="984"/>
      <c r="IVW37" s="984"/>
      <c r="IVX37" s="984"/>
      <c r="IVY37" s="984"/>
      <c r="IVZ37" s="984"/>
      <c r="IWA37" s="984"/>
      <c r="IWB37" s="984"/>
      <c r="IWC37" s="984"/>
      <c r="IWD37" s="984"/>
      <c r="IWE37" s="984"/>
      <c r="IWF37" s="984"/>
      <c r="IWG37" s="984"/>
      <c r="IWH37" s="984"/>
      <c r="IWI37" s="984"/>
      <c r="IWJ37" s="984"/>
      <c r="IWK37" s="984"/>
      <c r="IWL37" s="984"/>
      <c r="IWM37" s="984"/>
      <c r="IWN37" s="984"/>
      <c r="IWO37" s="984"/>
      <c r="IWP37" s="984"/>
      <c r="IWQ37" s="984"/>
      <c r="IWR37" s="984"/>
      <c r="IWS37" s="984"/>
      <c r="IWT37" s="984"/>
      <c r="IWU37" s="984"/>
      <c r="IWV37" s="984"/>
      <c r="IWW37" s="984"/>
      <c r="IWX37" s="984"/>
      <c r="IWY37" s="984"/>
      <c r="IWZ37" s="984"/>
      <c r="IXA37" s="984"/>
      <c r="IXB37" s="984"/>
      <c r="IXC37" s="984"/>
      <c r="IXD37" s="984"/>
      <c r="IXE37" s="984"/>
      <c r="IXF37" s="984"/>
      <c r="IXG37" s="984"/>
      <c r="IXH37" s="984"/>
      <c r="IXI37" s="984"/>
      <c r="IXJ37" s="984"/>
      <c r="IXK37" s="984"/>
      <c r="IXL37" s="984"/>
      <c r="IXM37" s="984"/>
      <c r="IXN37" s="984"/>
      <c r="IXO37" s="984"/>
      <c r="IXP37" s="984"/>
      <c r="IXQ37" s="984"/>
      <c r="IXR37" s="984"/>
      <c r="IXS37" s="984"/>
      <c r="IXT37" s="984"/>
      <c r="IXU37" s="984"/>
      <c r="IXV37" s="984"/>
      <c r="IXW37" s="984"/>
      <c r="IXX37" s="984"/>
      <c r="IXY37" s="984"/>
      <c r="IXZ37" s="984"/>
      <c r="IYA37" s="984"/>
      <c r="IYB37" s="984"/>
      <c r="IYC37" s="984"/>
      <c r="IYD37" s="984"/>
      <c r="IYE37" s="984"/>
      <c r="IYF37" s="984"/>
      <c r="IYG37" s="984"/>
      <c r="IYH37" s="984"/>
      <c r="IYI37" s="984"/>
      <c r="IYJ37" s="984"/>
      <c r="IYK37" s="984"/>
      <c r="IYL37" s="984"/>
      <c r="IYM37" s="984"/>
      <c r="IYN37" s="984"/>
      <c r="IYO37" s="984"/>
      <c r="IYP37" s="984"/>
      <c r="IYQ37" s="984"/>
      <c r="IYR37" s="984"/>
      <c r="IYS37" s="984"/>
      <c r="IYT37" s="984"/>
      <c r="IYU37" s="984"/>
      <c r="IYV37" s="984"/>
      <c r="IYW37" s="984"/>
      <c r="IYX37" s="984"/>
      <c r="IYY37" s="984"/>
      <c r="IYZ37" s="984"/>
      <c r="IZA37" s="984"/>
      <c r="IZB37" s="984"/>
      <c r="IZC37" s="984"/>
      <c r="IZD37" s="984"/>
      <c r="IZE37" s="984"/>
      <c r="IZF37" s="984"/>
      <c r="IZG37" s="984"/>
      <c r="IZH37" s="984"/>
      <c r="IZI37" s="984"/>
      <c r="IZJ37" s="984"/>
      <c r="IZK37" s="984"/>
      <c r="IZL37" s="984"/>
      <c r="IZM37" s="984"/>
      <c r="IZN37" s="984"/>
      <c r="IZO37" s="984"/>
      <c r="IZP37" s="984"/>
      <c r="IZQ37" s="984"/>
      <c r="IZR37" s="984"/>
      <c r="IZS37" s="984"/>
      <c r="IZT37" s="984"/>
      <c r="IZU37" s="984"/>
      <c r="IZV37" s="984"/>
      <c r="IZW37" s="984"/>
      <c r="IZX37" s="984"/>
      <c r="IZY37" s="984"/>
      <c r="IZZ37" s="984"/>
      <c r="JAA37" s="984"/>
      <c r="JAB37" s="984"/>
      <c r="JAC37" s="984"/>
      <c r="JAD37" s="984"/>
      <c r="JAE37" s="984"/>
      <c r="JAF37" s="984"/>
      <c r="JAG37" s="984"/>
      <c r="JAH37" s="984"/>
      <c r="JAI37" s="984"/>
      <c r="JAJ37" s="984"/>
      <c r="JAK37" s="984"/>
      <c r="JAL37" s="984"/>
      <c r="JAM37" s="984"/>
      <c r="JAN37" s="984"/>
      <c r="JAO37" s="984"/>
      <c r="JAP37" s="984"/>
      <c r="JAQ37" s="984"/>
      <c r="JAR37" s="984"/>
      <c r="JAS37" s="984"/>
      <c r="JAT37" s="984"/>
      <c r="JAU37" s="984"/>
      <c r="JAV37" s="984"/>
      <c r="JAW37" s="984"/>
      <c r="JAX37" s="984"/>
      <c r="JAY37" s="984"/>
      <c r="JAZ37" s="984"/>
      <c r="JBA37" s="984"/>
      <c r="JBB37" s="984"/>
      <c r="JBC37" s="984"/>
      <c r="JBD37" s="984"/>
      <c r="JBE37" s="984"/>
      <c r="JBF37" s="984"/>
      <c r="JBG37" s="984"/>
      <c r="JBH37" s="984"/>
      <c r="JBI37" s="984"/>
      <c r="JBJ37" s="984"/>
      <c r="JBK37" s="984"/>
      <c r="JBL37" s="984"/>
      <c r="JBM37" s="984"/>
      <c r="JBN37" s="984"/>
      <c r="JBO37" s="984"/>
      <c r="JBP37" s="984"/>
      <c r="JBQ37" s="984"/>
      <c r="JBR37" s="984"/>
      <c r="JBS37" s="984"/>
      <c r="JBT37" s="984"/>
      <c r="JBU37" s="984"/>
      <c r="JBV37" s="984"/>
      <c r="JBW37" s="984"/>
      <c r="JBX37" s="984"/>
      <c r="JBY37" s="984"/>
      <c r="JBZ37" s="984"/>
      <c r="JCA37" s="984"/>
      <c r="JCB37" s="984"/>
      <c r="JCC37" s="984"/>
      <c r="JCD37" s="984"/>
      <c r="JCE37" s="984"/>
      <c r="JCF37" s="984"/>
      <c r="JCG37" s="984"/>
      <c r="JCH37" s="984"/>
      <c r="JCI37" s="984"/>
      <c r="JCJ37" s="984"/>
      <c r="JCK37" s="984"/>
      <c r="JCL37" s="984"/>
      <c r="JCM37" s="984"/>
      <c r="JCN37" s="984"/>
      <c r="JCO37" s="984"/>
      <c r="JCP37" s="984"/>
      <c r="JCQ37" s="984"/>
      <c r="JCR37" s="984"/>
      <c r="JCS37" s="984"/>
      <c r="JCT37" s="984"/>
      <c r="JCU37" s="984"/>
      <c r="JCV37" s="984"/>
      <c r="JCW37" s="984"/>
      <c r="JCX37" s="984"/>
      <c r="JCY37" s="984"/>
      <c r="JCZ37" s="984"/>
      <c r="JDA37" s="984"/>
      <c r="JDB37" s="984"/>
      <c r="JDC37" s="984"/>
      <c r="JDD37" s="984"/>
      <c r="JDE37" s="984"/>
      <c r="JDF37" s="984"/>
      <c r="JDG37" s="984"/>
      <c r="JDH37" s="984"/>
      <c r="JDI37" s="984"/>
      <c r="JDJ37" s="984"/>
      <c r="JDK37" s="984"/>
      <c r="JDL37" s="984"/>
      <c r="JDM37" s="984"/>
      <c r="JDN37" s="984"/>
      <c r="JDO37" s="984"/>
      <c r="JDP37" s="984"/>
      <c r="JDQ37" s="984"/>
      <c r="JDR37" s="984"/>
      <c r="JDS37" s="984"/>
      <c r="JDT37" s="984"/>
      <c r="JDU37" s="984"/>
      <c r="JDV37" s="984"/>
      <c r="JDW37" s="984"/>
      <c r="JDX37" s="984"/>
      <c r="JDY37" s="984"/>
      <c r="JDZ37" s="984"/>
      <c r="JEA37" s="984"/>
      <c r="JEB37" s="984"/>
      <c r="JEC37" s="984"/>
      <c r="JED37" s="984"/>
      <c r="JEE37" s="984"/>
      <c r="JEF37" s="984"/>
      <c r="JEG37" s="984"/>
      <c r="JEH37" s="984"/>
      <c r="JEI37" s="984"/>
      <c r="JEJ37" s="984"/>
      <c r="JEK37" s="984"/>
      <c r="JEL37" s="984"/>
      <c r="JEM37" s="984"/>
      <c r="JEN37" s="984"/>
      <c r="JEO37" s="984"/>
      <c r="JEP37" s="984"/>
      <c r="JEQ37" s="984"/>
      <c r="JER37" s="984"/>
      <c r="JES37" s="984"/>
      <c r="JET37" s="984"/>
      <c r="JEU37" s="984"/>
      <c r="JEV37" s="984"/>
      <c r="JEW37" s="984"/>
      <c r="JEX37" s="984"/>
      <c r="JEY37" s="984"/>
      <c r="JEZ37" s="984"/>
      <c r="JFA37" s="984"/>
      <c r="JFB37" s="984"/>
      <c r="JFC37" s="984"/>
      <c r="JFD37" s="984"/>
      <c r="JFE37" s="984"/>
      <c r="JFF37" s="984"/>
      <c r="JFG37" s="984"/>
      <c r="JFH37" s="984"/>
      <c r="JFI37" s="984"/>
      <c r="JFJ37" s="984"/>
      <c r="JFK37" s="984"/>
      <c r="JFL37" s="984"/>
      <c r="JFM37" s="984"/>
      <c r="JFN37" s="984"/>
      <c r="JFO37" s="984"/>
      <c r="JFP37" s="984"/>
      <c r="JFQ37" s="984"/>
      <c r="JFR37" s="984"/>
      <c r="JFS37" s="984"/>
      <c r="JFT37" s="984"/>
      <c r="JFU37" s="984"/>
      <c r="JFV37" s="984"/>
      <c r="JFW37" s="984"/>
      <c r="JFX37" s="984"/>
      <c r="JFY37" s="984"/>
      <c r="JFZ37" s="984"/>
      <c r="JGA37" s="984"/>
      <c r="JGB37" s="984"/>
      <c r="JGC37" s="984"/>
      <c r="JGD37" s="984"/>
      <c r="JGE37" s="984"/>
      <c r="JGF37" s="984"/>
      <c r="JGG37" s="984"/>
      <c r="JGH37" s="984"/>
      <c r="JGI37" s="984"/>
      <c r="JGJ37" s="984"/>
      <c r="JGK37" s="984"/>
      <c r="JGL37" s="984"/>
      <c r="JGM37" s="984"/>
      <c r="JGN37" s="984"/>
      <c r="JGO37" s="984"/>
      <c r="JGP37" s="984"/>
      <c r="JGQ37" s="984"/>
      <c r="JGR37" s="984"/>
      <c r="JGS37" s="984"/>
      <c r="JGT37" s="984"/>
      <c r="JGU37" s="984"/>
      <c r="JGV37" s="984"/>
      <c r="JGW37" s="984"/>
      <c r="JGX37" s="984"/>
      <c r="JGY37" s="984"/>
      <c r="JGZ37" s="984"/>
      <c r="JHA37" s="984"/>
      <c r="JHB37" s="984"/>
      <c r="JHC37" s="984"/>
      <c r="JHD37" s="984"/>
      <c r="JHE37" s="984"/>
      <c r="JHF37" s="984"/>
      <c r="JHG37" s="984"/>
      <c r="JHH37" s="984"/>
      <c r="JHI37" s="984"/>
      <c r="JHJ37" s="984"/>
      <c r="JHK37" s="984"/>
      <c r="JHL37" s="984"/>
      <c r="JHM37" s="984"/>
      <c r="JHN37" s="984"/>
      <c r="JHO37" s="984"/>
      <c r="JHP37" s="984"/>
      <c r="JHQ37" s="984"/>
      <c r="JHR37" s="984"/>
      <c r="JHS37" s="984"/>
      <c r="JHT37" s="984"/>
      <c r="JHU37" s="984"/>
      <c r="JHV37" s="984"/>
      <c r="JHW37" s="984"/>
      <c r="JHX37" s="984"/>
      <c r="JHY37" s="984"/>
      <c r="JHZ37" s="984"/>
      <c r="JIA37" s="984"/>
      <c r="JIB37" s="984"/>
      <c r="JIC37" s="984"/>
      <c r="JID37" s="984"/>
      <c r="JIE37" s="984"/>
      <c r="JIF37" s="984"/>
      <c r="JIG37" s="984"/>
      <c r="JIH37" s="984"/>
      <c r="JII37" s="984"/>
      <c r="JIJ37" s="984"/>
      <c r="JIK37" s="984"/>
      <c r="JIL37" s="984"/>
      <c r="JIM37" s="984"/>
      <c r="JIN37" s="984"/>
      <c r="JIO37" s="984"/>
      <c r="JIP37" s="984"/>
      <c r="JIQ37" s="984"/>
      <c r="JIR37" s="984"/>
      <c r="JIS37" s="984"/>
      <c r="JIT37" s="984"/>
      <c r="JIU37" s="984"/>
      <c r="JIV37" s="984"/>
      <c r="JIW37" s="984"/>
      <c r="JIX37" s="984"/>
      <c r="JIY37" s="984"/>
      <c r="JIZ37" s="984"/>
      <c r="JJA37" s="984"/>
      <c r="JJB37" s="984"/>
      <c r="JJC37" s="984"/>
      <c r="JJD37" s="984"/>
      <c r="JJE37" s="984"/>
      <c r="JJF37" s="984"/>
      <c r="JJG37" s="984"/>
      <c r="JJH37" s="984"/>
      <c r="JJI37" s="984"/>
      <c r="JJJ37" s="984"/>
      <c r="JJK37" s="984"/>
      <c r="JJL37" s="984"/>
      <c r="JJM37" s="984"/>
      <c r="JJN37" s="984"/>
      <c r="JJO37" s="984"/>
      <c r="JJP37" s="984"/>
      <c r="JJQ37" s="984"/>
      <c r="JJR37" s="984"/>
      <c r="JJS37" s="984"/>
      <c r="JJT37" s="984"/>
      <c r="JJU37" s="984"/>
      <c r="JJV37" s="984"/>
      <c r="JJW37" s="984"/>
      <c r="JJX37" s="984"/>
      <c r="JJY37" s="984"/>
      <c r="JJZ37" s="984"/>
      <c r="JKA37" s="984"/>
      <c r="JKB37" s="984"/>
      <c r="JKC37" s="984"/>
      <c r="JKD37" s="984"/>
      <c r="JKE37" s="984"/>
      <c r="JKF37" s="984"/>
      <c r="JKG37" s="984"/>
      <c r="JKH37" s="984"/>
      <c r="JKI37" s="984"/>
      <c r="JKJ37" s="984"/>
      <c r="JKK37" s="984"/>
      <c r="JKL37" s="984"/>
      <c r="JKM37" s="984"/>
      <c r="JKN37" s="984"/>
      <c r="JKO37" s="984"/>
      <c r="JKP37" s="984"/>
      <c r="JKQ37" s="984"/>
      <c r="JKR37" s="984"/>
      <c r="JKS37" s="984"/>
      <c r="JKT37" s="984"/>
      <c r="JKU37" s="984"/>
      <c r="JKV37" s="984"/>
      <c r="JKW37" s="984"/>
      <c r="JKX37" s="984"/>
      <c r="JKY37" s="984"/>
      <c r="JKZ37" s="984"/>
      <c r="JLA37" s="984"/>
      <c r="JLB37" s="984"/>
      <c r="JLC37" s="984"/>
      <c r="JLD37" s="984"/>
      <c r="JLE37" s="984"/>
      <c r="JLF37" s="984"/>
      <c r="JLG37" s="984"/>
      <c r="JLH37" s="984"/>
      <c r="JLI37" s="984"/>
      <c r="JLJ37" s="984"/>
      <c r="JLK37" s="984"/>
      <c r="JLL37" s="984"/>
      <c r="JLM37" s="984"/>
      <c r="JLN37" s="984"/>
      <c r="JLO37" s="984"/>
      <c r="JLP37" s="984"/>
      <c r="JLQ37" s="984"/>
      <c r="JLR37" s="984"/>
      <c r="JLS37" s="984"/>
      <c r="JLT37" s="984"/>
      <c r="JLU37" s="984"/>
      <c r="JLV37" s="984"/>
      <c r="JLW37" s="984"/>
      <c r="JLX37" s="984"/>
      <c r="JLY37" s="984"/>
      <c r="JLZ37" s="984"/>
      <c r="JMA37" s="984"/>
      <c r="JMB37" s="984"/>
      <c r="JMC37" s="984"/>
      <c r="JMD37" s="984"/>
      <c r="JME37" s="984"/>
      <c r="JMF37" s="984"/>
      <c r="JMG37" s="984"/>
      <c r="JMH37" s="984"/>
      <c r="JMI37" s="984"/>
      <c r="JMJ37" s="984"/>
      <c r="JMK37" s="984"/>
      <c r="JML37" s="984"/>
      <c r="JMM37" s="984"/>
      <c r="JMN37" s="984"/>
      <c r="JMO37" s="984"/>
      <c r="JMP37" s="984"/>
      <c r="JMQ37" s="984"/>
      <c r="JMR37" s="984"/>
      <c r="JMS37" s="984"/>
      <c r="JMT37" s="984"/>
      <c r="JMU37" s="984"/>
      <c r="JMV37" s="984"/>
      <c r="JMW37" s="984"/>
      <c r="JMX37" s="984"/>
      <c r="JMY37" s="984"/>
      <c r="JMZ37" s="984"/>
      <c r="JNA37" s="984"/>
      <c r="JNB37" s="984"/>
      <c r="JNC37" s="984"/>
      <c r="JND37" s="984"/>
      <c r="JNE37" s="984"/>
      <c r="JNF37" s="984"/>
      <c r="JNG37" s="984"/>
      <c r="JNH37" s="984"/>
      <c r="JNI37" s="984"/>
      <c r="JNJ37" s="984"/>
      <c r="JNK37" s="984"/>
      <c r="JNL37" s="984"/>
      <c r="JNM37" s="984"/>
      <c r="JNN37" s="984"/>
      <c r="JNO37" s="984"/>
      <c r="JNP37" s="984"/>
      <c r="JNQ37" s="984"/>
      <c r="JNR37" s="984"/>
      <c r="JNS37" s="984"/>
      <c r="JNT37" s="984"/>
      <c r="JNU37" s="984"/>
      <c r="JNV37" s="984"/>
      <c r="JNW37" s="984"/>
      <c r="JNX37" s="984"/>
      <c r="JNY37" s="984"/>
      <c r="JNZ37" s="984"/>
      <c r="JOA37" s="984"/>
      <c r="JOB37" s="984"/>
      <c r="JOC37" s="984"/>
      <c r="JOD37" s="984"/>
      <c r="JOE37" s="984"/>
      <c r="JOF37" s="984"/>
      <c r="JOG37" s="984"/>
      <c r="JOH37" s="984"/>
      <c r="JOI37" s="984"/>
      <c r="JOJ37" s="984"/>
      <c r="JOK37" s="984"/>
      <c r="JOL37" s="984"/>
      <c r="JOM37" s="984"/>
      <c r="JON37" s="984"/>
      <c r="JOO37" s="984"/>
      <c r="JOP37" s="984"/>
      <c r="JOQ37" s="984"/>
      <c r="JOR37" s="984"/>
      <c r="JOS37" s="984"/>
      <c r="JOT37" s="984"/>
      <c r="JOU37" s="984"/>
      <c r="JOV37" s="984"/>
      <c r="JOW37" s="984"/>
      <c r="JOX37" s="984"/>
      <c r="JOY37" s="984"/>
      <c r="JOZ37" s="984"/>
      <c r="JPA37" s="984"/>
      <c r="JPB37" s="984"/>
      <c r="JPC37" s="984"/>
      <c r="JPD37" s="984"/>
      <c r="JPE37" s="984"/>
      <c r="JPF37" s="984"/>
      <c r="JPG37" s="984"/>
      <c r="JPH37" s="984"/>
      <c r="JPI37" s="984"/>
      <c r="JPJ37" s="984"/>
      <c r="JPK37" s="984"/>
      <c r="JPL37" s="984"/>
      <c r="JPM37" s="984"/>
      <c r="JPN37" s="984"/>
      <c r="JPO37" s="984"/>
      <c r="JPP37" s="984"/>
      <c r="JPQ37" s="984"/>
      <c r="JPR37" s="984"/>
      <c r="JPS37" s="984"/>
      <c r="JPT37" s="984"/>
      <c r="JPU37" s="984"/>
      <c r="JPV37" s="984"/>
      <c r="JPW37" s="984"/>
      <c r="JPX37" s="984"/>
      <c r="JPY37" s="984"/>
      <c r="JPZ37" s="984"/>
      <c r="JQA37" s="984"/>
      <c r="JQB37" s="984"/>
      <c r="JQC37" s="984"/>
      <c r="JQD37" s="984"/>
      <c r="JQE37" s="984"/>
      <c r="JQF37" s="984"/>
      <c r="JQG37" s="984"/>
      <c r="JQH37" s="984"/>
      <c r="JQI37" s="984"/>
      <c r="JQJ37" s="984"/>
      <c r="JQK37" s="984"/>
      <c r="JQL37" s="984"/>
      <c r="JQM37" s="984"/>
      <c r="JQN37" s="984"/>
      <c r="JQO37" s="984"/>
      <c r="JQP37" s="984"/>
      <c r="JQQ37" s="984"/>
      <c r="JQR37" s="984"/>
      <c r="JQS37" s="984"/>
      <c r="JQT37" s="984"/>
      <c r="JQU37" s="984"/>
      <c r="JQV37" s="984"/>
      <c r="JQW37" s="984"/>
      <c r="JQX37" s="984"/>
      <c r="JQY37" s="984"/>
      <c r="JQZ37" s="984"/>
      <c r="JRA37" s="984"/>
      <c r="JRB37" s="984"/>
      <c r="JRC37" s="984"/>
      <c r="JRD37" s="984"/>
      <c r="JRE37" s="984"/>
      <c r="JRF37" s="984"/>
      <c r="JRG37" s="984"/>
      <c r="JRH37" s="984"/>
      <c r="JRI37" s="984"/>
      <c r="JRJ37" s="984"/>
      <c r="JRK37" s="984"/>
      <c r="JRL37" s="984"/>
      <c r="JRM37" s="984"/>
      <c r="JRN37" s="984"/>
      <c r="JRO37" s="984"/>
      <c r="JRP37" s="984"/>
      <c r="JRQ37" s="984"/>
      <c r="JRR37" s="984"/>
      <c r="JRS37" s="984"/>
      <c r="JRT37" s="984"/>
      <c r="JRU37" s="984"/>
      <c r="JRV37" s="984"/>
      <c r="JRW37" s="984"/>
      <c r="JRX37" s="984"/>
      <c r="JRY37" s="984"/>
      <c r="JRZ37" s="984"/>
      <c r="JSA37" s="984"/>
      <c r="JSB37" s="984"/>
      <c r="JSC37" s="984"/>
      <c r="JSD37" s="984"/>
      <c r="JSE37" s="984"/>
      <c r="JSF37" s="984"/>
      <c r="JSG37" s="984"/>
      <c r="JSH37" s="984"/>
      <c r="JSI37" s="984"/>
      <c r="JSJ37" s="984"/>
      <c r="JSK37" s="984"/>
      <c r="JSL37" s="984"/>
      <c r="JSM37" s="984"/>
      <c r="JSN37" s="984"/>
      <c r="JSO37" s="984"/>
      <c r="JSP37" s="984"/>
      <c r="JSQ37" s="984"/>
      <c r="JSR37" s="984"/>
      <c r="JSS37" s="984"/>
      <c r="JST37" s="984"/>
      <c r="JSU37" s="984"/>
      <c r="JSV37" s="984"/>
      <c r="JSW37" s="984"/>
      <c r="JSX37" s="984"/>
      <c r="JSY37" s="984"/>
      <c r="JSZ37" s="984"/>
      <c r="JTA37" s="984"/>
      <c r="JTB37" s="984"/>
      <c r="JTC37" s="984"/>
      <c r="JTD37" s="984"/>
      <c r="JTE37" s="984"/>
      <c r="JTF37" s="984"/>
      <c r="JTG37" s="984"/>
      <c r="JTH37" s="984"/>
      <c r="JTI37" s="984"/>
      <c r="JTJ37" s="984"/>
      <c r="JTK37" s="984"/>
      <c r="JTL37" s="984"/>
      <c r="JTM37" s="984"/>
      <c r="JTN37" s="984"/>
      <c r="JTO37" s="984"/>
      <c r="JTP37" s="984"/>
      <c r="JTQ37" s="984"/>
      <c r="JTR37" s="984"/>
      <c r="JTS37" s="984"/>
      <c r="JTT37" s="984"/>
      <c r="JTU37" s="984"/>
      <c r="JTV37" s="984"/>
      <c r="JTW37" s="984"/>
      <c r="JTX37" s="984"/>
      <c r="JTY37" s="984"/>
      <c r="JTZ37" s="984"/>
      <c r="JUA37" s="984"/>
      <c r="JUB37" s="984"/>
      <c r="JUC37" s="984"/>
      <c r="JUD37" s="984"/>
      <c r="JUE37" s="984"/>
      <c r="JUF37" s="984"/>
      <c r="JUG37" s="984"/>
      <c r="JUH37" s="984"/>
      <c r="JUI37" s="984"/>
      <c r="JUJ37" s="984"/>
      <c r="JUK37" s="984"/>
      <c r="JUL37" s="984"/>
      <c r="JUM37" s="984"/>
      <c r="JUN37" s="984"/>
      <c r="JUO37" s="984"/>
      <c r="JUP37" s="984"/>
      <c r="JUQ37" s="984"/>
      <c r="JUR37" s="984"/>
      <c r="JUS37" s="984"/>
      <c r="JUT37" s="984"/>
      <c r="JUU37" s="984"/>
      <c r="JUV37" s="984"/>
      <c r="JUW37" s="984"/>
      <c r="JUX37" s="984"/>
      <c r="JUY37" s="984"/>
      <c r="JUZ37" s="984"/>
      <c r="JVA37" s="984"/>
      <c r="JVB37" s="984"/>
      <c r="JVC37" s="984"/>
      <c r="JVD37" s="984"/>
      <c r="JVE37" s="984"/>
      <c r="JVF37" s="984"/>
      <c r="JVG37" s="984"/>
      <c r="JVH37" s="984"/>
      <c r="JVI37" s="984"/>
      <c r="JVJ37" s="984"/>
      <c r="JVK37" s="984"/>
      <c r="JVL37" s="984"/>
      <c r="JVM37" s="984"/>
      <c r="JVN37" s="984"/>
      <c r="JVO37" s="984"/>
      <c r="JVP37" s="984"/>
      <c r="JVQ37" s="984"/>
      <c r="JVR37" s="984"/>
      <c r="JVS37" s="984"/>
      <c r="JVT37" s="984"/>
      <c r="JVU37" s="984"/>
      <c r="JVV37" s="984"/>
      <c r="JVW37" s="984"/>
      <c r="JVX37" s="984"/>
      <c r="JVY37" s="984"/>
      <c r="JVZ37" s="984"/>
      <c r="JWA37" s="984"/>
      <c r="JWB37" s="984"/>
      <c r="JWC37" s="984"/>
      <c r="JWD37" s="984"/>
      <c r="JWE37" s="984"/>
      <c r="JWF37" s="984"/>
      <c r="JWG37" s="984"/>
      <c r="JWH37" s="984"/>
      <c r="JWI37" s="984"/>
      <c r="JWJ37" s="984"/>
      <c r="JWK37" s="984"/>
      <c r="JWL37" s="984"/>
      <c r="JWM37" s="984"/>
      <c r="JWN37" s="984"/>
      <c r="JWO37" s="984"/>
      <c r="JWP37" s="984"/>
      <c r="JWQ37" s="984"/>
      <c r="JWR37" s="984"/>
      <c r="JWS37" s="984"/>
      <c r="JWT37" s="984"/>
      <c r="JWU37" s="984"/>
      <c r="JWV37" s="984"/>
      <c r="JWW37" s="984"/>
      <c r="JWX37" s="984"/>
      <c r="JWY37" s="984"/>
      <c r="JWZ37" s="984"/>
      <c r="JXA37" s="984"/>
      <c r="JXB37" s="984"/>
      <c r="JXC37" s="984"/>
      <c r="JXD37" s="984"/>
      <c r="JXE37" s="984"/>
      <c r="JXF37" s="984"/>
      <c r="JXG37" s="984"/>
      <c r="JXH37" s="984"/>
      <c r="JXI37" s="984"/>
      <c r="JXJ37" s="984"/>
      <c r="JXK37" s="984"/>
      <c r="JXL37" s="984"/>
      <c r="JXM37" s="984"/>
      <c r="JXN37" s="984"/>
      <c r="JXO37" s="984"/>
      <c r="JXP37" s="984"/>
      <c r="JXQ37" s="984"/>
      <c r="JXR37" s="984"/>
      <c r="JXS37" s="984"/>
      <c r="JXT37" s="984"/>
      <c r="JXU37" s="984"/>
      <c r="JXV37" s="984"/>
      <c r="JXW37" s="984"/>
      <c r="JXX37" s="984"/>
      <c r="JXY37" s="984"/>
      <c r="JXZ37" s="984"/>
      <c r="JYA37" s="984"/>
      <c r="JYB37" s="984"/>
      <c r="JYC37" s="984"/>
      <c r="JYD37" s="984"/>
      <c r="JYE37" s="984"/>
      <c r="JYF37" s="984"/>
      <c r="JYG37" s="984"/>
      <c r="JYH37" s="984"/>
      <c r="JYI37" s="984"/>
      <c r="JYJ37" s="984"/>
      <c r="JYK37" s="984"/>
      <c r="JYL37" s="984"/>
      <c r="JYM37" s="984"/>
      <c r="JYN37" s="984"/>
      <c r="JYO37" s="984"/>
      <c r="JYP37" s="984"/>
      <c r="JYQ37" s="984"/>
      <c r="JYR37" s="984"/>
      <c r="JYS37" s="984"/>
      <c r="JYT37" s="984"/>
      <c r="JYU37" s="984"/>
      <c r="JYV37" s="984"/>
      <c r="JYW37" s="984"/>
      <c r="JYX37" s="984"/>
      <c r="JYY37" s="984"/>
      <c r="JYZ37" s="984"/>
      <c r="JZA37" s="984"/>
      <c r="JZB37" s="984"/>
      <c r="JZC37" s="984"/>
      <c r="JZD37" s="984"/>
      <c r="JZE37" s="984"/>
      <c r="JZF37" s="984"/>
      <c r="JZG37" s="984"/>
      <c r="JZH37" s="984"/>
      <c r="JZI37" s="984"/>
      <c r="JZJ37" s="984"/>
      <c r="JZK37" s="984"/>
      <c r="JZL37" s="984"/>
      <c r="JZM37" s="984"/>
      <c r="JZN37" s="984"/>
      <c r="JZO37" s="984"/>
      <c r="JZP37" s="984"/>
      <c r="JZQ37" s="984"/>
      <c r="JZR37" s="984"/>
      <c r="JZS37" s="984"/>
      <c r="JZT37" s="984"/>
      <c r="JZU37" s="984"/>
      <c r="JZV37" s="984"/>
      <c r="JZW37" s="984"/>
      <c r="JZX37" s="984"/>
      <c r="JZY37" s="984"/>
      <c r="JZZ37" s="984"/>
      <c r="KAA37" s="984"/>
      <c r="KAB37" s="984"/>
      <c r="KAC37" s="984"/>
      <c r="KAD37" s="984"/>
      <c r="KAE37" s="984"/>
      <c r="KAF37" s="984"/>
      <c r="KAG37" s="984"/>
      <c r="KAH37" s="984"/>
      <c r="KAI37" s="984"/>
      <c r="KAJ37" s="984"/>
      <c r="KAK37" s="984"/>
      <c r="KAL37" s="984"/>
      <c r="KAM37" s="984"/>
      <c r="KAN37" s="984"/>
      <c r="KAO37" s="984"/>
      <c r="KAP37" s="984"/>
      <c r="KAQ37" s="984"/>
      <c r="KAR37" s="984"/>
      <c r="KAS37" s="984"/>
      <c r="KAT37" s="984"/>
      <c r="KAU37" s="984"/>
      <c r="KAV37" s="984"/>
      <c r="KAW37" s="984"/>
      <c r="KAX37" s="984"/>
      <c r="KAY37" s="984"/>
      <c r="KAZ37" s="984"/>
      <c r="KBA37" s="984"/>
      <c r="KBB37" s="984"/>
      <c r="KBC37" s="984"/>
      <c r="KBD37" s="984"/>
      <c r="KBE37" s="984"/>
      <c r="KBF37" s="984"/>
      <c r="KBG37" s="984"/>
      <c r="KBH37" s="984"/>
      <c r="KBI37" s="984"/>
      <c r="KBJ37" s="984"/>
      <c r="KBK37" s="984"/>
      <c r="KBL37" s="984"/>
      <c r="KBM37" s="984"/>
      <c r="KBN37" s="984"/>
      <c r="KBO37" s="984"/>
      <c r="KBP37" s="984"/>
      <c r="KBQ37" s="984"/>
      <c r="KBR37" s="984"/>
      <c r="KBS37" s="984"/>
      <c r="KBT37" s="984"/>
      <c r="KBU37" s="984"/>
      <c r="KBV37" s="984"/>
      <c r="KBW37" s="984"/>
      <c r="KBX37" s="984"/>
      <c r="KBY37" s="984"/>
      <c r="KBZ37" s="984"/>
      <c r="KCA37" s="984"/>
      <c r="KCB37" s="984"/>
      <c r="KCC37" s="984"/>
      <c r="KCD37" s="984"/>
      <c r="KCE37" s="984"/>
      <c r="KCF37" s="984"/>
      <c r="KCG37" s="984"/>
      <c r="KCH37" s="984"/>
      <c r="KCI37" s="984"/>
      <c r="KCJ37" s="984"/>
      <c r="KCK37" s="984"/>
      <c r="KCL37" s="984"/>
      <c r="KCM37" s="984"/>
      <c r="KCN37" s="984"/>
      <c r="KCO37" s="984"/>
      <c r="KCP37" s="984"/>
      <c r="KCQ37" s="984"/>
      <c r="KCR37" s="984"/>
      <c r="KCS37" s="984"/>
      <c r="KCT37" s="984"/>
      <c r="KCU37" s="984"/>
      <c r="KCV37" s="984"/>
      <c r="KCW37" s="984"/>
      <c r="KCX37" s="984"/>
      <c r="KCY37" s="984"/>
      <c r="KCZ37" s="984"/>
      <c r="KDA37" s="984"/>
      <c r="KDB37" s="984"/>
      <c r="KDC37" s="984"/>
      <c r="KDD37" s="984"/>
      <c r="KDE37" s="984"/>
      <c r="KDF37" s="984"/>
      <c r="KDG37" s="984"/>
      <c r="KDH37" s="984"/>
      <c r="KDI37" s="984"/>
      <c r="KDJ37" s="984"/>
      <c r="KDK37" s="984"/>
      <c r="KDL37" s="984"/>
      <c r="KDM37" s="984"/>
      <c r="KDN37" s="984"/>
      <c r="KDO37" s="984"/>
      <c r="KDP37" s="984"/>
      <c r="KDQ37" s="984"/>
      <c r="KDR37" s="984"/>
      <c r="KDS37" s="984"/>
      <c r="KDT37" s="984"/>
      <c r="KDU37" s="984"/>
      <c r="KDV37" s="984"/>
      <c r="KDW37" s="984"/>
      <c r="KDX37" s="984"/>
      <c r="KDY37" s="984"/>
      <c r="KDZ37" s="984"/>
      <c r="KEA37" s="984"/>
      <c r="KEB37" s="984"/>
      <c r="KEC37" s="984"/>
      <c r="KED37" s="984"/>
      <c r="KEE37" s="984"/>
      <c r="KEF37" s="984"/>
      <c r="KEG37" s="984"/>
      <c r="KEH37" s="984"/>
      <c r="KEI37" s="984"/>
      <c r="KEJ37" s="984"/>
      <c r="KEK37" s="984"/>
      <c r="KEL37" s="984"/>
      <c r="KEM37" s="984"/>
      <c r="KEN37" s="984"/>
      <c r="KEO37" s="984"/>
      <c r="KEP37" s="984"/>
      <c r="KEQ37" s="984"/>
      <c r="KER37" s="984"/>
      <c r="KES37" s="984"/>
      <c r="KET37" s="984"/>
      <c r="KEU37" s="984"/>
      <c r="KEV37" s="984"/>
      <c r="KEW37" s="984"/>
      <c r="KEX37" s="984"/>
      <c r="KEY37" s="984"/>
      <c r="KEZ37" s="984"/>
      <c r="KFA37" s="984"/>
      <c r="KFB37" s="984"/>
      <c r="KFC37" s="984"/>
      <c r="KFD37" s="984"/>
      <c r="KFE37" s="984"/>
      <c r="KFF37" s="984"/>
      <c r="KFG37" s="984"/>
      <c r="KFH37" s="984"/>
      <c r="KFI37" s="984"/>
      <c r="KFJ37" s="984"/>
      <c r="KFK37" s="984"/>
      <c r="KFL37" s="984"/>
      <c r="KFM37" s="984"/>
      <c r="KFN37" s="984"/>
      <c r="KFO37" s="984"/>
      <c r="KFP37" s="984"/>
      <c r="KFQ37" s="984"/>
      <c r="KFR37" s="984"/>
      <c r="KFS37" s="984"/>
      <c r="KFT37" s="984"/>
      <c r="KFU37" s="984"/>
      <c r="KFV37" s="984"/>
      <c r="KFW37" s="984"/>
      <c r="KFX37" s="984"/>
      <c r="KFY37" s="984"/>
      <c r="KFZ37" s="984"/>
      <c r="KGA37" s="984"/>
      <c r="KGB37" s="984"/>
      <c r="KGC37" s="984"/>
      <c r="KGD37" s="984"/>
      <c r="KGE37" s="984"/>
      <c r="KGF37" s="984"/>
      <c r="KGG37" s="984"/>
      <c r="KGH37" s="984"/>
      <c r="KGI37" s="984"/>
      <c r="KGJ37" s="984"/>
      <c r="KGK37" s="984"/>
      <c r="KGL37" s="984"/>
      <c r="KGM37" s="984"/>
      <c r="KGN37" s="984"/>
      <c r="KGO37" s="984"/>
      <c r="KGP37" s="984"/>
      <c r="KGQ37" s="984"/>
      <c r="KGR37" s="984"/>
      <c r="KGS37" s="984"/>
      <c r="KGT37" s="984"/>
      <c r="KGU37" s="984"/>
      <c r="KGV37" s="984"/>
      <c r="KGW37" s="984"/>
      <c r="KGX37" s="984"/>
      <c r="KGY37" s="984"/>
      <c r="KGZ37" s="984"/>
      <c r="KHA37" s="984"/>
      <c r="KHB37" s="984"/>
      <c r="KHC37" s="984"/>
      <c r="KHD37" s="984"/>
      <c r="KHE37" s="984"/>
      <c r="KHF37" s="984"/>
      <c r="KHG37" s="984"/>
      <c r="KHH37" s="984"/>
      <c r="KHI37" s="984"/>
      <c r="KHJ37" s="984"/>
      <c r="KHK37" s="984"/>
      <c r="KHL37" s="984"/>
      <c r="KHM37" s="984"/>
      <c r="KHN37" s="984"/>
      <c r="KHO37" s="984"/>
      <c r="KHP37" s="984"/>
      <c r="KHQ37" s="984"/>
      <c r="KHR37" s="984"/>
      <c r="KHS37" s="984"/>
      <c r="KHT37" s="984"/>
      <c r="KHU37" s="984"/>
      <c r="KHV37" s="984"/>
      <c r="KHW37" s="984"/>
      <c r="KHX37" s="984"/>
      <c r="KHY37" s="984"/>
      <c r="KHZ37" s="984"/>
      <c r="KIA37" s="984"/>
      <c r="KIB37" s="984"/>
      <c r="KIC37" s="984"/>
      <c r="KID37" s="984"/>
      <c r="KIE37" s="984"/>
      <c r="KIF37" s="984"/>
      <c r="KIG37" s="984"/>
      <c r="KIH37" s="984"/>
      <c r="KII37" s="984"/>
      <c r="KIJ37" s="984"/>
      <c r="KIK37" s="984"/>
      <c r="KIL37" s="984"/>
      <c r="KIM37" s="984"/>
      <c r="KIN37" s="984"/>
      <c r="KIO37" s="984"/>
      <c r="KIP37" s="984"/>
      <c r="KIQ37" s="984"/>
      <c r="KIR37" s="984"/>
      <c r="KIS37" s="984"/>
      <c r="KIT37" s="984"/>
      <c r="KIU37" s="984"/>
      <c r="KIV37" s="984"/>
      <c r="KIW37" s="984"/>
      <c r="KIX37" s="984"/>
      <c r="KIY37" s="984"/>
      <c r="KIZ37" s="984"/>
      <c r="KJA37" s="984"/>
      <c r="KJB37" s="984"/>
      <c r="KJC37" s="984"/>
      <c r="KJD37" s="984"/>
      <c r="KJE37" s="984"/>
      <c r="KJF37" s="984"/>
      <c r="KJG37" s="984"/>
      <c r="KJH37" s="984"/>
      <c r="KJI37" s="984"/>
      <c r="KJJ37" s="984"/>
      <c r="KJK37" s="984"/>
      <c r="KJL37" s="984"/>
      <c r="KJM37" s="984"/>
      <c r="KJN37" s="984"/>
      <c r="KJO37" s="984"/>
      <c r="KJP37" s="984"/>
      <c r="KJQ37" s="984"/>
      <c r="KJR37" s="984"/>
      <c r="KJS37" s="984"/>
      <c r="KJT37" s="984"/>
      <c r="KJU37" s="984"/>
      <c r="KJV37" s="984"/>
      <c r="KJW37" s="984"/>
      <c r="KJX37" s="984"/>
      <c r="KJY37" s="984"/>
      <c r="KJZ37" s="984"/>
      <c r="KKA37" s="984"/>
      <c r="KKB37" s="984"/>
      <c r="KKC37" s="984"/>
      <c r="KKD37" s="984"/>
      <c r="KKE37" s="984"/>
      <c r="KKF37" s="984"/>
      <c r="KKG37" s="984"/>
      <c r="KKH37" s="984"/>
      <c r="KKI37" s="984"/>
      <c r="KKJ37" s="984"/>
      <c r="KKK37" s="984"/>
      <c r="KKL37" s="984"/>
      <c r="KKM37" s="984"/>
      <c r="KKN37" s="984"/>
      <c r="KKO37" s="984"/>
      <c r="KKP37" s="984"/>
      <c r="KKQ37" s="984"/>
      <c r="KKR37" s="984"/>
      <c r="KKS37" s="984"/>
      <c r="KKT37" s="984"/>
      <c r="KKU37" s="984"/>
      <c r="KKV37" s="984"/>
      <c r="KKW37" s="984"/>
      <c r="KKX37" s="984"/>
      <c r="KKY37" s="984"/>
      <c r="KKZ37" s="984"/>
      <c r="KLA37" s="984"/>
      <c r="KLB37" s="984"/>
      <c r="KLC37" s="984"/>
      <c r="KLD37" s="984"/>
      <c r="KLE37" s="984"/>
      <c r="KLF37" s="984"/>
      <c r="KLG37" s="984"/>
      <c r="KLH37" s="984"/>
      <c r="KLI37" s="984"/>
      <c r="KLJ37" s="984"/>
      <c r="KLK37" s="984"/>
      <c r="KLL37" s="984"/>
      <c r="KLM37" s="984"/>
      <c r="KLN37" s="984"/>
      <c r="KLO37" s="984"/>
      <c r="KLP37" s="984"/>
      <c r="KLQ37" s="984"/>
      <c r="KLR37" s="984"/>
      <c r="KLS37" s="984"/>
      <c r="KLT37" s="984"/>
      <c r="KLU37" s="984"/>
      <c r="KLV37" s="984"/>
      <c r="KLW37" s="984"/>
      <c r="KLX37" s="984"/>
      <c r="KLY37" s="984"/>
      <c r="KLZ37" s="984"/>
      <c r="KMA37" s="984"/>
      <c r="KMB37" s="984"/>
      <c r="KMC37" s="984"/>
      <c r="KMD37" s="984"/>
      <c r="KME37" s="984"/>
      <c r="KMF37" s="984"/>
      <c r="KMG37" s="984"/>
      <c r="KMH37" s="984"/>
      <c r="KMI37" s="984"/>
      <c r="KMJ37" s="984"/>
      <c r="KMK37" s="984"/>
      <c r="KML37" s="984"/>
      <c r="KMM37" s="984"/>
      <c r="KMN37" s="984"/>
      <c r="KMO37" s="984"/>
      <c r="KMP37" s="984"/>
      <c r="KMQ37" s="984"/>
      <c r="KMR37" s="984"/>
      <c r="KMS37" s="984"/>
      <c r="KMT37" s="984"/>
      <c r="KMU37" s="984"/>
      <c r="KMV37" s="984"/>
      <c r="KMW37" s="984"/>
      <c r="KMX37" s="984"/>
      <c r="KMY37" s="984"/>
      <c r="KMZ37" s="984"/>
      <c r="KNA37" s="984"/>
      <c r="KNB37" s="984"/>
      <c r="KNC37" s="984"/>
      <c r="KND37" s="984"/>
      <c r="KNE37" s="984"/>
      <c r="KNF37" s="984"/>
      <c r="KNG37" s="984"/>
      <c r="KNH37" s="984"/>
      <c r="KNI37" s="984"/>
      <c r="KNJ37" s="984"/>
      <c r="KNK37" s="984"/>
      <c r="KNL37" s="984"/>
      <c r="KNM37" s="984"/>
      <c r="KNN37" s="984"/>
      <c r="KNO37" s="984"/>
      <c r="KNP37" s="984"/>
      <c r="KNQ37" s="984"/>
      <c r="KNR37" s="984"/>
      <c r="KNS37" s="984"/>
      <c r="KNT37" s="984"/>
      <c r="KNU37" s="984"/>
      <c r="KNV37" s="984"/>
      <c r="KNW37" s="984"/>
      <c r="KNX37" s="984"/>
      <c r="KNY37" s="984"/>
      <c r="KNZ37" s="984"/>
      <c r="KOA37" s="984"/>
      <c r="KOB37" s="984"/>
      <c r="KOC37" s="984"/>
      <c r="KOD37" s="984"/>
      <c r="KOE37" s="984"/>
      <c r="KOF37" s="984"/>
      <c r="KOG37" s="984"/>
      <c r="KOH37" s="984"/>
      <c r="KOI37" s="984"/>
      <c r="KOJ37" s="984"/>
      <c r="KOK37" s="984"/>
      <c r="KOL37" s="984"/>
      <c r="KOM37" s="984"/>
      <c r="KON37" s="984"/>
      <c r="KOO37" s="984"/>
      <c r="KOP37" s="984"/>
      <c r="KOQ37" s="984"/>
      <c r="KOR37" s="984"/>
      <c r="KOS37" s="984"/>
      <c r="KOT37" s="984"/>
      <c r="KOU37" s="984"/>
      <c r="KOV37" s="984"/>
      <c r="KOW37" s="984"/>
      <c r="KOX37" s="984"/>
      <c r="KOY37" s="984"/>
      <c r="KOZ37" s="984"/>
      <c r="KPA37" s="984"/>
      <c r="KPB37" s="984"/>
      <c r="KPC37" s="984"/>
      <c r="KPD37" s="984"/>
      <c r="KPE37" s="984"/>
      <c r="KPF37" s="984"/>
      <c r="KPG37" s="984"/>
      <c r="KPH37" s="984"/>
      <c r="KPI37" s="984"/>
      <c r="KPJ37" s="984"/>
      <c r="KPK37" s="984"/>
      <c r="KPL37" s="984"/>
      <c r="KPM37" s="984"/>
      <c r="KPN37" s="984"/>
      <c r="KPO37" s="984"/>
      <c r="KPP37" s="984"/>
      <c r="KPQ37" s="984"/>
      <c r="KPR37" s="984"/>
      <c r="KPS37" s="984"/>
      <c r="KPT37" s="984"/>
      <c r="KPU37" s="984"/>
      <c r="KPV37" s="984"/>
      <c r="KPW37" s="984"/>
      <c r="KPX37" s="984"/>
      <c r="KPY37" s="984"/>
      <c r="KPZ37" s="984"/>
      <c r="KQA37" s="984"/>
      <c r="KQB37" s="984"/>
      <c r="KQC37" s="984"/>
      <c r="KQD37" s="984"/>
      <c r="KQE37" s="984"/>
      <c r="KQF37" s="984"/>
      <c r="KQG37" s="984"/>
      <c r="KQH37" s="984"/>
      <c r="KQI37" s="984"/>
      <c r="KQJ37" s="984"/>
      <c r="KQK37" s="984"/>
      <c r="KQL37" s="984"/>
      <c r="KQM37" s="984"/>
      <c r="KQN37" s="984"/>
      <c r="KQO37" s="984"/>
      <c r="KQP37" s="984"/>
      <c r="KQQ37" s="984"/>
      <c r="KQR37" s="984"/>
      <c r="KQS37" s="984"/>
      <c r="KQT37" s="984"/>
      <c r="KQU37" s="984"/>
      <c r="KQV37" s="984"/>
      <c r="KQW37" s="984"/>
      <c r="KQX37" s="984"/>
      <c r="KQY37" s="984"/>
      <c r="KQZ37" s="984"/>
      <c r="KRA37" s="984"/>
      <c r="KRB37" s="984"/>
      <c r="KRC37" s="984"/>
      <c r="KRD37" s="984"/>
      <c r="KRE37" s="984"/>
      <c r="KRF37" s="984"/>
      <c r="KRG37" s="984"/>
      <c r="KRH37" s="984"/>
      <c r="KRI37" s="984"/>
      <c r="KRJ37" s="984"/>
      <c r="KRK37" s="984"/>
      <c r="KRL37" s="984"/>
      <c r="KRM37" s="984"/>
      <c r="KRN37" s="984"/>
      <c r="KRO37" s="984"/>
      <c r="KRP37" s="984"/>
      <c r="KRQ37" s="984"/>
      <c r="KRR37" s="984"/>
      <c r="KRS37" s="984"/>
      <c r="KRT37" s="984"/>
      <c r="KRU37" s="984"/>
      <c r="KRV37" s="984"/>
      <c r="KRW37" s="984"/>
      <c r="KRX37" s="984"/>
      <c r="KRY37" s="984"/>
      <c r="KRZ37" s="984"/>
      <c r="KSA37" s="984"/>
      <c r="KSB37" s="984"/>
      <c r="KSC37" s="984"/>
      <c r="KSD37" s="984"/>
      <c r="KSE37" s="984"/>
      <c r="KSF37" s="984"/>
      <c r="KSG37" s="984"/>
      <c r="KSH37" s="984"/>
      <c r="KSI37" s="984"/>
      <c r="KSJ37" s="984"/>
      <c r="KSK37" s="984"/>
      <c r="KSL37" s="984"/>
      <c r="KSM37" s="984"/>
      <c r="KSN37" s="984"/>
      <c r="KSO37" s="984"/>
      <c r="KSP37" s="984"/>
      <c r="KSQ37" s="984"/>
      <c r="KSR37" s="984"/>
      <c r="KSS37" s="984"/>
      <c r="KST37" s="984"/>
      <c r="KSU37" s="984"/>
      <c r="KSV37" s="984"/>
      <c r="KSW37" s="984"/>
      <c r="KSX37" s="984"/>
      <c r="KSY37" s="984"/>
      <c r="KSZ37" s="984"/>
      <c r="KTA37" s="984"/>
      <c r="KTB37" s="984"/>
      <c r="KTC37" s="984"/>
      <c r="KTD37" s="984"/>
      <c r="KTE37" s="984"/>
      <c r="KTF37" s="984"/>
      <c r="KTG37" s="984"/>
      <c r="KTH37" s="984"/>
      <c r="KTI37" s="984"/>
      <c r="KTJ37" s="984"/>
      <c r="KTK37" s="984"/>
      <c r="KTL37" s="984"/>
      <c r="KTM37" s="984"/>
      <c r="KTN37" s="984"/>
      <c r="KTO37" s="984"/>
      <c r="KTP37" s="984"/>
      <c r="KTQ37" s="984"/>
      <c r="KTR37" s="984"/>
      <c r="KTS37" s="984"/>
      <c r="KTT37" s="984"/>
      <c r="KTU37" s="984"/>
      <c r="KTV37" s="984"/>
      <c r="KTW37" s="984"/>
      <c r="KTX37" s="984"/>
      <c r="KTY37" s="984"/>
      <c r="KTZ37" s="984"/>
      <c r="KUA37" s="984"/>
      <c r="KUB37" s="984"/>
      <c r="KUC37" s="984"/>
      <c r="KUD37" s="984"/>
      <c r="KUE37" s="984"/>
      <c r="KUF37" s="984"/>
      <c r="KUG37" s="984"/>
      <c r="KUH37" s="984"/>
      <c r="KUI37" s="984"/>
      <c r="KUJ37" s="984"/>
      <c r="KUK37" s="984"/>
      <c r="KUL37" s="984"/>
      <c r="KUM37" s="984"/>
      <c r="KUN37" s="984"/>
      <c r="KUO37" s="984"/>
      <c r="KUP37" s="984"/>
      <c r="KUQ37" s="984"/>
      <c r="KUR37" s="984"/>
      <c r="KUS37" s="984"/>
      <c r="KUT37" s="984"/>
      <c r="KUU37" s="984"/>
      <c r="KUV37" s="984"/>
      <c r="KUW37" s="984"/>
      <c r="KUX37" s="984"/>
      <c r="KUY37" s="984"/>
      <c r="KUZ37" s="984"/>
      <c r="KVA37" s="984"/>
      <c r="KVB37" s="984"/>
      <c r="KVC37" s="984"/>
      <c r="KVD37" s="984"/>
      <c r="KVE37" s="984"/>
      <c r="KVF37" s="984"/>
      <c r="KVG37" s="984"/>
      <c r="KVH37" s="984"/>
      <c r="KVI37" s="984"/>
      <c r="KVJ37" s="984"/>
      <c r="KVK37" s="984"/>
      <c r="KVL37" s="984"/>
      <c r="KVM37" s="984"/>
      <c r="KVN37" s="984"/>
      <c r="KVO37" s="984"/>
      <c r="KVP37" s="984"/>
      <c r="KVQ37" s="984"/>
      <c r="KVR37" s="984"/>
      <c r="KVS37" s="984"/>
      <c r="KVT37" s="984"/>
      <c r="KVU37" s="984"/>
      <c r="KVV37" s="984"/>
      <c r="KVW37" s="984"/>
      <c r="KVX37" s="984"/>
      <c r="KVY37" s="984"/>
      <c r="KVZ37" s="984"/>
      <c r="KWA37" s="984"/>
      <c r="KWB37" s="984"/>
      <c r="KWC37" s="984"/>
      <c r="KWD37" s="984"/>
      <c r="KWE37" s="984"/>
      <c r="KWF37" s="984"/>
      <c r="KWG37" s="984"/>
      <c r="KWH37" s="984"/>
      <c r="KWI37" s="984"/>
      <c r="KWJ37" s="984"/>
      <c r="KWK37" s="984"/>
      <c r="KWL37" s="984"/>
      <c r="KWM37" s="984"/>
      <c r="KWN37" s="984"/>
      <c r="KWO37" s="984"/>
      <c r="KWP37" s="984"/>
      <c r="KWQ37" s="984"/>
      <c r="KWR37" s="984"/>
      <c r="KWS37" s="984"/>
      <c r="KWT37" s="984"/>
      <c r="KWU37" s="984"/>
      <c r="KWV37" s="984"/>
      <c r="KWW37" s="984"/>
      <c r="KWX37" s="984"/>
      <c r="KWY37" s="984"/>
      <c r="KWZ37" s="984"/>
      <c r="KXA37" s="984"/>
      <c r="KXB37" s="984"/>
      <c r="KXC37" s="984"/>
      <c r="KXD37" s="984"/>
      <c r="KXE37" s="984"/>
      <c r="KXF37" s="984"/>
      <c r="KXG37" s="984"/>
      <c r="KXH37" s="984"/>
      <c r="KXI37" s="984"/>
      <c r="KXJ37" s="984"/>
      <c r="KXK37" s="984"/>
      <c r="KXL37" s="984"/>
      <c r="KXM37" s="984"/>
      <c r="KXN37" s="984"/>
      <c r="KXO37" s="984"/>
      <c r="KXP37" s="984"/>
      <c r="KXQ37" s="984"/>
      <c r="KXR37" s="984"/>
      <c r="KXS37" s="984"/>
      <c r="KXT37" s="984"/>
      <c r="KXU37" s="984"/>
      <c r="KXV37" s="984"/>
      <c r="KXW37" s="984"/>
      <c r="KXX37" s="984"/>
      <c r="KXY37" s="984"/>
      <c r="KXZ37" s="984"/>
      <c r="KYA37" s="984"/>
      <c r="KYB37" s="984"/>
      <c r="KYC37" s="984"/>
      <c r="KYD37" s="984"/>
      <c r="KYE37" s="984"/>
      <c r="KYF37" s="984"/>
      <c r="KYG37" s="984"/>
      <c r="KYH37" s="984"/>
      <c r="KYI37" s="984"/>
      <c r="KYJ37" s="984"/>
      <c r="KYK37" s="984"/>
      <c r="KYL37" s="984"/>
      <c r="KYM37" s="984"/>
      <c r="KYN37" s="984"/>
      <c r="KYO37" s="984"/>
      <c r="KYP37" s="984"/>
      <c r="KYQ37" s="984"/>
      <c r="KYR37" s="984"/>
      <c r="KYS37" s="984"/>
      <c r="KYT37" s="984"/>
      <c r="KYU37" s="984"/>
      <c r="KYV37" s="984"/>
      <c r="KYW37" s="984"/>
      <c r="KYX37" s="984"/>
      <c r="KYY37" s="984"/>
      <c r="KYZ37" s="984"/>
      <c r="KZA37" s="984"/>
      <c r="KZB37" s="984"/>
      <c r="KZC37" s="984"/>
      <c r="KZD37" s="984"/>
      <c r="KZE37" s="984"/>
      <c r="KZF37" s="984"/>
      <c r="KZG37" s="984"/>
      <c r="KZH37" s="984"/>
      <c r="KZI37" s="984"/>
      <c r="KZJ37" s="984"/>
      <c r="KZK37" s="984"/>
      <c r="KZL37" s="984"/>
      <c r="KZM37" s="984"/>
      <c r="KZN37" s="984"/>
      <c r="KZO37" s="984"/>
      <c r="KZP37" s="984"/>
      <c r="KZQ37" s="984"/>
      <c r="KZR37" s="984"/>
      <c r="KZS37" s="984"/>
      <c r="KZT37" s="984"/>
      <c r="KZU37" s="984"/>
      <c r="KZV37" s="984"/>
      <c r="KZW37" s="984"/>
      <c r="KZX37" s="984"/>
      <c r="KZY37" s="984"/>
      <c r="KZZ37" s="984"/>
      <c r="LAA37" s="984"/>
      <c r="LAB37" s="984"/>
      <c r="LAC37" s="984"/>
      <c r="LAD37" s="984"/>
      <c r="LAE37" s="984"/>
      <c r="LAF37" s="984"/>
      <c r="LAG37" s="984"/>
      <c r="LAH37" s="984"/>
      <c r="LAI37" s="984"/>
      <c r="LAJ37" s="984"/>
      <c r="LAK37" s="984"/>
      <c r="LAL37" s="984"/>
      <c r="LAM37" s="984"/>
      <c r="LAN37" s="984"/>
      <c r="LAO37" s="984"/>
      <c r="LAP37" s="984"/>
      <c r="LAQ37" s="984"/>
      <c r="LAR37" s="984"/>
      <c r="LAS37" s="984"/>
      <c r="LAT37" s="984"/>
      <c r="LAU37" s="984"/>
      <c r="LAV37" s="984"/>
      <c r="LAW37" s="984"/>
      <c r="LAX37" s="984"/>
      <c r="LAY37" s="984"/>
      <c r="LAZ37" s="984"/>
      <c r="LBA37" s="984"/>
      <c r="LBB37" s="984"/>
      <c r="LBC37" s="984"/>
      <c r="LBD37" s="984"/>
      <c r="LBE37" s="984"/>
      <c r="LBF37" s="984"/>
      <c r="LBG37" s="984"/>
      <c r="LBH37" s="984"/>
      <c r="LBI37" s="984"/>
      <c r="LBJ37" s="984"/>
      <c r="LBK37" s="984"/>
      <c r="LBL37" s="984"/>
      <c r="LBM37" s="984"/>
      <c r="LBN37" s="984"/>
      <c r="LBO37" s="984"/>
      <c r="LBP37" s="984"/>
      <c r="LBQ37" s="984"/>
      <c r="LBR37" s="984"/>
      <c r="LBS37" s="984"/>
      <c r="LBT37" s="984"/>
      <c r="LBU37" s="984"/>
      <c r="LBV37" s="984"/>
      <c r="LBW37" s="984"/>
      <c r="LBX37" s="984"/>
      <c r="LBY37" s="984"/>
      <c r="LBZ37" s="984"/>
      <c r="LCA37" s="984"/>
      <c r="LCB37" s="984"/>
      <c r="LCC37" s="984"/>
      <c r="LCD37" s="984"/>
      <c r="LCE37" s="984"/>
      <c r="LCF37" s="984"/>
      <c r="LCG37" s="984"/>
      <c r="LCH37" s="984"/>
      <c r="LCI37" s="984"/>
      <c r="LCJ37" s="984"/>
      <c r="LCK37" s="984"/>
      <c r="LCL37" s="984"/>
      <c r="LCM37" s="984"/>
      <c r="LCN37" s="984"/>
      <c r="LCO37" s="984"/>
      <c r="LCP37" s="984"/>
      <c r="LCQ37" s="984"/>
      <c r="LCR37" s="984"/>
      <c r="LCS37" s="984"/>
      <c r="LCT37" s="984"/>
      <c r="LCU37" s="984"/>
      <c r="LCV37" s="984"/>
      <c r="LCW37" s="984"/>
      <c r="LCX37" s="984"/>
      <c r="LCY37" s="984"/>
      <c r="LCZ37" s="984"/>
      <c r="LDA37" s="984"/>
      <c r="LDB37" s="984"/>
      <c r="LDC37" s="984"/>
      <c r="LDD37" s="984"/>
      <c r="LDE37" s="984"/>
      <c r="LDF37" s="984"/>
      <c r="LDG37" s="984"/>
      <c r="LDH37" s="984"/>
      <c r="LDI37" s="984"/>
      <c r="LDJ37" s="984"/>
      <c r="LDK37" s="984"/>
      <c r="LDL37" s="984"/>
      <c r="LDM37" s="984"/>
      <c r="LDN37" s="984"/>
      <c r="LDO37" s="984"/>
      <c r="LDP37" s="984"/>
      <c r="LDQ37" s="984"/>
      <c r="LDR37" s="984"/>
      <c r="LDS37" s="984"/>
      <c r="LDT37" s="984"/>
      <c r="LDU37" s="984"/>
      <c r="LDV37" s="984"/>
      <c r="LDW37" s="984"/>
      <c r="LDX37" s="984"/>
      <c r="LDY37" s="984"/>
      <c r="LDZ37" s="984"/>
      <c r="LEA37" s="984"/>
      <c r="LEB37" s="984"/>
      <c r="LEC37" s="984"/>
      <c r="LED37" s="984"/>
      <c r="LEE37" s="984"/>
      <c r="LEF37" s="984"/>
      <c r="LEG37" s="984"/>
      <c r="LEH37" s="984"/>
      <c r="LEI37" s="984"/>
      <c r="LEJ37" s="984"/>
      <c r="LEK37" s="984"/>
      <c r="LEL37" s="984"/>
      <c r="LEM37" s="984"/>
      <c r="LEN37" s="984"/>
      <c r="LEO37" s="984"/>
      <c r="LEP37" s="984"/>
      <c r="LEQ37" s="984"/>
      <c r="LER37" s="984"/>
      <c r="LES37" s="984"/>
      <c r="LET37" s="984"/>
      <c r="LEU37" s="984"/>
      <c r="LEV37" s="984"/>
      <c r="LEW37" s="984"/>
      <c r="LEX37" s="984"/>
      <c r="LEY37" s="984"/>
      <c r="LEZ37" s="984"/>
      <c r="LFA37" s="984"/>
      <c r="LFB37" s="984"/>
      <c r="LFC37" s="984"/>
      <c r="LFD37" s="984"/>
      <c r="LFE37" s="984"/>
      <c r="LFF37" s="984"/>
      <c r="LFG37" s="984"/>
      <c r="LFH37" s="984"/>
      <c r="LFI37" s="984"/>
      <c r="LFJ37" s="984"/>
      <c r="LFK37" s="984"/>
      <c r="LFL37" s="984"/>
      <c r="LFM37" s="984"/>
      <c r="LFN37" s="984"/>
      <c r="LFO37" s="984"/>
      <c r="LFP37" s="984"/>
      <c r="LFQ37" s="984"/>
      <c r="LFR37" s="984"/>
      <c r="LFS37" s="984"/>
      <c r="LFT37" s="984"/>
      <c r="LFU37" s="984"/>
      <c r="LFV37" s="984"/>
      <c r="LFW37" s="984"/>
      <c r="LFX37" s="984"/>
      <c r="LFY37" s="984"/>
      <c r="LFZ37" s="984"/>
      <c r="LGA37" s="984"/>
      <c r="LGB37" s="984"/>
      <c r="LGC37" s="984"/>
      <c r="LGD37" s="984"/>
      <c r="LGE37" s="984"/>
      <c r="LGF37" s="984"/>
      <c r="LGG37" s="984"/>
      <c r="LGH37" s="984"/>
      <c r="LGI37" s="984"/>
      <c r="LGJ37" s="984"/>
      <c r="LGK37" s="984"/>
      <c r="LGL37" s="984"/>
      <c r="LGM37" s="984"/>
      <c r="LGN37" s="984"/>
      <c r="LGO37" s="984"/>
      <c r="LGP37" s="984"/>
      <c r="LGQ37" s="984"/>
      <c r="LGR37" s="984"/>
      <c r="LGS37" s="984"/>
      <c r="LGT37" s="984"/>
      <c r="LGU37" s="984"/>
      <c r="LGV37" s="984"/>
      <c r="LGW37" s="984"/>
      <c r="LGX37" s="984"/>
      <c r="LGY37" s="984"/>
      <c r="LGZ37" s="984"/>
      <c r="LHA37" s="984"/>
      <c r="LHB37" s="984"/>
      <c r="LHC37" s="984"/>
      <c r="LHD37" s="984"/>
      <c r="LHE37" s="984"/>
      <c r="LHF37" s="984"/>
      <c r="LHG37" s="984"/>
      <c r="LHH37" s="984"/>
      <c r="LHI37" s="984"/>
      <c r="LHJ37" s="984"/>
      <c r="LHK37" s="984"/>
      <c r="LHL37" s="984"/>
      <c r="LHM37" s="984"/>
      <c r="LHN37" s="984"/>
      <c r="LHO37" s="984"/>
      <c r="LHP37" s="984"/>
      <c r="LHQ37" s="984"/>
      <c r="LHR37" s="984"/>
      <c r="LHS37" s="984"/>
      <c r="LHT37" s="984"/>
      <c r="LHU37" s="984"/>
      <c r="LHV37" s="984"/>
      <c r="LHW37" s="984"/>
      <c r="LHX37" s="984"/>
      <c r="LHY37" s="984"/>
      <c r="LHZ37" s="984"/>
      <c r="LIA37" s="984"/>
      <c r="LIB37" s="984"/>
      <c r="LIC37" s="984"/>
      <c r="LID37" s="984"/>
      <c r="LIE37" s="984"/>
      <c r="LIF37" s="984"/>
      <c r="LIG37" s="984"/>
      <c r="LIH37" s="984"/>
      <c r="LII37" s="984"/>
      <c r="LIJ37" s="984"/>
      <c r="LIK37" s="984"/>
      <c r="LIL37" s="984"/>
      <c r="LIM37" s="984"/>
      <c r="LIN37" s="984"/>
      <c r="LIO37" s="984"/>
      <c r="LIP37" s="984"/>
      <c r="LIQ37" s="984"/>
      <c r="LIR37" s="984"/>
      <c r="LIS37" s="984"/>
      <c r="LIT37" s="984"/>
      <c r="LIU37" s="984"/>
      <c r="LIV37" s="984"/>
      <c r="LIW37" s="984"/>
      <c r="LIX37" s="984"/>
      <c r="LIY37" s="984"/>
      <c r="LIZ37" s="984"/>
      <c r="LJA37" s="984"/>
      <c r="LJB37" s="984"/>
      <c r="LJC37" s="984"/>
      <c r="LJD37" s="984"/>
      <c r="LJE37" s="984"/>
      <c r="LJF37" s="984"/>
      <c r="LJG37" s="984"/>
      <c r="LJH37" s="984"/>
      <c r="LJI37" s="984"/>
      <c r="LJJ37" s="984"/>
      <c r="LJK37" s="984"/>
      <c r="LJL37" s="984"/>
      <c r="LJM37" s="984"/>
      <c r="LJN37" s="984"/>
      <c r="LJO37" s="984"/>
      <c r="LJP37" s="984"/>
      <c r="LJQ37" s="984"/>
      <c r="LJR37" s="984"/>
      <c r="LJS37" s="984"/>
      <c r="LJT37" s="984"/>
      <c r="LJU37" s="984"/>
      <c r="LJV37" s="984"/>
      <c r="LJW37" s="984"/>
      <c r="LJX37" s="984"/>
      <c r="LJY37" s="984"/>
      <c r="LJZ37" s="984"/>
      <c r="LKA37" s="984"/>
      <c r="LKB37" s="984"/>
      <c r="LKC37" s="984"/>
      <c r="LKD37" s="984"/>
      <c r="LKE37" s="984"/>
      <c r="LKF37" s="984"/>
      <c r="LKG37" s="984"/>
      <c r="LKH37" s="984"/>
      <c r="LKI37" s="984"/>
      <c r="LKJ37" s="984"/>
      <c r="LKK37" s="984"/>
      <c r="LKL37" s="984"/>
      <c r="LKM37" s="984"/>
      <c r="LKN37" s="984"/>
      <c r="LKO37" s="984"/>
      <c r="LKP37" s="984"/>
      <c r="LKQ37" s="984"/>
      <c r="LKR37" s="984"/>
      <c r="LKS37" s="984"/>
      <c r="LKT37" s="984"/>
      <c r="LKU37" s="984"/>
      <c r="LKV37" s="984"/>
      <c r="LKW37" s="984"/>
      <c r="LKX37" s="984"/>
      <c r="LKY37" s="984"/>
      <c r="LKZ37" s="984"/>
      <c r="LLA37" s="984"/>
      <c r="LLB37" s="984"/>
      <c r="LLC37" s="984"/>
      <c r="LLD37" s="984"/>
      <c r="LLE37" s="984"/>
      <c r="LLF37" s="984"/>
      <c r="LLG37" s="984"/>
      <c r="LLH37" s="984"/>
      <c r="LLI37" s="984"/>
      <c r="LLJ37" s="984"/>
      <c r="LLK37" s="984"/>
      <c r="LLL37" s="984"/>
      <c r="LLM37" s="984"/>
      <c r="LLN37" s="984"/>
      <c r="LLO37" s="984"/>
      <c r="LLP37" s="984"/>
      <c r="LLQ37" s="984"/>
      <c r="LLR37" s="984"/>
      <c r="LLS37" s="984"/>
      <c r="LLT37" s="984"/>
      <c r="LLU37" s="984"/>
      <c r="LLV37" s="984"/>
      <c r="LLW37" s="984"/>
      <c r="LLX37" s="984"/>
      <c r="LLY37" s="984"/>
      <c r="LLZ37" s="984"/>
      <c r="LMA37" s="984"/>
      <c r="LMB37" s="984"/>
      <c r="LMC37" s="984"/>
      <c r="LMD37" s="984"/>
      <c r="LME37" s="984"/>
      <c r="LMF37" s="984"/>
      <c r="LMG37" s="984"/>
      <c r="LMH37" s="984"/>
      <c r="LMI37" s="984"/>
      <c r="LMJ37" s="984"/>
      <c r="LMK37" s="984"/>
      <c r="LML37" s="984"/>
      <c r="LMM37" s="984"/>
      <c r="LMN37" s="984"/>
      <c r="LMO37" s="984"/>
      <c r="LMP37" s="984"/>
      <c r="LMQ37" s="984"/>
      <c r="LMR37" s="984"/>
      <c r="LMS37" s="984"/>
      <c r="LMT37" s="984"/>
      <c r="LMU37" s="984"/>
      <c r="LMV37" s="984"/>
      <c r="LMW37" s="984"/>
      <c r="LMX37" s="984"/>
      <c r="LMY37" s="984"/>
      <c r="LMZ37" s="984"/>
      <c r="LNA37" s="984"/>
      <c r="LNB37" s="984"/>
      <c r="LNC37" s="984"/>
      <c r="LND37" s="984"/>
      <c r="LNE37" s="984"/>
      <c r="LNF37" s="984"/>
      <c r="LNG37" s="984"/>
      <c r="LNH37" s="984"/>
      <c r="LNI37" s="984"/>
      <c r="LNJ37" s="984"/>
      <c r="LNK37" s="984"/>
      <c r="LNL37" s="984"/>
      <c r="LNM37" s="984"/>
      <c r="LNN37" s="984"/>
      <c r="LNO37" s="984"/>
      <c r="LNP37" s="984"/>
      <c r="LNQ37" s="984"/>
      <c r="LNR37" s="984"/>
      <c r="LNS37" s="984"/>
      <c r="LNT37" s="984"/>
      <c r="LNU37" s="984"/>
      <c r="LNV37" s="984"/>
      <c r="LNW37" s="984"/>
      <c r="LNX37" s="984"/>
      <c r="LNY37" s="984"/>
      <c r="LNZ37" s="984"/>
      <c r="LOA37" s="984"/>
      <c r="LOB37" s="984"/>
      <c r="LOC37" s="984"/>
      <c r="LOD37" s="984"/>
      <c r="LOE37" s="984"/>
      <c r="LOF37" s="984"/>
      <c r="LOG37" s="984"/>
      <c r="LOH37" s="984"/>
      <c r="LOI37" s="984"/>
      <c r="LOJ37" s="984"/>
      <c r="LOK37" s="984"/>
      <c r="LOL37" s="984"/>
      <c r="LOM37" s="984"/>
      <c r="LON37" s="984"/>
      <c r="LOO37" s="984"/>
      <c r="LOP37" s="984"/>
      <c r="LOQ37" s="984"/>
      <c r="LOR37" s="984"/>
      <c r="LOS37" s="984"/>
      <c r="LOT37" s="984"/>
      <c r="LOU37" s="984"/>
      <c r="LOV37" s="984"/>
      <c r="LOW37" s="984"/>
      <c r="LOX37" s="984"/>
      <c r="LOY37" s="984"/>
      <c r="LOZ37" s="984"/>
      <c r="LPA37" s="984"/>
      <c r="LPB37" s="984"/>
      <c r="LPC37" s="984"/>
      <c r="LPD37" s="984"/>
      <c r="LPE37" s="984"/>
      <c r="LPF37" s="984"/>
      <c r="LPG37" s="984"/>
      <c r="LPH37" s="984"/>
      <c r="LPI37" s="984"/>
      <c r="LPJ37" s="984"/>
      <c r="LPK37" s="984"/>
      <c r="LPL37" s="984"/>
      <c r="LPM37" s="984"/>
      <c r="LPN37" s="984"/>
      <c r="LPO37" s="984"/>
      <c r="LPP37" s="984"/>
      <c r="LPQ37" s="984"/>
      <c r="LPR37" s="984"/>
      <c r="LPS37" s="984"/>
      <c r="LPT37" s="984"/>
      <c r="LPU37" s="984"/>
      <c r="LPV37" s="984"/>
      <c r="LPW37" s="984"/>
      <c r="LPX37" s="984"/>
      <c r="LPY37" s="984"/>
      <c r="LPZ37" s="984"/>
      <c r="LQA37" s="984"/>
      <c r="LQB37" s="984"/>
      <c r="LQC37" s="984"/>
      <c r="LQD37" s="984"/>
      <c r="LQE37" s="984"/>
      <c r="LQF37" s="984"/>
      <c r="LQG37" s="984"/>
      <c r="LQH37" s="984"/>
      <c r="LQI37" s="984"/>
      <c r="LQJ37" s="984"/>
      <c r="LQK37" s="984"/>
      <c r="LQL37" s="984"/>
      <c r="LQM37" s="984"/>
      <c r="LQN37" s="984"/>
      <c r="LQO37" s="984"/>
      <c r="LQP37" s="984"/>
      <c r="LQQ37" s="984"/>
      <c r="LQR37" s="984"/>
      <c r="LQS37" s="984"/>
      <c r="LQT37" s="984"/>
      <c r="LQU37" s="984"/>
      <c r="LQV37" s="984"/>
      <c r="LQW37" s="984"/>
      <c r="LQX37" s="984"/>
      <c r="LQY37" s="984"/>
      <c r="LQZ37" s="984"/>
      <c r="LRA37" s="984"/>
      <c r="LRB37" s="984"/>
      <c r="LRC37" s="984"/>
      <c r="LRD37" s="984"/>
      <c r="LRE37" s="984"/>
      <c r="LRF37" s="984"/>
      <c r="LRG37" s="984"/>
      <c r="LRH37" s="984"/>
      <c r="LRI37" s="984"/>
      <c r="LRJ37" s="984"/>
      <c r="LRK37" s="984"/>
      <c r="LRL37" s="984"/>
      <c r="LRM37" s="984"/>
      <c r="LRN37" s="984"/>
      <c r="LRO37" s="984"/>
      <c r="LRP37" s="984"/>
      <c r="LRQ37" s="984"/>
      <c r="LRR37" s="984"/>
      <c r="LRS37" s="984"/>
      <c r="LRT37" s="984"/>
      <c r="LRU37" s="984"/>
      <c r="LRV37" s="984"/>
      <c r="LRW37" s="984"/>
      <c r="LRX37" s="984"/>
      <c r="LRY37" s="984"/>
      <c r="LRZ37" s="984"/>
      <c r="LSA37" s="984"/>
      <c r="LSB37" s="984"/>
      <c r="LSC37" s="984"/>
      <c r="LSD37" s="984"/>
      <c r="LSE37" s="984"/>
      <c r="LSF37" s="984"/>
      <c r="LSG37" s="984"/>
      <c r="LSH37" s="984"/>
      <c r="LSI37" s="984"/>
      <c r="LSJ37" s="984"/>
      <c r="LSK37" s="984"/>
      <c r="LSL37" s="984"/>
      <c r="LSM37" s="984"/>
      <c r="LSN37" s="984"/>
      <c r="LSO37" s="984"/>
      <c r="LSP37" s="984"/>
      <c r="LSQ37" s="984"/>
      <c r="LSR37" s="984"/>
      <c r="LSS37" s="984"/>
      <c r="LST37" s="984"/>
      <c r="LSU37" s="984"/>
      <c r="LSV37" s="984"/>
      <c r="LSW37" s="984"/>
      <c r="LSX37" s="984"/>
      <c r="LSY37" s="984"/>
      <c r="LSZ37" s="984"/>
      <c r="LTA37" s="984"/>
      <c r="LTB37" s="984"/>
      <c r="LTC37" s="984"/>
      <c r="LTD37" s="984"/>
      <c r="LTE37" s="984"/>
      <c r="LTF37" s="984"/>
      <c r="LTG37" s="984"/>
      <c r="LTH37" s="984"/>
      <c r="LTI37" s="984"/>
      <c r="LTJ37" s="984"/>
      <c r="LTK37" s="984"/>
      <c r="LTL37" s="984"/>
      <c r="LTM37" s="984"/>
      <c r="LTN37" s="984"/>
      <c r="LTO37" s="984"/>
      <c r="LTP37" s="984"/>
      <c r="LTQ37" s="984"/>
      <c r="LTR37" s="984"/>
      <c r="LTS37" s="984"/>
      <c r="LTT37" s="984"/>
      <c r="LTU37" s="984"/>
      <c r="LTV37" s="984"/>
      <c r="LTW37" s="984"/>
      <c r="LTX37" s="984"/>
      <c r="LTY37" s="984"/>
      <c r="LTZ37" s="984"/>
      <c r="LUA37" s="984"/>
      <c r="LUB37" s="984"/>
      <c r="LUC37" s="984"/>
      <c r="LUD37" s="984"/>
      <c r="LUE37" s="984"/>
      <c r="LUF37" s="984"/>
      <c r="LUG37" s="984"/>
      <c r="LUH37" s="984"/>
      <c r="LUI37" s="984"/>
      <c r="LUJ37" s="984"/>
      <c r="LUK37" s="984"/>
      <c r="LUL37" s="984"/>
      <c r="LUM37" s="984"/>
      <c r="LUN37" s="984"/>
      <c r="LUO37" s="984"/>
      <c r="LUP37" s="984"/>
      <c r="LUQ37" s="984"/>
      <c r="LUR37" s="984"/>
      <c r="LUS37" s="984"/>
      <c r="LUT37" s="984"/>
      <c r="LUU37" s="984"/>
      <c r="LUV37" s="984"/>
      <c r="LUW37" s="984"/>
      <c r="LUX37" s="984"/>
      <c r="LUY37" s="984"/>
      <c r="LUZ37" s="984"/>
      <c r="LVA37" s="984"/>
      <c r="LVB37" s="984"/>
      <c r="LVC37" s="984"/>
      <c r="LVD37" s="984"/>
      <c r="LVE37" s="984"/>
      <c r="LVF37" s="984"/>
      <c r="LVG37" s="984"/>
      <c r="LVH37" s="984"/>
      <c r="LVI37" s="984"/>
      <c r="LVJ37" s="984"/>
      <c r="LVK37" s="984"/>
      <c r="LVL37" s="984"/>
      <c r="LVM37" s="984"/>
      <c r="LVN37" s="984"/>
      <c r="LVO37" s="984"/>
      <c r="LVP37" s="984"/>
      <c r="LVQ37" s="984"/>
      <c r="LVR37" s="984"/>
      <c r="LVS37" s="984"/>
      <c r="LVT37" s="984"/>
      <c r="LVU37" s="984"/>
      <c r="LVV37" s="984"/>
      <c r="LVW37" s="984"/>
      <c r="LVX37" s="984"/>
      <c r="LVY37" s="984"/>
      <c r="LVZ37" s="984"/>
      <c r="LWA37" s="984"/>
      <c r="LWB37" s="984"/>
      <c r="LWC37" s="984"/>
      <c r="LWD37" s="984"/>
      <c r="LWE37" s="984"/>
      <c r="LWF37" s="984"/>
      <c r="LWG37" s="984"/>
      <c r="LWH37" s="984"/>
      <c r="LWI37" s="984"/>
      <c r="LWJ37" s="984"/>
      <c r="LWK37" s="984"/>
      <c r="LWL37" s="984"/>
      <c r="LWM37" s="984"/>
      <c r="LWN37" s="984"/>
      <c r="LWO37" s="984"/>
      <c r="LWP37" s="984"/>
      <c r="LWQ37" s="984"/>
      <c r="LWR37" s="984"/>
      <c r="LWS37" s="984"/>
      <c r="LWT37" s="984"/>
      <c r="LWU37" s="984"/>
      <c r="LWV37" s="984"/>
      <c r="LWW37" s="984"/>
      <c r="LWX37" s="984"/>
      <c r="LWY37" s="984"/>
      <c r="LWZ37" s="984"/>
      <c r="LXA37" s="984"/>
      <c r="LXB37" s="984"/>
      <c r="LXC37" s="984"/>
      <c r="LXD37" s="984"/>
      <c r="LXE37" s="984"/>
      <c r="LXF37" s="984"/>
      <c r="LXG37" s="984"/>
      <c r="LXH37" s="984"/>
      <c r="LXI37" s="984"/>
      <c r="LXJ37" s="984"/>
      <c r="LXK37" s="984"/>
      <c r="LXL37" s="984"/>
      <c r="LXM37" s="984"/>
      <c r="LXN37" s="984"/>
      <c r="LXO37" s="984"/>
      <c r="LXP37" s="984"/>
      <c r="LXQ37" s="984"/>
      <c r="LXR37" s="984"/>
      <c r="LXS37" s="984"/>
      <c r="LXT37" s="984"/>
      <c r="LXU37" s="984"/>
      <c r="LXV37" s="984"/>
      <c r="LXW37" s="984"/>
      <c r="LXX37" s="984"/>
      <c r="LXY37" s="984"/>
      <c r="LXZ37" s="984"/>
      <c r="LYA37" s="984"/>
      <c r="LYB37" s="984"/>
      <c r="LYC37" s="984"/>
      <c r="LYD37" s="984"/>
      <c r="LYE37" s="984"/>
      <c r="LYF37" s="984"/>
      <c r="LYG37" s="984"/>
      <c r="LYH37" s="984"/>
      <c r="LYI37" s="984"/>
      <c r="LYJ37" s="984"/>
      <c r="LYK37" s="984"/>
      <c r="LYL37" s="984"/>
      <c r="LYM37" s="984"/>
      <c r="LYN37" s="984"/>
      <c r="LYO37" s="984"/>
      <c r="LYP37" s="984"/>
      <c r="LYQ37" s="984"/>
      <c r="LYR37" s="984"/>
      <c r="LYS37" s="984"/>
      <c r="LYT37" s="984"/>
      <c r="LYU37" s="984"/>
      <c r="LYV37" s="984"/>
      <c r="LYW37" s="984"/>
      <c r="LYX37" s="984"/>
      <c r="LYY37" s="984"/>
      <c r="LYZ37" s="984"/>
      <c r="LZA37" s="984"/>
      <c r="LZB37" s="984"/>
      <c r="LZC37" s="984"/>
      <c r="LZD37" s="984"/>
      <c r="LZE37" s="984"/>
      <c r="LZF37" s="984"/>
      <c r="LZG37" s="984"/>
      <c r="LZH37" s="984"/>
      <c r="LZI37" s="984"/>
      <c r="LZJ37" s="984"/>
      <c r="LZK37" s="984"/>
      <c r="LZL37" s="984"/>
      <c r="LZM37" s="984"/>
      <c r="LZN37" s="984"/>
      <c r="LZO37" s="984"/>
      <c r="LZP37" s="984"/>
      <c r="LZQ37" s="984"/>
      <c r="LZR37" s="984"/>
      <c r="LZS37" s="984"/>
      <c r="LZT37" s="984"/>
      <c r="LZU37" s="984"/>
      <c r="LZV37" s="984"/>
      <c r="LZW37" s="984"/>
      <c r="LZX37" s="984"/>
      <c r="LZY37" s="984"/>
      <c r="LZZ37" s="984"/>
      <c r="MAA37" s="984"/>
      <c r="MAB37" s="984"/>
      <c r="MAC37" s="984"/>
      <c r="MAD37" s="984"/>
      <c r="MAE37" s="984"/>
      <c r="MAF37" s="984"/>
      <c r="MAG37" s="984"/>
      <c r="MAH37" s="984"/>
      <c r="MAI37" s="984"/>
      <c r="MAJ37" s="984"/>
      <c r="MAK37" s="984"/>
      <c r="MAL37" s="984"/>
      <c r="MAM37" s="984"/>
      <c r="MAN37" s="984"/>
      <c r="MAO37" s="984"/>
      <c r="MAP37" s="984"/>
      <c r="MAQ37" s="984"/>
      <c r="MAR37" s="984"/>
      <c r="MAS37" s="984"/>
      <c r="MAT37" s="984"/>
      <c r="MAU37" s="984"/>
      <c r="MAV37" s="984"/>
      <c r="MAW37" s="984"/>
      <c r="MAX37" s="984"/>
      <c r="MAY37" s="984"/>
      <c r="MAZ37" s="984"/>
      <c r="MBA37" s="984"/>
      <c r="MBB37" s="984"/>
      <c r="MBC37" s="984"/>
      <c r="MBD37" s="984"/>
      <c r="MBE37" s="984"/>
      <c r="MBF37" s="984"/>
      <c r="MBG37" s="984"/>
      <c r="MBH37" s="984"/>
      <c r="MBI37" s="984"/>
      <c r="MBJ37" s="984"/>
      <c r="MBK37" s="984"/>
      <c r="MBL37" s="984"/>
      <c r="MBM37" s="984"/>
      <c r="MBN37" s="984"/>
      <c r="MBO37" s="984"/>
      <c r="MBP37" s="984"/>
      <c r="MBQ37" s="984"/>
      <c r="MBR37" s="984"/>
      <c r="MBS37" s="984"/>
      <c r="MBT37" s="984"/>
      <c r="MBU37" s="984"/>
      <c r="MBV37" s="984"/>
      <c r="MBW37" s="984"/>
      <c r="MBX37" s="984"/>
      <c r="MBY37" s="984"/>
      <c r="MBZ37" s="984"/>
      <c r="MCA37" s="984"/>
      <c r="MCB37" s="984"/>
      <c r="MCC37" s="984"/>
      <c r="MCD37" s="984"/>
      <c r="MCE37" s="984"/>
      <c r="MCF37" s="984"/>
      <c r="MCG37" s="984"/>
      <c r="MCH37" s="984"/>
      <c r="MCI37" s="984"/>
      <c r="MCJ37" s="984"/>
      <c r="MCK37" s="984"/>
      <c r="MCL37" s="984"/>
      <c r="MCM37" s="984"/>
      <c r="MCN37" s="984"/>
      <c r="MCO37" s="984"/>
      <c r="MCP37" s="984"/>
      <c r="MCQ37" s="984"/>
      <c r="MCR37" s="984"/>
      <c r="MCS37" s="984"/>
      <c r="MCT37" s="984"/>
      <c r="MCU37" s="984"/>
      <c r="MCV37" s="984"/>
      <c r="MCW37" s="984"/>
      <c r="MCX37" s="984"/>
      <c r="MCY37" s="984"/>
      <c r="MCZ37" s="984"/>
      <c r="MDA37" s="984"/>
      <c r="MDB37" s="984"/>
      <c r="MDC37" s="984"/>
      <c r="MDD37" s="984"/>
      <c r="MDE37" s="984"/>
      <c r="MDF37" s="984"/>
      <c r="MDG37" s="984"/>
      <c r="MDH37" s="984"/>
      <c r="MDI37" s="984"/>
      <c r="MDJ37" s="984"/>
      <c r="MDK37" s="984"/>
      <c r="MDL37" s="984"/>
      <c r="MDM37" s="984"/>
      <c r="MDN37" s="984"/>
      <c r="MDO37" s="984"/>
      <c r="MDP37" s="984"/>
      <c r="MDQ37" s="984"/>
      <c r="MDR37" s="984"/>
      <c r="MDS37" s="984"/>
      <c r="MDT37" s="984"/>
      <c r="MDU37" s="984"/>
      <c r="MDV37" s="984"/>
      <c r="MDW37" s="984"/>
      <c r="MDX37" s="984"/>
      <c r="MDY37" s="984"/>
      <c r="MDZ37" s="984"/>
      <c r="MEA37" s="984"/>
      <c r="MEB37" s="984"/>
      <c r="MEC37" s="984"/>
      <c r="MED37" s="984"/>
      <c r="MEE37" s="984"/>
      <c r="MEF37" s="984"/>
      <c r="MEG37" s="984"/>
      <c r="MEH37" s="984"/>
      <c r="MEI37" s="984"/>
      <c r="MEJ37" s="984"/>
      <c r="MEK37" s="984"/>
      <c r="MEL37" s="984"/>
      <c r="MEM37" s="984"/>
      <c r="MEN37" s="984"/>
      <c r="MEO37" s="984"/>
      <c r="MEP37" s="984"/>
      <c r="MEQ37" s="984"/>
      <c r="MER37" s="984"/>
      <c r="MES37" s="984"/>
      <c r="MET37" s="984"/>
      <c r="MEU37" s="984"/>
      <c r="MEV37" s="984"/>
      <c r="MEW37" s="984"/>
      <c r="MEX37" s="984"/>
      <c r="MEY37" s="984"/>
      <c r="MEZ37" s="984"/>
      <c r="MFA37" s="984"/>
      <c r="MFB37" s="984"/>
      <c r="MFC37" s="984"/>
      <c r="MFD37" s="984"/>
      <c r="MFE37" s="984"/>
      <c r="MFF37" s="984"/>
      <c r="MFG37" s="984"/>
      <c r="MFH37" s="984"/>
      <c r="MFI37" s="984"/>
      <c r="MFJ37" s="984"/>
      <c r="MFK37" s="984"/>
      <c r="MFL37" s="984"/>
      <c r="MFM37" s="984"/>
      <c r="MFN37" s="984"/>
      <c r="MFO37" s="984"/>
      <c r="MFP37" s="984"/>
      <c r="MFQ37" s="984"/>
      <c r="MFR37" s="984"/>
      <c r="MFS37" s="984"/>
      <c r="MFT37" s="984"/>
      <c r="MFU37" s="984"/>
      <c r="MFV37" s="984"/>
      <c r="MFW37" s="984"/>
      <c r="MFX37" s="984"/>
      <c r="MFY37" s="984"/>
      <c r="MFZ37" s="984"/>
      <c r="MGA37" s="984"/>
      <c r="MGB37" s="984"/>
      <c r="MGC37" s="984"/>
      <c r="MGD37" s="984"/>
      <c r="MGE37" s="984"/>
      <c r="MGF37" s="984"/>
      <c r="MGG37" s="984"/>
      <c r="MGH37" s="984"/>
      <c r="MGI37" s="984"/>
      <c r="MGJ37" s="984"/>
      <c r="MGK37" s="984"/>
      <c r="MGL37" s="984"/>
      <c r="MGM37" s="984"/>
      <c r="MGN37" s="984"/>
      <c r="MGO37" s="984"/>
      <c r="MGP37" s="984"/>
      <c r="MGQ37" s="984"/>
      <c r="MGR37" s="984"/>
      <c r="MGS37" s="984"/>
      <c r="MGT37" s="984"/>
      <c r="MGU37" s="984"/>
      <c r="MGV37" s="984"/>
      <c r="MGW37" s="984"/>
      <c r="MGX37" s="984"/>
      <c r="MGY37" s="984"/>
      <c r="MGZ37" s="984"/>
      <c r="MHA37" s="984"/>
      <c r="MHB37" s="984"/>
      <c r="MHC37" s="984"/>
      <c r="MHD37" s="984"/>
      <c r="MHE37" s="984"/>
      <c r="MHF37" s="984"/>
      <c r="MHG37" s="984"/>
      <c r="MHH37" s="984"/>
      <c r="MHI37" s="984"/>
      <c r="MHJ37" s="984"/>
      <c r="MHK37" s="984"/>
      <c r="MHL37" s="984"/>
      <c r="MHM37" s="984"/>
      <c r="MHN37" s="984"/>
      <c r="MHO37" s="984"/>
      <c r="MHP37" s="984"/>
      <c r="MHQ37" s="984"/>
      <c r="MHR37" s="984"/>
      <c r="MHS37" s="984"/>
      <c r="MHT37" s="984"/>
      <c r="MHU37" s="984"/>
      <c r="MHV37" s="984"/>
      <c r="MHW37" s="984"/>
      <c r="MHX37" s="984"/>
      <c r="MHY37" s="984"/>
      <c r="MHZ37" s="984"/>
      <c r="MIA37" s="984"/>
      <c r="MIB37" s="984"/>
      <c r="MIC37" s="984"/>
      <c r="MID37" s="984"/>
      <c r="MIE37" s="984"/>
      <c r="MIF37" s="984"/>
      <c r="MIG37" s="984"/>
      <c r="MIH37" s="984"/>
      <c r="MII37" s="984"/>
      <c r="MIJ37" s="984"/>
      <c r="MIK37" s="984"/>
      <c r="MIL37" s="984"/>
      <c r="MIM37" s="984"/>
      <c r="MIN37" s="984"/>
      <c r="MIO37" s="984"/>
      <c r="MIP37" s="984"/>
      <c r="MIQ37" s="984"/>
      <c r="MIR37" s="984"/>
      <c r="MIS37" s="984"/>
      <c r="MIT37" s="984"/>
      <c r="MIU37" s="984"/>
      <c r="MIV37" s="984"/>
      <c r="MIW37" s="984"/>
      <c r="MIX37" s="984"/>
      <c r="MIY37" s="984"/>
      <c r="MIZ37" s="984"/>
      <c r="MJA37" s="984"/>
      <c r="MJB37" s="984"/>
      <c r="MJC37" s="984"/>
      <c r="MJD37" s="984"/>
      <c r="MJE37" s="984"/>
      <c r="MJF37" s="984"/>
      <c r="MJG37" s="984"/>
      <c r="MJH37" s="984"/>
      <c r="MJI37" s="984"/>
      <c r="MJJ37" s="984"/>
      <c r="MJK37" s="984"/>
      <c r="MJL37" s="984"/>
      <c r="MJM37" s="984"/>
      <c r="MJN37" s="984"/>
      <c r="MJO37" s="984"/>
      <c r="MJP37" s="984"/>
      <c r="MJQ37" s="984"/>
      <c r="MJR37" s="984"/>
      <c r="MJS37" s="984"/>
      <c r="MJT37" s="984"/>
      <c r="MJU37" s="984"/>
      <c r="MJV37" s="984"/>
      <c r="MJW37" s="984"/>
      <c r="MJX37" s="984"/>
      <c r="MJY37" s="984"/>
      <c r="MJZ37" s="984"/>
      <c r="MKA37" s="984"/>
      <c r="MKB37" s="984"/>
      <c r="MKC37" s="984"/>
      <c r="MKD37" s="984"/>
      <c r="MKE37" s="984"/>
      <c r="MKF37" s="984"/>
      <c r="MKG37" s="984"/>
      <c r="MKH37" s="984"/>
      <c r="MKI37" s="984"/>
      <c r="MKJ37" s="984"/>
      <c r="MKK37" s="984"/>
      <c r="MKL37" s="984"/>
      <c r="MKM37" s="984"/>
      <c r="MKN37" s="984"/>
      <c r="MKO37" s="984"/>
      <c r="MKP37" s="984"/>
      <c r="MKQ37" s="984"/>
      <c r="MKR37" s="984"/>
      <c r="MKS37" s="984"/>
      <c r="MKT37" s="984"/>
      <c r="MKU37" s="984"/>
      <c r="MKV37" s="984"/>
      <c r="MKW37" s="984"/>
      <c r="MKX37" s="984"/>
      <c r="MKY37" s="984"/>
      <c r="MKZ37" s="984"/>
      <c r="MLA37" s="984"/>
      <c r="MLB37" s="984"/>
      <c r="MLC37" s="984"/>
      <c r="MLD37" s="984"/>
      <c r="MLE37" s="984"/>
      <c r="MLF37" s="984"/>
      <c r="MLG37" s="984"/>
      <c r="MLH37" s="984"/>
      <c r="MLI37" s="984"/>
      <c r="MLJ37" s="984"/>
      <c r="MLK37" s="984"/>
      <c r="MLL37" s="984"/>
      <c r="MLM37" s="984"/>
      <c r="MLN37" s="984"/>
      <c r="MLO37" s="984"/>
      <c r="MLP37" s="984"/>
      <c r="MLQ37" s="984"/>
      <c r="MLR37" s="984"/>
      <c r="MLS37" s="984"/>
      <c r="MLT37" s="984"/>
      <c r="MLU37" s="984"/>
      <c r="MLV37" s="984"/>
      <c r="MLW37" s="984"/>
      <c r="MLX37" s="984"/>
      <c r="MLY37" s="984"/>
      <c r="MLZ37" s="984"/>
      <c r="MMA37" s="984"/>
      <c r="MMB37" s="984"/>
      <c r="MMC37" s="984"/>
      <c r="MMD37" s="984"/>
      <c r="MME37" s="984"/>
      <c r="MMF37" s="984"/>
      <c r="MMG37" s="984"/>
      <c r="MMH37" s="984"/>
      <c r="MMI37" s="984"/>
      <c r="MMJ37" s="984"/>
      <c r="MMK37" s="984"/>
      <c r="MML37" s="984"/>
      <c r="MMM37" s="984"/>
      <c r="MMN37" s="984"/>
      <c r="MMO37" s="984"/>
      <c r="MMP37" s="984"/>
      <c r="MMQ37" s="984"/>
      <c r="MMR37" s="984"/>
      <c r="MMS37" s="984"/>
      <c r="MMT37" s="984"/>
      <c r="MMU37" s="984"/>
      <c r="MMV37" s="984"/>
      <c r="MMW37" s="984"/>
      <c r="MMX37" s="984"/>
      <c r="MMY37" s="984"/>
      <c r="MMZ37" s="984"/>
      <c r="MNA37" s="984"/>
      <c r="MNB37" s="984"/>
      <c r="MNC37" s="984"/>
      <c r="MND37" s="984"/>
      <c r="MNE37" s="984"/>
      <c r="MNF37" s="984"/>
      <c r="MNG37" s="984"/>
      <c r="MNH37" s="984"/>
      <c r="MNI37" s="984"/>
      <c r="MNJ37" s="984"/>
      <c r="MNK37" s="984"/>
      <c r="MNL37" s="984"/>
      <c r="MNM37" s="984"/>
      <c r="MNN37" s="984"/>
      <c r="MNO37" s="984"/>
      <c r="MNP37" s="984"/>
      <c r="MNQ37" s="984"/>
      <c r="MNR37" s="984"/>
      <c r="MNS37" s="984"/>
      <c r="MNT37" s="984"/>
      <c r="MNU37" s="984"/>
      <c r="MNV37" s="984"/>
      <c r="MNW37" s="984"/>
      <c r="MNX37" s="984"/>
      <c r="MNY37" s="984"/>
      <c r="MNZ37" s="984"/>
      <c r="MOA37" s="984"/>
      <c r="MOB37" s="984"/>
      <c r="MOC37" s="984"/>
      <c r="MOD37" s="984"/>
      <c r="MOE37" s="984"/>
      <c r="MOF37" s="984"/>
      <c r="MOG37" s="984"/>
      <c r="MOH37" s="984"/>
      <c r="MOI37" s="984"/>
      <c r="MOJ37" s="984"/>
      <c r="MOK37" s="984"/>
      <c r="MOL37" s="984"/>
      <c r="MOM37" s="984"/>
      <c r="MON37" s="984"/>
      <c r="MOO37" s="984"/>
      <c r="MOP37" s="984"/>
      <c r="MOQ37" s="984"/>
      <c r="MOR37" s="984"/>
      <c r="MOS37" s="984"/>
      <c r="MOT37" s="984"/>
      <c r="MOU37" s="984"/>
      <c r="MOV37" s="984"/>
      <c r="MOW37" s="984"/>
      <c r="MOX37" s="984"/>
      <c r="MOY37" s="984"/>
      <c r="MOZ37" s="984"/>
      <c r="MPA37" s="984"/>
      <c r="MPB37" s="984"/>
      <c r="MPC37" s="984"/>
      <c r="MPD37" s="984"/>
      <c r="MPE37" s="984"/>
      <c r="MPF37" s="984"/>
      <c r="MPG37" s="984"/>
      <c r="MPH37" s="984"/>
      <c r="MPI37" s="984"/>
      <c r="MPJ37" s="984"/>
      <c r="MPK37" s="984"/>
      <c r="MPL37" s="984"/>
      <c r="MPM37" s="984"/>
      <c r="MPN37" s="984"/>
      <c r="MPO37" s="984"/>
      <c r="MPP37" s="984"/>
      <c r="MPQ37" s="984"/>
      <c r="MPR37" s="984"/>
      <c r="MPS37" s="984"/>
      <c r="MPT37" s="984"/>
      <c r="MPU37" s="984"/>
      <c r="MPV37" s="984"/>
      <c r="MPW37" s="984"/>
      <c r="MPX37" s="984"/>
      <c r="MPY37" s="984"/>
      <c r="MPZ37" s="984"/>
      <c r="MQA37" s="984"/>
      <c r="MQB37" s="984"/>
      <c r="MQC37" s="984"/>
      <c r="MQD37" s="984"/>
      <c r="MQE37" s="984"/>
      <c r="MQF37" s="984"/>
      <c r="MQG37" s="984"/>
      <c r="MQH37" s="984"/>
      <c r="MQI37" s="984"/>
      <c r="MQJ37" s="984"/>
      <c r="MQK37" s="984"/>
      <c r="MQL37" s="984"/>
      <c r="MQM37" s="984"/>
      <c r="MQN37" s="984"/>
      <c r="MQO37" s="984"/>
      <c r="MQP37" s="984"/>
      <c r="MQQ37" s="984"/>
      <c r="MQR37" s="984"/>
      <c r="MQS37" s="984"/>
      <c r="MQT37" s="984"/>
      <c r="MQU37" s="984"/>
      <c r="MQV37" s="984"/>
      <c r="MQW37" s="984"/>
      <c r="MQX37" s="984"/>
      <c r="MQY37" s="984"/>
      <c r="MQZ37" s="984"/>
      <c r="MRA37" s="984"/>
      <c r="MRB37" s="984"/>
      <c r="MRC37" s="984"/>
      <c r="MRD37" s="984"/>
      <c r="MRE37" s="984"/>
      <c r="MRF37" s="984"/>
      <c r="MRG37" s="984"/>
      <c r="MRH37" s="984"/>
      <c r="MRI37" s="984"/>
      <c r="MRJ37" s="984"/>
      <c r="MRK37" s="984"/>
      <c r="MRL37" s="984"/>
      <c r="MRM37" s="984"/>
      <c r="MRN37" s="984"/>
      <c r="MRO37" s="984"/>
      <c r="MRP37" s="984"/>
      <c r="MRQ37" s="984"/>
      <c r="MRR37" s="984"/>
      <c r="MRS37" s="984"/>
      <c r="MRT37" s="984"/>
      <c r="MRU37" s="984"/>
      <c r="MRV37" s="984"/>
      <c r="MRW37" s="984"/>
      <c r="MRX37" s="984"/>
      <c r="MRY37" s="984"/>
      <c r="MRZ37" s="984"/>
      <c r="MSA37" s="984"/>
      <c r="MSB37" s="984"/>
      <c r="MSC37" s="984"/>
      <c r="MSD37" s="984"/>
      <c r="MSE37" s="984"/>
      <c r="MSF37" s="984"/>
      <c r="MSG37" s="984"/>
      <c r="MSH37" s="984"/>
      <c r="MSI37" s="984"/>
      <c r="MSJ37" s="984"/>
      <c r="MSK37" s="984"/>
      <c r="MSL37" s="984"/>
      <c r="MSM37" s="984"/>
      <c r="MSN37" s="984"/>
      <c r="MSO37" s="984"/>
      <c r="MSP37" s="984"/>
      <c r="MSQ37" s="984"/>
      <c r="MSR37" s="984"/>
      <c r="MSS37" s="984"/>
      <c r="MST37" s="984"/>
      <c r="MSU37" s="984"/>
      <c r="MSV37" s="984"/>
      <c r="MSW37" s="984"/>
      <c r="MSX37" s="984"/>
      <c r="MSY37" s="984"/>
      <c r="MSZ37" s="984"/>
      <c r="MTA37" s="984"/>
      <c r="MTB37" s="984"/>
      <c r="MTC37" s="984"/>
      <c r="MTD37" s="984"/>
      <c r="MTE37" s="984"/>
      <c r="MTF37" s="984"/>
      <c r="MTG37" s="984"/>
      <c r="MTH37" s="984"/>
      <c r="MTI37" s="984"/>
      <c r="MTJ37" s="984"/>
      <c r="MTK37" s="984"/>
      <c r="MTL37" s="984"/>
      <c r="MTM37" s="984"/>
      <c r="MTN37" s="984"/>
      <c r="MTO37" s="984"/>
      <c r="MTP37" s="984"/>
      <c r="MTQ37" s="984"/>
      <c r="MTR37" s="984"/>
      <c r="MTS37" s="984"/>
      <c r="MTT37" s="984"/>
      <c r="MTU37" s="984"/>
      <c r="MTV37" s="984"/>
      <c r="MTW37" s="984"/>
      <c r="MTX37" s="984"/>
      <c r="MTY37" s="984"/>
      <c r="MTZ37" s="984"/>
      <c r="MUA37" s="984"/>
      <c r="MUB37" s="984"/>
      <c r="MUC37" s="984"/>
      <c r="MUD37" s="984"/>
      <c r="MUE37" s="984"/>
      <c r="MUF37" s="984"/>
      <c r="MUG37" s="984"/>
      <c r="MUH37" s="984"/>
      <c r="MUI37" s="984"/>
      <c r="MUJ37" s="984"/>
      <c r="MUK37" s="984"/>
      <c r="MUL37" s="984"/>
      <c r="MUM37" s="984"/>
      <c r="MUN37" s="984"/>
      <c r="MUO37" s="984"/>
      <c r="MUP37" s="984"/>
      <c r="MUQ37" s="984"/>
      <c r="MUR37" s="984"/>
      <c r="MUS37" s="984"/>
      <c r="MUT37" s="984"/>
      <c r="MUU37" s="984"/>
      <c r="MUV37" s="984"/>
      <c r="MUW37" s="984"/>
      <c r="MUX37" s="984"/>
      <c r="MUY37" s="984"/>
      <c r="MUZ37" s="984"/>
      <c r="MVA37" s="984"/>
      <c r="MVB37" s="984"/>
      <c r="MVC37" s="984"/>
      <c r="MVD37" s="984"/>
      <c r="MVE37" s="984"/>
      <c r="MVF37" s="984"/>
      <c r="MVG37" s="984"/>
      <c r="MVH37" s="984"/>
      <c r="MVI37" s="984"/>
      <c r="MVJ37" s="984"/>
      <c r="MVK37" s="984"/>
      <c r="MVL37" s="984"/>
      <c r="MVM37" s="984"/>
      <c r="MVN37" s="984"/>
      <c r="MVO37" s="984"/>
      <c r="MVP37" s="984"/>
      <c r="MVQ37" s="984"/>
      <c r="MVR37" s="984"/>
      <c r="MVS37" s="984"/>
      <c r="MVT37" s="984"/>
      <c r="MVU37" s="984"/>
      <c r="MVV37" s="984"/>
      <c r="MVW37" s="984"/>
      <c r="MVX37" s="984"/>
      <c r="MVY37" s="984"/>
      <c r="MVZ37" s="984"/>
      <c r="MWA37" s="984"/>
      <c r="MWB37" s="984"/>
      <c r="MWC37" s="984"/>
      <c r="MWD37" s="984"/>
      <c r="MWE37" s="984"/>
      <c r="MWF37" s="984"/>
      <c r="MWG37" s="984"/>
      <c r="MWH37" s="984"/>
      <c r="MWI37" s="984"/>
      <c r="MWJ37" s="984"/>
      <c r="MWK37" s="984"/>
      <c r="MWL37" s="984"/>
      <c r="MWM37" s="984"/>
      <c r="MWN37" s="984"/>
      <c r="MWO37" s="984"/>
      <c r="MWP37" s="984"/>
      <c r="MWQ37" s="984"/>
      <c r="MWR37" s="984"/>
      <c r="MWS37" s="984"/>
      <c r="MWT37" s="984"/>
      <c r="MWU37" s="984"/>
      <c r="MWV37" s="984"/>
      <c r="MWW37" s="984"/>
      <c r="MWX37" s="984"/>
      <c r="MWY37" s="984"/>
      <c r="MWZ37" s="984"/>
      <c r="MXA37" s="984"/>
      <c r="MXB37" s="984"/>
      <c r="MXC37" s="984"/>
      <c r="MXD37" s="984"/>
      <c r="MXE37" s="984"/>
      <c r="MXF37" s="984"/>
      <c r="MXG37" s="984"/>
      <c r="MXH37" s="984"/>
      <c r="MXI37" s="984"/>
      <c r="MXJ37" s="984"/>
      <c r="MXK37" s="984"/>
      <c r="MXL37" s="984"/>
      <c r="MXM37" s="984"/>
      <c r="MXN37" s="984"/>
      <c r="MXO37" s="984"/>
      <c r="MXP37" s="984"/>
      <c r="MXQ37" s="984"/>
      <c r="MXR37" s="984"/>
      <c r="MXS37" s="984"/>
      <c r="MXT37" s="984"/>
      <c r="MXU37" s="984"/>
      <c r="MXV37" s="984"/>
      <c r="MXW37" s="984"/>
      <c r="MXX37" s="984"/>
      <c r="MXY37" s="984"/>
      <c r="MXZ37" s="984"/>
      <c r="MYA37" s="984"/>
      <c r="MYB37" s="984"/>
      <c r="MYC37" s="984"/>
      <c r="MYD37" s="984"/>
      <c r="MYE37" s="984"/>
      <c r="MYF37" s="984"/>
      <c r="MYG37" s="984"/>
      <c r="MYH37" s="984"/>
      <c r="MYI37" s="984"/>
      <c r="MYJ37" s="984"/>
      <c r="MYK37" s="984"/>
      <c r="MYL37" s="984"/>
      <c r="MYM37" s="984"/>
      <c r="MYN37" s="984"/>
      <c r="MYO37" s="984"/>
      <c r="MYP37" s="984"/>
      <c r="MYQ37" s="984"/>
      <c r="MYR37" s="984"/>
      <c r="MYS37" s="984"/>
      <c r="MYT37" s="984"/>
      <c r="MYU37" s="984"/>
      <c r="MYV37" s="984"/>
      <c r="MYW37" s="984"/>
      <c r="MYX37" s="984"/>
      <c r="MYY37" s="984"/>
      <c r="MYZ37" s="984"/>
      <c r="MZA37" s="984"/>
      <c r="MZB37" s="984"/>
      <c r="MZC37" s="984"/>
      <c r="MZD37" s="984"/>
      <c r="MZE37" s="984"/>
      <c r="MZF37" s="984"/>
      <c r="MZG37" s="984"/>
      <c r="MZH37" s="984"/>
      <c r="MZI37" s="984"/>
      <c r="MZJ37" s="984"/>
      <c r="MZK37" s="984"/>
      <c r="MZL37" s="984"/>
      <c r="MZM37" s="984"/>
      <c r="MZN37" s="984"/>
      <c r="MZO37" s="984"/>
      <c r="MZP37" s="984"/>
      <c r="MZQ37" s="984"/>
      <c r="MZR37" s="984"/>
      <c r="MZS37" s="984"/>
      <c r="MZT37" s="984"/>
      <c r="MZU37" s="984"/>
      <c r="MZV37" s="984"/>
      <c r="MZW37" s="984"/>
      <c r="MZX37" s="984"/>
      <c r="MZY37" s="984"/>
      <c r="MZZ37" s="984"/>
      <c r="NAA37" s="984"/>
      <c r="NAB37" s="984"/>
      <c r="NAC37" s="984"/>
      <c r="NAD37" s="984"/>
      <c r="NAE37" s="984"/>
      <c r="NAF37" s="984"/>
      <c r="NAG37" s="984"/>
      <c r="NAH37" s="984"/>
      <c r="NAI37" s="984"/>
      <c r="NAJ37" s="984"/>
      <c r="NAK37" s="984"/>
      <c r="NAL37" s="984"/>
      <c r="NAM37" s="984"/>
      <c r="NAN37" s="984"/>
      <c r="NAO37" s="984"/>
      <c r="NAP37" s="984"/>
      <c r="NAQ37" s="984"/>
      <c r="NAR37" s="984"/>
      <c r="NAS37" s="984"/>
      <c r="NAT37" s="984"/>
      <c r="NAU37" s="984"/>
      <c r="NAV37" s="984"/>
      <c r="NAW37" s="984"/>
      <c r="NAX37" s="984"/>
      <c r="NAY37" s="984"/>
      <c r="NAZ37" s="984"/>
      <c r="NBA37" s="984"/>
      <c r="NBB37" s="984"/>
      <c r="NBC37" s="984"/>
      <c r="NBD37" s="984"/>
      <c r="NBE37" s="984"/>
      <c r="NBF37" s="984"/>
      <c r="NBG37" s="984"/>
      <c r="NBH37" s="984"/>
      <c r="NBI37" s="984"/>
      <c r="NBJ37" s="984"/>
      <c r="NBK37" s="984"/>
      <c r="NBL37" s="984"/>
      <c r="NBM37" s="984"/>
      <c r="NBN37" s="984"/>
      <c r="NBO37" s="984"/>
      <c r="NBP37" s="984"/>
      <c r="NBQ37" s="984"/>
      <c r="NBR37" s="984"/>
      <c r="NBS37" s="984"/>
      <c r="NBT37" s="984"/>
      <c r="NBU37" s="984"/>
      <c r="NBV37" s="984"/>
      <c r="NBW37" s="984"/>
      <c r="NBX37" s="984"/>
      <c r="NBY37" s="984"/>
      <c r="NBZ37" s="984"/>
      <c r="NCA37" s="984"/>
      <c r="NCB37" s="984"/>
      <c r="NCC37" s="984"/>
      <c r="NCD37" s="984"/>
      <c r="NCE37" s="984"/>
      <c r="NCF37" s="984"/>
      <c r="NCG37" s="984"/>
      <c r="NCH37" s="984"/>
      <c r="NCI37" s="984"/>
      <c r="NCJ37" s="984"/>
      <c r="NCK37" s="984"/>
      <c r="NCL37" s="984"/>
      <c r="NCM37" s="984"/>
      <c r="NCN37" s="984"/>
      <c r="NCO37" s="984"/>
      <c r="NCP37" s="984"/>
      <c r="NCQ37" s="984"/>
      <c r="NCR37" s="984"/>
      <c r="NCS37" s="984"/>
      <c r="NCT37" s="984"/>
      <c r="NCU37" s="984"/>
      <c r="NCV37" s="984"/>
      <c r="NCW37" s="984"/>
      <c r="NCX37" s="984"/>
      <c r="NCY37" s="984"/>
      <c r="NCZ37" s="984"/>
      <c r="NDA37" s="984"/>
      <c r="NDB37" s="984"/>
      <c r="NDC37" s="984"/>
      <c r="NDD37" s="984"/>
      <c r="NDE37" s="984"/>
      <c r="NDF37" s="984"/>
      <c r="NDG37" s="984"/>
      <c r="NDH37" s="984"/>
      <c r="NDI37" s="984"/>
      <c r="NDJ37" s="984"/>
      <c r="NDK37" s="984"/>
      <c r="NDL37" s="984"/>
      <c r="NDM37" s="984"/>
      <c r="NDN37" s="984"/>
      <c r="NDO37" s="984"/>
      <c r="NDP37" s="984"/>
      <c r="NDQ37" s="984"/>
      <c r="NDR37" s="984"/>
      <c r="NDS37" s="984"/>
      <c r="NDT37" s="984"/>
      <c r="NDU37" s="984"/>
      <c r="NDV37" s="984"/>
      <c r="NDW37" s="984"/>
      <c r="NDX37" s="984"/>
      <c r="NDY37" s="984"/>
      <c r="NDZ37" s="984"/>
      <c r="NEA37" s="984"/>
      <c r="NEB37" s="984"/>
      <c r="NEC37" s="984"/>
      <c r="NED37" s="984"/>
      <c r="NEE37" s="984"/>
      <c r="NEF37" s="984"/>
      <c r="NEG37" s="984"/>
      <c r="NEH37" s="984"/>
      <c r="NEI37" s="984"/>
      <c r="NEJ37" s="984"/>
      <c r="NEK37" s="984"/>
      <c r="NEL37" s="984"/>
      <c r="NEM37" s="984"/>
      <c r="NEN37" s="984"/>
      <c r="NEO37" s="984"/>
      <c r="NEP37" s="984"/>
      <c r="NEQ37" s="984"/>
      <c r="NER37" s="984"/>
      <c r="NES37" s="984"/>
      <c r="NET37" s="984"/>
      <c r="NEU37" s="984"/>
      <c r="NEV37" s="984"/>
      <c r="NEW37" s="984"/>
      <c r="NEX37" s="984"/>
      <c r="NEY37" s="984"/>
      <c r="NEZ37" s="984"/>
      <c r="NFA37" s="984"/>
      <c r="NFB37" s="984"/>
      <c r="NFC37" s="984"/>
      <c r="NFD37" s="984"/>
      <c r="NFE37" s="984"/>
      <c r="NFF37" s="984"/>
      <c r="NFG37" s="984"/>
      <c r="NFH37" s="984"/>
      <c r="NFI37" s="984"/>
      <c r="NFJ37" s="984"/>
      <c r="NFK37" s="984"/>
      <c r="NFL37" s="984"/>
      <c r="NFM37" s="984"/>
      <c r="NFN37" s="984"/>
      <c r="NFO37" s="984"/>
      <c r="NFP37" s="984"/>
      <c r="NFQ37" s="984"/>
      <c r="NFR37" s="984"/>
      <c r="NFS37" s="984"/>
      <c r="NFT37" s="984"/>
      <c r="NFU37" s="984"/>
      <c r="NFV37" s="984"/>
      <c r="NFW37" s="984"/>
      <c r="NFX37" s="984"/>
      <c r="NFY37" s="984"/>
      <c r="NFZ37" s="984"/>
      <c r="NGA37" s="984"/>
      <c r="NGB37" s="984"/>
      <c r="NGC37" s="984"/>
      <c r="NGD37" s="984"/>
      <c r="NGE37" s="984"/>
      <c r="NGF37" s="984"/>
      <c r="NGG37" s="984"/>
      <c r="NGH37" s="984"/>
      <c r="NGI37" s="984"/>
      <c r="NGJ37" s="984"/>
      <c r="NGK37" s="984"/>
      <c r="NGL37" s="984"/>
      <c r="NGM37" s="984"/>
      <c r="NGN37" s="984"/>
      <c r="NGO37" s="984"/>
      <c r="NGP37" s="984"/>
      <c r="NGQ37" s="984"/>
      <c r="NGR37" s="984"/>
      <c r="NGS37" s="984"/>
      <c r="NGT37" s="984"/>
      <c r="NGU37" s="984"/>
      <c r="NGV37" s="984"/>
      <c r="NGW37" s="984"/>
      <c r="NGX37" s="984"/>
      <c r="NGY37" s="984"/>
      <c r="NGZ37" s="984"/>
      <c r="NHA37" s="984"/>
      <c r="NHB37" s="984"/>
      <c r="NHC37" s="984"/>
      <c r="NHD37" s="984"/>
      <c r="NHE37" s="984"/>
      <c r="NHF37" s="984"/>
      <c r="NHG37" s="984"/>
      <c r="NHH37" s="984"/>
      <c r="NHI37" s="984"/>
      <c r="NHJ37" s="984"/>
      <c r="NHK37" s="984"/>
      <c r="NHL37" s="984"/>
      <c r="NHM37" s="984"/>
      <c r="NHN37" s="984"/>
      <c r="NHO37" s="984"/>
      <c r="NHP37" s="984"/>
      <c r="NHQ37" s="984"/>
      <c r="NHR37" s="984"/>
      <c r="NHS37" s="984"/>
      <c r="NHT37" s="984"/>
      <c r="NHU37" s="984"/>
      <c r="NHV37" s="984"/>
      <c r="NHW37" s="984"/>
      <c r="NHX37" s="984"/>
      <c r="NHY37" s="984"/>
      <c r="NHZ37" s="984"/>
      <c r="NIA37" s="984"/>
      <c r="NIB37" s="984"/>
      <c r="NIC37" s="984"/>
      <c r="NID37" s="984"/>
      <c r="NIE37" s="984"/>
      <c r="NIF37" s="984"/>
      <c r="NIG37" s="984"/>
      <c r="NIH37" s="984"/>
      <c r="NII37" s="984"/>
      <c r="NIJ37" s="984"/>
      <c r="NIK37" s="984"/>
      <c r="NIL37" s="984"/>
      <c r="NIM37" s="984"/>
      <c r="NIN37" s="984"/>
      <c r="NIO37" s="984"/>
      <c r="NIP37" s="984"/>
      <c r="NIQ37" s="984"/>
      <c r="NIR37" s="984"/>
      <c r="NIS37" s="984"/>
      <c r="NIT37" s="984"/>
      <c r="NIU37" s="984"/>
      <c r="NIV37" s="984"/>
      <c r="NIW37" s="984"/>
      <c r="NIX37" s="984"/>
      <c r="NIY37" s="984"/>
      <c r="NIZ37" s="984"/>
      <c r="NJA37" s="984"/>
      <c r="NJB37" s="984"/>
      <c r="NJC37" s="984"/>
      <c r="NJD37" s="984"/>
      <c r="NJE37" s="984"/>
      <c r="NJF37" s="984"/>
      <c r="NJG37" s="984"/>
      <c r="NJH37" s="984"/>
      <c r="NJI37" s="984"/>
      <c r="NJJ37" s="984"/>
      <c r="NJK37" s="984"/>
      <c r="NJL37" s="984"/>
      <c r="NJM37" s="984"/>
      <c r="NJN37" s="984"/>
      <c r="NJO37" s="984"/>
      <c r="NJP37" s="984"/>
      <c r="NJQ37" s="984"/>
      <c r="NJR37" s="984"/>
      <c r="NJS37" s="984"/>
      <c r="NJT37" s="984"/>
      <c r="NJU37" s="984"/>
      <c r="NJV37" s="984"/>
      <c r="NJW37" s="984"/>
      <c r="NJX37" s="984"/>
      <c r="NJY37" s="984"/>
      <c r="NJZ37" s="984"/>
      <c r="NKA37" s="984"/>
      <c r="NKB37" s="984"/>
      <c r="NKC37" s="984"/>
      <c r="NKD37" s="984"/>
      <c r="NKE37" s="984"/>
      <c r="NKF37" s="984"/>
      <c r="NKG37" s="984"/>
      <c r="NKH37" s="984"/>
      <c r="NKI37" s="984"/>
      <c r="NKJ37" s="984"/>
      <c r="NKK37" s="984"/>
      <c r="NKL37" s="984"/>
      <c r="NKM37" s="984"/>
      <c r="NKN37" s="984"/>
      <c r="NKO37" s="984"/>
      <c r="NKP37" s="984"/>
      <c r="NKQ37" s="984"/>
      <c r="NKR37" s="984"/>
      <c r="NKS37" s="984"/>
      <c r="NKT37" s="984"/>
      <c r="NKU37" s="984"/>
      <c r="NKV37" s="984"/>
      <c r="NKW37" s="984"/>
      <c r="NKX37" s="984"/>
      <c r="NKY37" s="984"/>
      <c r="NKZ37" s="984"/>
      <c r="NLA37" s="984"/>
      <c r="NLB37" s="984"/>
      <c r="NLC37" s="984"/>
      <c r="NLD37" s="984"/>
      <c r="NLE37" s="984"/>
      <c r="NLF37" s="984"/>
      <c r="NLG37" s="984"/>
      <c r="NLH37" s="984"/>
      <c r="NLI37" s="984"/>
      <c r="NLJ37" s="984"/>
      <c r="NLK37" s="984"/>
      <c r="NLL37" s="984"/>
      <c r="NLM37" s="984"/>
      <c r="NLN37" s="984"/>
      <c r="NLO37" s="984"/>
      <c r="NLP37" s="984"/>
      <c r="NLQ37" s="984"/>
      <c r="NLR37" s="984"/>
      <c r="NLS37" s="984"/>
      <c r="NLT37" s="984"/>
      <c r="NLU37" s="984"/>
      <c r="NLV37" s="984"/>
      <c r="NLW37" s="984"/>
      <c r="NLX37" s="984"/>
      <c r="NLY37" s="984"/>
      <c r="NLZ37" s="984"/>
      <c r="NMA37" s="984"/>
      <c r="NMB37" s="984"/>
      <c r="NMC37" s="984"/>
      <c r="NMD37" s="984"/>
      <c r="NME37" s="984"/>
      <c r="NMF37" s="984"/>
      <c r="NMG37" s="984"/>
      <c r="NMH37" s="984"/>
      <c r="NMI37" s="984"/>
      <c r="NMJ37" s="984"/>
      <c r="NMK37" s="984"/>
      <c r="NML37" s="984"/>
      <c r="NMM37" s="984"/>
      <c r="NMN37" s="984"/>
      <c r="NMO37" s="984"/>
      <c r="NMP37" s="984"/>
      <c r="NMQ37" s="984"/>
      <c r="NMR37" s="984"/>
      <c r="NMS37" s="984"/>
      <c r="NMT37" s="984"/>
      <c r="NMU37" s="984"/>
      <c r="NMV37" s="984"/>
      <c r="NMW37" s="984"/>
      <c r="NMX37" s="984"/>
      <c r="NMY37" s="984"/>
      <c r="NMZ37" s="984"/>
      <c r="NNA37" s="984"/>
      <c r="NNB37" s="984"/>
      <c r="NNC37" s="984"/>
      <c r="NND37" s="984"/>
      <c r="NNE37" s="984"/>
      <c r="NNF37" s="984"/>
      <c r="NNG37" s="984"/>
      <c r="NNH37" s="984"/>
      <c r="NNI37" s="984"/>
      <c r="NNJ37" s="984"/>
      <c r="NNK37" s="984"/>
      <c r="NNL37" s="984"/>
      <c r="NNM37" s="984"/>
      <c r="NNN37" s="984"/>
      <c r="NNO37" s="984"/>
      <c r="NNP37" s="984"/>
      <c r="NNQ37" s="984"/>
      <c r="NNR37" s="984"/>
      <c r="NNS37" s="984"/>
      <c r="NNT37" s="984"/>
      <c r="NNU37" s="984"/>
      <c r="NNV37" s="984"/>
      <c r="NNW37" s="984"/>
      <c r="NNX37" s="984"/>
      <c r="NNY37" s="984"/>
      <c r="NNZ37" s="984"/>
      <c r="NOA37" s="984"/>
      <c r="NOB37" s="984"/>
      <c r="NOC37" s="984"/>
      <c r="NOD37" s="984"/>
      <c r="NOE37" s="984"/>
      <c r="NOF37" s="984"/>
      <c r="NOG37" s="984"/>
      <c r="NOH37" s="984"/>
      <c r="NOI37" s="984"/>
      <c r="NOJ37" s="984"/>
      <c r="NOK37" s="984"/>
      <c r="NOL37" s="984"/>
      <c r="NOM37" s="984"/>
      <c r="NON37" s="984"/>
      <c r="NOO37" s="984"/>
      <c r="NOP37" s="984"/>
      <c r="NOQ37" s="984"/>
      <c r="NOR37" s="984"/>
      <c r="NOS37" s="984"/>
      <c r="NOT37" s="984"/>
      <c r="NOU37" s="984"/>
      <c r="NOV37" s="984"/>
      <c r="NOW37" s="984"/>
      <c r="NOX37" s="984"/>
      <c r="NOY37" s="984"/>
      <c r="NOZ37" s="984"/>
      <c r="NPA37" s="984"/>
      <c r="NPB37" s="984"/>
      <c r="NPC37" s="984"/>
      <c r="NPD37" s="984"/>
      <c r="NPE37" s="984"/>
      <c r="NPF37" s="984"/>
      <c r="NPG37" s="984"/>
      <c r="NPH37" s="984"/>
      <c r="NPI37" s="984"/>
      <c r="NPJ37" s="984"/>
      <c r="NPK37" s="984"/>
      <c r="NPL37" s="984"/>
      <c r="NPM37" s="984"/>
      <c r="NPN37" s="984"/>
      <c r="NPO37" s="984"/>
      <c r="NPP37" s="984"/>
      <c r="NPQ37" s="984"/>
      <c r="NPR37" s="984"/>
      <c r="NPS37" s="984"/>
      <c r="NPT37" s="984"/>
      <c r="NPU37" s="984"/>
      <c r="NPV37" s="984"/>
      <c r="NPW37" s="984"/>
      <c r="NPX37" s="984"/>
      <c r="NPY37" s="984"/>
      <c r="NPZ37" s="984"/>
      <c r="NQA37" s="984"/>
      <c r="NQB37" s="984"/>
      <c r="NQC37" s="984"/>
      <c r="NQD37" s="984"/>
      <c r="NQE37" s="984"/>
      <c r="NQF37" s="984"/>
      <c r="NQG37" s="984"/>
      <c r="NQH37" s="984"/>
      <c r="NQI37" s="984"/>
      <c r="NQJ37" s="984"/>
      <c r="NQK37" s="984"/>
      <c r="NQL37" s="984"/>
      <c r="NQM37" s="984"/>
      <c r="NQN37" s="984"/>
      <c r="NQO37" s="984"/>
      <c r="NQP37" s="984"/>
      <c r="NQQ37" s="984"/>
      <c r="NQR37" s="984"/>
      <c r="NQS37" s="984"/>
      <c r="NQT37" s="984"/>
      <c r="NQU37" s="984"/>
      <c r="NQV37" s="984"/>
      <c r="NQW37" s="984"/>
      <c r="NQX37" s="984"/>
      <c r="NQY37" s="984"/>
      <c r="NQZ37" s="984"/>
      <c r="NRA37" s="984"/>
      <c r="NRB37" s="984"/>
      <c r="NRC37" s="984"/>
      <c r="NRD37" s="984"/>
      <c r="NRE37" s="984"/>
      <c r="NRF37" s="984"/>
      <c r="NRG37" s="984"/>
      <c r="NRH37" s="984"/>
      <c r="NRI37" s="984"/>
      <c r="NRJ37" s="984"/>
      <c r="NRK37" s="984"/>
      <c r="NRL37" s="984"/>
      <c r="NRM37" s="984"/>
      <c r="NRN37" s="984"/>
      <c r="NRO37" s="984"/>
      <c r="NRP37" s="984"/>
      <c r="NRQ37" s="984"/>
      <c r="NRR37" s="984"/>
      <c r="NRS37" s="984"/>
      <c r="NRT37" s="984"/>
      <c r="NRU37" s="984"/>
      <c r="NRV37" s="984"/>
      <c r="NRW37" s="984"/>
      <c r="NRX37" s="984"/>
      <c r="NRY37" s="984"/>
      <c r="NRZ37" s="984"/>
      <c r="NSA37" s="984"/>
      <c r="NSB37" s="984"/>
      <c r="NSC37" s="984"/>
      <c r="NSD37" s="984"/>
      <c r="NSE37" s="984"/>
      <c r="NSF37" s="984"/>
      <c r="NSG37" s="984"/>
      <c r="NSH37" s="984"/>
      <c r="NSI37" s="984"/>
      <c r="NSJ37" s="984"/>
      <c r="NSK37" s="984"/>
      <c r="NSL37" s="984"/>
      <c r="NSM37" s="984"/>
      <c r="NSN37" s="984"/>
      <c r="NSO37" s="984"/>
      <c r="NSP37" s="984"/>
      <c r="NSQ37" s="984"/>
      <c r="NSR37" s="984"/>
      <c r="NSS37" s="984"/>
      <c r="NST37" s="984"/>
      <c r="NSU37" s="984"/>
      <c r="NSV37" s="984"/>
      <c r="NSW37" s="984"/>
      <c r="NSX37" s="984"/>
      <c r="NSY37" s="984"/>
      <c r="NSZ37" s="984"/>
      <c r="NTA37" s="984"/>
      <c r="NTB37" s="984"/>
      <c r="NTC37" s="984"/>
      <c r="NTD37" s="984"/>
      <c r="NTE37" s="984"/>
      <c r="NTF37" s="984"/>
      <c r="NTG37" s="984"/>
      <c r="NTH37" s="984"/>
      <c r="NTI37" s="984"/>
      <c r="NTJ37" s="984"/>
      <c r="NTK37" s="984"/>
      <c r="NTL37" s="984"/>
      <c r="NTM37" s="984"/>
      <c r="NTN37" s="984"/>
      <c r="NTO37" s="984"/>
      <c r="NTP37" s="984"/>
      <c r="NTQ37" s="984"/>
      <c r="NTR37" s="984"/>
      <c r="NTS37" s="984"/>
      <c r="NTT37" s="984"/>
      <c r="NTU37" s="984"/>
      <c r="NTV37" s="984"/>
      <c r="NTW37" s="984"/>
      <c r="NTX37" s="984"/>
      <c r="NTY37" s="984"/>
      <c r="NTZ37" s="984"/>
      <c r="NUA37" s="984"/>
      <c r="NUB37" s="984"/>
      <c r="NUC37" s="984"/>
      <c r="NUD37" s="984"/>
      <c r="NUE37" s="984"/>
      <c r="NUF37" s="984"/>
      <c r="NUG37" s="984"/>
      <c r="NUH37" s="984"/>
      <c r="NUI37" s="984"/>
      <c r="NUJ37" s="984"/>
      <c r="NUK37" s="984"/>
      <c r="NUL37" s="984"/>
      <c r="NUM37" s="984"/>
      <c r="NUN37" s="984"/>
      <c r="NUO37" s="984"/>
      <c r="NUP37" s="984"/>
      <c r="NUQ37" s="984"/>
      <c r="NUR37" s="984"/>
      <c r="NUS37" s="984"/>
      <c r="NUT37" s="984"/>
      <c r="NUU37" s="984"/>
      <c r="NUV37" s="984"/>
      <c r="NUW37" s="984"/>
      <c r="NUX37" s="984"/>
      <c r="NUY37" s="984"/>
      <c r="NUZ37" s="984"/>
      <c r="NVA37" s="984"/>
      <c r="NVB37" s="984"/>
      <c r="NVC37" s="984"/>
      <c r="NVD37" s="984"/>
      <c r="NVE37" s="984"/>
      <c r="NVF37" s="984"/>
      <c r="NVG37" s="984"/>
      <c r="NVH37" s="984"/>
      <c r="NVI37" s="984"/>
      <c r="NVJ37" s="984"/>
      <c r="NVK37" s="984"/>
      <c r="NVL37" s="984"/>
      <c r="NVM37" s="984"/>
      <c r="NVN37" s="984"/>
      <c r="NVO37" s="984"/>
      <c r="NVP37" s="984"/>
      <c r="NVQ37" s="984"/>
      <c r="NVR37" s="984"/>
      <c r="NVS37" s="984"/>
      <c r="NVT37" s="984"/>
      <c r="NVU37" s="984"/>
      <c r="NVV37" s="984"/>
      <c r="NVW37" s="984"/>
      <c r="NVX37" s="984"/>
      <c r="NVY37" s="984"/>
      <c r="NVZ37" s="984"/>
      <c r="NWA37" s="984"/>
      <c r="NWB37" s="984"/>
      <c r="NWC37" s="984"/>
      <c r="NWD37" s="984"/>
      <c r="NWE37" s="984"/>
      <c r="NWF37" s="984"/>
      <c r="NWG37" s="984"/>
      <c r="NWH37" s="984"/>
      <c r="NWI37" s="984"/>
      <c r="NWJ37" s="984"/>
      <c r="NWK37" s="984"/>
      <c r="NWL37" s="984"/>
      <c r="NWM37" s="984"/>
      <c r="NWN37" s="984"/>
      <c r="NWO37" s="984"/>
      <c r="NWP37" s="984"/>
      <c r="NWQ37" s="984"/>
      <c r="NWR37" s="984"/>
      <c r="NWS37" s="984"/>
      <c r="NWT37" s="984"/>
      <c r="NWU37" s="984"/>
      <c r="NWV37" s="984"/>
      <c r="NWW37" s="984"/>
      <c r="NWX37" s="984"/>
      <c r="NWY37" s="984"/>
      <c r="NWZ37" s="984"/>
      <c r="NXA37" s="984"/>
      <c r="NXB37" s="984"/>
      <c r="NXC37" s="984"/>
      <c r="NXD37" s="984"/>
      <c r="NXE37" s="984"/>
      <c r="NXF37" s="984"/>
      <c r="NXG37" s="984"/>
      <c r="NXH37" s="984"/>
      <c r="NXI37" s="984"/>
      <c r="NXJ37" s="984"/>
      <c r="NXK37" s="984"/>
      <c r="NXL37" s="984"/>
      <c r="NXM37" s="984"/>
      <c r="NXN37" s="984"/>
      <c r="NXO37" s="984"/>
      <c r="NXP37" s="984"/>
      <c r="NXQ37" s="984"/>
      <c r="NXR37" s="984"/>
      <c r="NXS37" s="984"/>
      <c r="NXT37" s="984"/>
      <c r="NXU37" s="984"/>
      <c r="NXV37" s="984"/>
      <c r="NXW37" s="984"/>
      <c r="NXX37" s="984"/>
      <c r="NXY37" s="984"/>
      <c r="NXZ37" s="984"/>
      <c r="NYA37" s="984"/>
      <c r="NYB37" s="984"/>
      <c r="NYC37" s="984"/>
      <c r="NYD37" s="984"/>
      <c r="NYE37" s="984"/>
      <c r="NYF37" s="984"/>
      <c r="NYG37" s="984"/>
      <c r="NYH37" s="984"/>
      <c r="NYI37" s="984"/>
      <c r="NYJ37" s="984"/>
      <c r="NYK37" s="984"/>
      <c r="NYL37" s="984"/>
      <c r="NYM37" s="984"/>
      <c r="NYN37" s="984"/>
      <c r="NYO37" s="984"/>
      <c r="NYP37" s="984"/>
      <c r="NYQ37" s="984"/>
      <c r="NYR37" s="984"/>
      <c r="NYS37" s="984"/>
      <c r="NYT37" s="984"/>
      <c r="NYU37" s="984"/>
      <c r="NYV37" s="984"/>
      <c r="NYW37" s="984"/>
      <c r="NYX37" s="984"/>
      <c r="NYY37" s="984"/>
      <c r="NYZ37" s="984"/>
      <c r="NZA37" s="984"/>
      <c r="NZB37" s="984"/>
      <c r="NZC37" s="984"/>
      <c r="NZD37" s="984"/>
      <c r="NZE37" s="984"/>
      <c r="NZF37" s="984"/>
      <c r="NZG37" s="984"/>
      <c r="NZH37" s="984"/>
      <c r="NZI37" s="984"/>
      <c r="NZJ37" s="984"/>
      <c r="NZK37" s="984"/>
      <c r="NZL37" s="984"/>
      <c r="NZM37" s="984"/>
      <c r="NZN37" s="984"/>
      <c r="NZO37" s="984"/>
      <c r="NZP37" s="984"/>
      <c r="NZQ37" s="984"/>
      <c r="NZR37" s="984"/>
      <c r="NZS37" s="984"/>
      <c r="NZT37" s="984"/>
      <c r="NZU37" s="984"/>
      <c r="NZV37" s="984"/>
      <c r="NZW37" s="984"/>
      <c r="NZX37" s="984"/>
      <c r="NZY37" s="984"/>
      <c r="NZZ37" s="984"/>
      <c r="OAA37" s="984"/>
      <c r="OAB37" s="984"/>
      <c r="OAC37" s="984"/>
      <c r="OAD37" s="984"/>
      <c r="OAE37" s="984"/>
      <c r="OAF37" s="984"/>
      <c r="OAG37" s="984"/>
      <c r="OAH37" s="984"/>
      <c r="OAI37" s="984"/>
      <c r="OAJ37" s="984"/>
      <c r="OAK37" s="984"/>
      <c r="OAL37" s="984"/>
      <c r="OAM37" s="984"/>
      <c r="OAN37" s="984"/>
      <c r="OAO37" s="984"/>
      <c r="OAP37" s="984"/>
      <c r="OAQ37" s="984"/>
      <c r="OAR37" s="984"/>
      <c r="OAS37" s="984"/>
      <c r="OAT37" s="984"/>
      <c r="OAU37" s="984"/>
      <c r="OAV37" s="984"/>
      <c r="OAW37" s="984"/>
      <c r="OAX37" s="984"/>
      <c r="OAY37" s="984"/>
      <c r="OAZ37" s="984"/>
      <c r="OBA37" s="984"/>
      <c r="OBB37" s="984"/>
      <c r="OBC37" s="984"/>
      <c r="OBD37" s="984"/>
      <c r="OBE37" s="984"/>
      <c r="OBF37" s="984"/>
      <c r="OBG37" s="984"/>
      <c r="OBH37" s="984"/>
      <c r="OBI37" s="984"/>
      <c r="OBJ37" s="984"/>
      <c r="OBK37" s="984"/>
      <c r="OBL37" s="984"/>
      <c r="OBM37" s="984"/>
      <c r="OBN37" s="984"/>
      <c r="OBO37" s="984"/>
      <c r="OBP37" s="984"/>
      <c r="OBQ37" s="984"/>
      <c r="OBR37" s="984"/>
      <c r="OBS37" s="984"/>
      <c r="OBT37" s="984"/>
      <c r="OBU37" s="984"/>
      <c r="OBV37" s="984"/>
      <c r="OBW37" s="984"/>
      <c r="OBX37" s="984"/>
      <c r="OBY37" s="984"/>
      <c r="OBZ37" s="984"/>
      <c r="OCA37" s="984"/>
      <c r="OCB37" s="984"/>
      <c r="OCC37" s="984"/>
      <c r="OCD37" s="984"/>
      <c r="OCE37" s="984"/>
      <c r="OCF37" s="984"/>
      <c r="OCG37" s="984"/>
      <c r="OCH37" s="984"/>
      <c r="OCI37" s="984"/>
      <c r="OCJ37" s="984"/>
      <c r="OCK37" s="984"/>
      <c r="OCL37" s="984"/>
      <c r="OCM37" s="984"/>
      <c r="OCN37" s="984"/>
      <c r="OCO37" s="984"/>
      <c r="OCP37" s="984"/>
      <c r="OCQ37" s="984"/>
      <c r="OCR37" s="984"/>
      <c r="OCS37" s="984"/>
      <c r="OCT37" s="984"/>
      <c r="OCU37" s="984"/>
      <c r="OCV37" s="984"/>
      <c r="OCW37" s="984"/>
      <c r="OCX37" s="984"/>
      <c r="OCY37" s="984"/>
      <c r="OCZ37" s="984"/>
      <c r="ODA37" s="984"/>
      <c r="ODB37" s="984"/>
      <c r="ODC37" s="984"/>
      <c r="ODD37" s="984"/>
      <c r="ODE37" s="984"/>
      <c r="ODF37" s="984"/>
      <c r="ODG37" s="984"/>
      <c r="ODH37" s="984"/>
      <c r="ODI37" s="984"/>
      <c r="ODJ37" s="984"/>
      <c r="ODK37" s="984"/>
      <c r="ODL37" s="984"/>
      <c r="ODM37" s="984"/>
      <c r="ODN37" s="984"/>
      <c r="ODO37" s="984"/>
      <c r="ODP37" s="984"/>
      <c r="ODQ37" s="984"/>
      <c r="ODR37" s="984"/>
      <c r="ODS37" s="984"/>
      <c r="ODT37" s="984"/>
      <c r="ODU37" s="984"/>
      <c r="ODV37" s="984"/>
      <c r="ODW37" s="984"/>
      <c r="ODX37" s="984"/>
      <c r="ODY37" s="984"/>
      <c r="ODZ37" s="984"/>
      <c r="OEA37" s="984"/>
      <c r="OEB37" s="984"/>
      <c r="OEC37" s="984"/>
      <c r="OED37" s="984"/>
      <c r="OEE37" s="984"/>
      <c r="OEF37" s="984"/>
      <c r="OEG37" s="984"/>
      <c r="OEH37" s="984"/>
      <c r="OEI37" s="984"/>
      <c r="OEJ37" s="984"/>
      <c r="OEK37" s="984"/>
      <c r="OEL37" s="984"/>
      <c r="OEM37" s="984"/>
      <c r="OEN37" s="984"/>
      <c r="OEO37" s="984"/>
      <c r="OEP37" s="984"/>
      <c r="OEQ37" s="984"/>
      <c r="OER37" s="984"/>
      <c r="OES37" s="984"/>
      <c r="OET37" s="984"/>
      <c r="OEU37" s="984"/>
      <c r="OEV37" s="984"/>
      <c r="OEW37" s="984"/>
      <c r="OEX37" s="984"/>
      <c r="OEY37" s="984"/>
      <c r="OEZ37" s="984"/>
      <c r="OFA37" s="984"/>
      <c r="OFB37" s="984"/>
      <c r="OFC37" s="984"/>
      <c r="OFD37" s="984"/>
      <c r="OFE37" s="984"/>
      <c r="OFF37" s="984"/>
      <c r="OFG37" s="984"/>
      <c r="OFH37" s="984"/>
      <c r="OFI37" s="984"/>
      <c r="OFJ37" s="984"/>
      <c r="OFK37" s="984"/>
      <c r="OFL37" s="984"/>
      <c r="OFM37" s="984"/>
      <c r="OFN37" s="984"/>
      <c r="OFO37" s="984"/>
      <c r="OFP37" s="984"/>
      <c r="OFQ37" s="984"/>
      <c r="OFR37" s="984"/>
      <c r="OFS37" s="984"/>
      <c r="OFT37" s="984"/>
      <c r="OFU37" s="984"/>
      <c r="OFV37" s="984"/>
      <c r="OFW37" s="984"/>
      <c r="OFX37" s="984"/>
      <c r="OFY37" s="984"/>
      <c r="OFZ37" s="984"/>
      <c r="OGA37" s="984"/>
      <c r="OGB37" s="984"/>
      <c r="OGC37" s="984"/>
      <c r="OGD37" s="984"/>
      <c r="OGE37" s="984"/>
      <c r="OGF37" s="984"/>
      <c r="OGG37" s="984"/>
      <c r="OGH37" s="984"/>
      <c r="OGI37" s="984"/>
      <c r="OGJ37" s="984"/>
      <c r="OGK37" s="984"/>
      <c r="OGL37" s="984"/>
      <c r="OGM37" s="984"/>
      <c r="OGN37" s="984"/>
      <c r="OGO37" s="984"/>
      <c r="OGP37" s="984"/>
      <c r="OGQ37" s="984"/>
      <c r="OGR37" s="984"/>
      <c r="OGS37" s="984"/>
      <c r="OGT37" s="984"/>
      <c r="OGU37" s="984"/>
      <c r="OGV37" s="984"/>
      <c r="OGW37" s="984"/>
      <c r="OGX37" s="984"/>
      <c r="OGY37" s="984"/>
      <c r="OGZ37" s="984"/>
      <c r="OHA37" s="984"/>
      <c r="OHB37" s="984"/>
      <c r="OHC37" s="984"/>
      <c r="OHD37" s="984"/>
      <c r="OHE37" s="984"/>
      <c r="OHF37" s="984"/>
      <c r="OHG37" s="984"/>
      <c r="OHH37" s="984"/>
      <c r="OHI37" s="984"/>
      <c r="OHJ37" s="984"/>
      <c r="OHK37" s="984"/>
      <c r="OHL37" s="984"/>
      <c r="OHM37" s="984"/>
      <c r="OHN37" s="984"/>
      <c r="OHO37" s="984"/>
      <c r="OHP37" s="984"/>
      <c r="OHQ37" s="984"/>
      <c r="OHR37" s="984"/>
      <c r="OHS37" s="984"/>
      <c r="OHT37" s="984"/>
      <c r="OHU37" s="984"/>
      <c r="OHV37" s="984"/>
      <c r="OHW37" s="984"/>
      <c r="OHX37" s="984"/>
      <c r="OHY37" s="984"/>
      <c r="OHZ37" s="984"/>
      <c r="OIA37" s="984"/>
      <c r="OIB37" s="984"/>
      <c r="OIC37" s="984"/>
      <c r="OID37" s="984"/>
      <c r="OIE37" s="984"/>
      <c r="OIF37" s="984"/>
      <c r="OIG37" s="984"/>
      <c r="OIH37" s="984"/>
      <c r="OII37" s="984"/>
      <c r="OIJ37" s="984"/>
      <c r="OIK37" s="984"/>
      <c r="OIL37" s="984"/>
      <c r="OIM37" s="984"/>
      <c r="OIN37" s="984"/>
      <c r="OIO37" s="984"/>
      <c r="OIP37" s="984"/>
      <c r="OIQ37" s="984"/>
      <c r="OIR37" s="984"/>
      <c r="OIS37" s="984"/>
      <c r="OIT37" s="984"/>
      <c r="OIU37" s="984"/>
      <c r="OIV37" s="984"/>
      <c r="OIW37" s="984"/>
      <c r="OIX37" s="984"/>
      <c r="OIY37" s="984"/>
      <c r="OIZ37" s="984"/>
      <c r="OJA37" s="984"/>
      <c r="OJB37" s="984"/>
      <c r="OJC37" s="984"/>
      <c r="OJD37" s="984"/>
      <c r="OJE37" s="984"/>
      <c r="OJF37" s="984"/>
      <c r="OJG37" s="984"/>
      <c r="OJH37" s="984"/>
      <c r="OJI37" s="984"/>
      <c r="OJJ37" s="984"/>
      <c r="OJK37" s="984"/>
      <c r="OJL37" s="984"/>
      <c r="OJM37" s="984"/>
      <c r="OJN37" s="984"/>
      <c r="OJO37" s="984"/>
      <c r="OJP37" s="984"/>
      <c r="OJQ37" s="984"/>
      <c r="OJR37" s="984"/>
      <c r="OJS37" s="984"/>
      <c r="OJT37" s="984"/>
      <c r="OJU37" s="984"/>
      <c r="OJV37" s="984"/>
      <c r="OJW37" s="984"/>
      <c r="OJX37" s="984"/>
      <c r="OJY37" s="984"/>
      <c r="OJZ37" s="984"/>
      <c r="OKA37" s="984"/>
      <c r="OKB37" s="984"/>
      <c r="OKC37" s="984"/>
      <c r="OKD37" s="984"/>
      <c r="OKE37" s="984"/>
      <c r="OKF37" s="984"/>
      <c r="OKG37" s="984"/>
      <c r="OKH37" s="984"/>
      <c r="OKI37" s="984"/>
      <c r="OKJ37" s="984"/>
      <c r="OKK37" s="984"/>
      <c r="OKL37" s="984"/>
      <c r="OKM37" s="984"/>
      <c r="OKN37" s="984"/>
      <c r="OKO37" s="984"/>
      <c r="OKP37" s="984"/>
      <c r="OKQ37" s="984"/>
      <c r="OKR37" s="984"/>
      <c r="OKS37" s="984"/>
      <c r="OKT37" s="984"/>
      <c r="OKU37" s="984"/>
      <c r="OKV37" s="984"/>
      <c r="OKW37" s="984"/>
      <c r="OKX37" s="984"/>
      <c r="OKY37" s="984"/>
      <c r="OKZ37" s="984"/>
      <c r="OLA37" s="984"/>
      <c r="OLB37" s="984"/>
      <c r="OLC37" s="984"/>
      <c r="OLD37" s="984"/>
      <c r="OLE37" s="984"/>
      <c r="OLF37" s="984"/>
      <c r="OLG37" s="984"/>
      <c r="OLH37" s="984"/>
      <c r="OLI37" s="984"/>
      <c r="OLJ37" s="984"/>
      <c r="OLK37" s="984"/>
      <c r="OLL37" s="984"/>
      <c r="OLM37" s="984"/>
      <c r="OLN37" s="984"/>
      <c r="OLO37" s="984"/>
      <c r="OLP37" s="984"/>
      <c r="OLQ37" s="984"/>
      <c r="OLR37" s="984"/>
      <c r="OLS37" s="984"/>
      <c r="OLT37" s="984"/>
      <c r="OLU37" s="984"/>
      <c r="OLV37" s="984"/>
      <c r="OLW37" s="984"/>
      <c r="OLX37" s="984"/>
      <c r="OLY37" s="984"/>
      <c r="OLZ37" s="984"/>
      <c r="OMA37" s="984"/>
      <c r="OMB37" s="984"/>
      <c r="OMC37" s="984"/>
      <c r="OMD37" s="984"/>
      <c r="OME37" s="984"/>
      <c r="OMF37" s="984"/>
      <c r="OMG37" s="984"/>
      <c r="OMH37" s="984"/>
      <c r="OMI37" s="984"/>
      <c r="OMJ37" s="984"/>
      <c r="OMK37" s="984"/>
      <c r="OML37" s="984"/>
      <c r="OMM37" s="984"/>
      <c r="OMN37" s="984"/>
      <c r="OMO37" s="984"/>
      <c r="OMP37" s="984"/>
      <c r="OMQ37" s="984"/>
      <c r="OMR37" s="984"/>
      <c r="OMS37" s="984"/>
      <c r="OMT37" s="984"/>
      <c r="OMU37" s="984"/>
      <c r="OMV37" s="984"/>
      <c r="OMW37" s="984"/>
      <c r="OMX37" s="984"/>
      <c r="OMY37" s="984"/>
      <c r="OMZ37" s="984"/>
      <c r="ONA37" s="984"/>
      <c r="ONB37" s="984"/>
      <c r="ONC37" s="984"/>
      <c r="OND37" s="984"/>
      <c r="ONE37" s="984"/>
      <c r="ONF37" s="984"/>
      <c r="ONG37" s="984"/>
      <c r="ONH37" s="984"/>
      <c r="ONI37" s="984"/>
      <c r="ONJ37" s="984"/>
      <c r="ONK37" s="984"/>
      <c r="ONL37" s="984"/>
      <c r="ONM37" s="984"/>
      <c r="ONN37" s="984"/>
      <c r="ONO37" s="984"/>
      <c r="ONP37" s="984"/>
      <c r="ONQ37" s="984"/>
      <c r="ONR37" s="984"/>
      <c r="ONS37" s="984"/>
      <c r="ONT37" s="984"/>
      <c r="ONU37" s="984"/>
      <c r="ONV37" s="984"/>
      <c r="ONW37" s="984"/>
      <c r="ONX37" s="984"/>
      <c r="ONY37" s="984"/>
      <c r="ONZ37" s="984"/>
      <c r="OOA37" s="984"/>
      <c r="OOB37" s="984"/>
      <c r="OOC37" s="984"/>
      <c r="OOD37" s="984"/>
      <c r="OOE37" s="984"/>
      <c r="OOF37" s="984"/>
      <c r="OOG37" s="984"/>
      <c r="OOH37" s="984"/>
      <c r="OOI37" s="984"/>
      <c r="OOJ37" s="984"/>
      <c r="OOK37" s="984"/>
      <c r="OOL37" s="984"/>
      <c r="OOM37" s="984"/>
      <c r="OON37" s="984"/>
      <c r="OOO37" s="984"/>
      <c r="OOP37" s="984"/>
      <c r="OOQ37" s="984"/>
      <c r="OOR37" s="984"/>
      <c r="OOS37" s="984"/>
      <c r="OOT37" s="984"/>
      <c r="OOU37" s="984"/>
      <c r="OOV37" s="984"/>
      <c r="OOW37" s="984"/>
      <c r="OOX37" s="984"/>
      <c r="OOY37" s="984"/>
      <c r="OOZ37" s="984"/>
      <c r="OPA37" s="984"/>
      <c r="OPB37" s="984"/>
      <c r="OPC37" s="984"/>
      <c r="OPD37" s="984"/>
      <c r="OPE37" s="984"/>
      <c r="OPF37" s="984"/>
      <c r="OPG37" s="984"/>
      <c r="OPH37" s="984"/>
      <c r="OPI37" s="984"/>
      <c r="OPJ37" s="984"/>
      <c r="OPK37" s="984"/>
      <c r="OPL37" s="984"/>
      <c r="OPM37" s="984"/>
      <c r="OPN37" s="984"/>
      <c r="OPO37" s="984"/>
      <c r="OPP37" s="984"/>
      <c r="OPQ37" s="984"/>
      <c r="OPR37" s="984"/>
      <c r="OPS37" s="984"/>
      <c r="OPT37" s="984"/>
      <c r="OPU37" s="984"/>
      <c r="OPV37" s="984"/>
      <c r="OPW37" s="984"/>
      <c r="OPX37" s="984"/>
      <c r="OPY37" s="984"/>
      <c r="OPZ37" s="984"/>
      <c r="OQA37" s="984"/>
      <c r="OQB37" s="984"/>
      <c r="OQC37" s="984"/>
      <c r="OQD37" s="984"/>
      <c r="OQE37" s="984"/>
      <c r="OQF37" s="984"/>
      <c r="OQG37" s="984"/>
      <c r="OQH37" s="984"/>
      <c r="OQI37" s="984"/>
      <c r="OQJ37" s="984"/>
      <c r="OQK37" s="984"/>
      <c r="OQL37" s="984"/>
      <c r="OQM37" s="984"/>
      <c r="OQN37" s="984"/>
      <c r="OQO37" s="984"/>
      <c r="OQP37" s="984"/>
      <c r="OQQ37" s="984"/>
      <c r="OQR37" s="984"/>
      <c r="OQS37" s="984"/>
      <c r="OQT37" s="984"/>
      <c r="OQU37" s="984"/>
      <c r="OQV37" s="984"/>
      <c r="OQW37" s="984"/>
      <c r="OQX37" s="984"/>
      <c r="OQY37" s="984"/>
      <c r="OQZ37" s="984"/>
      <c r="ORA37" s="984"/>
      <c r="ORB37" s="984"/>
      <c r="ORC37" s="984"/>
      <c r="ORD37" s="984"/>
      <c r="ORE37" s="984"/>
      <c r="ORF37" s="984"/>
      <c r="ORG37" s="984"/>
      <c r="ORH37" s="984"/>
      <c r="ORI37" s="984"/>
      <c r="ORJ37" s="984"/>
      <c r="ORK37" s="984"/>
      <c r="ORL37" s="984"/>
      <c r="ORM37" s="984"/>
      <c r="ORN37" s="984"/>
      <c r="ORO37" s="984"/>
      <c r="ORP37" s="984"/>
      <c r="ORQ37" s="984"/>
      <c r="ORR37" s="984"/>
      <c r="ORS37" s="984"/>
      <c r="ORT37" s="984"/>
      <c r="ORU37" s="984"/>
      <c r="ORV37" s="984"/>
      <c r="ORW37" s="984"/>
      <c r="ORX37" s="984"/>
      <c r="ORY37" s="984"/>
      <c r="ORZ37" s="984"/>
      <c r="OSA37" s="984"/>
      <c r="OSB37" s="984"/>
      <c r="OSC37" s="984"/>
      <c r="OSD37" s="984"/>
      <c r="OSE37" s="984"/>
      <c r="OSF37" s="984"/>
      <c r="OSG37" s="984"/>
      <c r="OSH37" s="984"/>
      <c r="OSI37" s="984"/>
      <c r="OSJ37" s="984"/>
      <c r="OSK37" s="984"/>
      <c r="OSL37" s="984"/>
      <c r="OSM37" s="984"/>
      <c r="OSN37" s="984"/>
      <c r="OSO37" s="984"/>
      <c r="OSP37" s="984"/>
      <c r="OSQ37" s="984"/>
      <c r="OSR37" s="984"/>
      <c r="OSS37" s="984"/>
      <c r="OST37" s="984"/>
      <c r="OSU37" s="984"/>
      <c r="OSV37" s="984"/>
      <c r="OSW37" s="984"/>
      <c r="OSX37" s="984"/>
      <c r="OSY37" s="984"/>
      <c r="OSZ37" s="984"/>
      <c r="OTA37" s="984"/>
      <c r="OTB37" s="984"/>
      <c r="OTC37" s="984"/>
      <c r="OTD37" s="984"/>
      <c r="OTE37" s="984"/>
      <c r="OTF37" s="984"/>
      <c r="OTG37" s="984"/>
      <c r="OTH37" s="984"/>
      <c r="OTI37" s="984"/>
      <c r="OTJ37" s="984"/>
      <c r="OTK37" s="984"/>
      <c r="OTL37" s="984"/>
      <c r="OTM37" s="984"/>
      <c r="OTN37" s="984"/>
      <c r="OTO37" s="984"/>
      <c r="OTP37" s="984"/>
      <c r="OTQ37" s="984"/>
      <c r="OTR37" s="984"/>
      <c r="OTS37" s="984"/>
      <c r="OTT37" s="984"/>
      <c r="OTU37" s="984"/>
      <c r="OTV37" s="984"/>
      <c r="OTW37" s="984"/>
      <c r="OTX37" s="984"/>
      <c r="OTY37" s="984"/>
      <c r="OTZ37" s="984"/>
      <c r="OUA37" s="984"/>
      <c r="OUB37" s="984"/>
      <c r="OUC37" s="984"/>
      <c r="OUD37" s="984"/>
      <c r="OUE37" s="984"/>
      <c r="OUF37" s="984"/>
      <c r="OUG37" s="984"/>
      <c r="OUH37" s="984"/>
      <c r="OUI37" s="984"/>
      <c r="OUJ37" s="984"/>
      <c r="OUK37" s="984"/>
      <c r="OUL37" s="984"/>
      <c r="OUM37" s="984"/>
      <c r="OUN37" s="984"/>
      <c r="OUO37" s="984"/>
      <c r="OUP37" s="984"/>
      <c r="OUQ37" s="984"/>
      <c r="OUR37" s="984"/>
      <c r="OUS37" s="984"/>
      <c r="OUT37" s="984"/>
      <c r="OUU37" s="984"/>
      <c r="OUV37" s="984"/>
      <c r="OUW37" s="984"/>
      <c r="OUX37" s="984"/>
      <c r="OUY37" s="984"/>
      <c r="OUZ37" s="984"/>
      <c r="OVA37" s="984"/>
      <c r="OVB37" s="984"/>
      <c r="OVC37" s="984"/>
      <c r="OVD37" s="984"/>
      <c r="OVE37" s="984"/>
      <c r="OVF37" s="984"/>
      <c r="OVG37" s="984"/>
      <c r="OVH37" s="984"/>
      <c r="OVI37" s="984"/>
      <c r="OVJ37" s="984"/>
      <c r="OVK37" s="984"/>
      <c r="OVL37" s="984"/>
      <c r="OVM37" s="984"/>
      <c r="OVN37" s="984"/>
      <c r="OVO37" s="984"/>
      <c r="OVP37" s="984"/>
      <c r="OVQ37" s="984"/>
      <c r="OVR37" s="984"/>
      <c r="OVS37" s="984"/>
      <c r="OVT37" s="984"/>
      <c r="OVU37" s="984"/>
      <c r="OVV37" s="984"/>
      <c r="OVW37" s="984"/>
      <c r="OVX37" s="984"/>
      <c r="OVY37" s="984"/>
      <c r="OVZ37" s="984"/>
      <c r="OWA37" s="984"/>
      <c r="OWB37" s="984"/>
      <c r="OWC37" s="984"/>
      <c r="OWD37" s="984"/>
      <c r="OWE37" s="984"/>
      <c r="OWF37" s="984"/>
      <c r="OWG37" s="984"/>
      <c r="OWH37" s="984"/>
      <c r="OWI37" s="984"/>
      <c r="OWJ37" s="984"/>
      <c r="OWK37" s="984"/>
      <c r="OWL37" s="984"/>
      <c r="OWM37" s="984"/>
      <c r="OWN37" s="984"/>
      <c r="OWO37" s="984"/>
      <c r="OWP37" s="984"/>
      <c r="OWQ37" s="984"/>
      <c r="OWR37" s="984"/>
      <c r="OWS37" s="984"/>
      <c r="OWT37" s="984"/>
      <c r="OWU37" s="984"/>
      <c r="OWV37" s="984"/>
      <c r="OWW37" s="984"/>
      <c r="OWX37" s="984"/>
      <c r="OWY37" s="984"/>
      <c r="OWZ37" s="984"/>
      <c r="OXA37" s="984"/>
      <c r="OXB37" s="984"/>
      <c r="OXC37" s="984"/>
      <c r="OXD37" s="984"/>
      <c r="OXE37" s="984"/>
      <c r="OXF37" s="984"/>
      <c r="OXG37" s="984"/>
      <c r="OXH37" s="984"/>
      <c r="OXI37" s="984"/>
      <c r="OXJ37" s="984"/>
      <c r="OXK37" s="984"/>
      <c r="OXL37" s="984"/>
      <c r="OXM37" s="984"/>
      <c r="OXN37" s="984"/>
      <c r="OXO37" s="984"/>
      <c r="OXP37" s="984"/>
      <c r="OXQ37" s="984"/>
      <c r="OXR37" s="984"/>
      <c r="OXS37" s="984"/>
      <c r="OXT37" s="984"/>
      <c r="OXU37" s="984"/>
      <c r="OXV37" s="984"/>
      <c r="OXW37" s="984"/>
      <c r="OXX37" s="984"/>
      <c r="OXY37" s="984"/>
      <c r="OXZ37" s="984"/>
      <c r="OYA37" s="984"/>
      <c r="OYB37" s="984"/>
      <c r="OYC37" s="984"/>
      <c r="OYD37" s="984"/>
      <c r="OYE37" s="984"/>
      <c r="OYF37" s="984"/>
      <c r="OYG37" s="984"/>
      <c r="OYH37" s="984"/>
      <c r="OYI37" s="984"/>
      <c r="OYJ37" s="984"/>
      <c r="OYK37" s="984"/>
      <c r="OYL37" s="984"/>
      <c r="OYM37" s="984"/>
      <c r="OYN37" s="984"/>
      <c r="OYO37" s="984"/>
      <c r="OYP37" s="984"/>
      <c r="OYQ37" s="984"/>
      <c r="OYR37" s="984"/>
      <c r="OYS37" s="984"/>
      <c r="OYT37" s="984"/>
      <c r="OYU37" s="984"/>
      <c r="OYV37" s="984"/>
      <c r="OYW37" s="984"/>
      <c r="OYX37" s="984"/>
      <c r="OYY37" s="984"/>
      <c r="OYZ37" s="984"/>
      <c r="OZA37" s="984"/>
      <c r="OZB37" s="984"/>
      <c r="OZC37" s="984"/>
      <c r="OZD37" s="984"/>
      <c r="OZE37" s="984"/>
      <c r="OZF37" s="984"/>
      <c r="OZG37" s="984"/>
      <c r="OZH37" s="984"/>
      <c r="OZI37" s="984"/>
      <c r="OZJ37" s="984"/>
      <c r="OZK37" s="984"/>
      <c r="OZL37" s="984"/>
      <c r="OZM37" s="984"/>
      <c r="OZN37" s="984"/>
      <c r="OZO37" s="984"/>
      <c r="OZP37" s="984"/>
      <c r="OZQ37" s="984"/>
      <c r="OZR37" s="984"/>
      <c r="OZS37" s="984"/>
      <c r="OZT37" s="984"/>
      <c r="OZU37" s="984"/>
      <c r="OZV37" s="984"/>
      <c r="OZW37" s="984"/>
      <c r="OZX37" s="984"/>
      <c r="OZY37" s="984"/>
      <c r="OZZ37" s="984"/>
      <c r="PAA37" s="984"/>
      <c r="PAB37" s="984"/>
      <c r="PAC37" s="984"/>
      <c r="PAD37" s="984"/>
      <c r="PAE37" s="984"/>
      <c r="PAF37" s="984"/>
      <c r="PAG37" s="984"/>
      <c r="PAH37" s="984"/>
      <c r="PAI37" s="984"/>
      <c r="PAJ37" s="984"/>
      <c r="PAK37" s="984"/>
      <c r="PAL37" s="984"/>
      <c r="PAM37" s="984"/>
      <c r="PAN37" s="984"/>
      <c r="PAO37" s="984"/>
      <c r="PAP37" s="984"/>
      <c r="PAQ37" s="984"/>
      <c r="PAR37" s="984"/>
      <c r="PAS37" s="984"/>
      <c r="PAT37" s="984"/>
      <c r="PAU37" s="984"/>
      <c r="PAV37" s="984"/>
      <c r="PAW37" s="984"/>
      <c r="PAX37" s="984"/>
      <c r="PAY37" s="984"/>
      <c r="PAZ37" s="984"/>
      <c r="PBA37" s="984"/>
      <c r="PBB37" s="984"/>
      <c r="PBC37" s="984"/>
      <c r="PBD37" s="984"/>
      <c r="PBE37" s="984"/>
      <c r="PBF37" s="984"/>
      <c r="PBG37" s="984"/>
      <c r="PBH37" s="984"/>
      <c r="PBI37" s="984"/>
      <c r="PBJ37" s="984"/>
      <c r="PBK37" s="984"/>
      <c r="PBL37" s="984"/>
      <c r="PBM37" s="984"/>
      <c r="PBN37" s="984"/>
      <c r="PBO37" s="984"/>
      <c r="PBP37" s="984"/>
      <c r="PBQ37" s="984"/>
      <c r="PBR37" s="984"/>
      <c r="PBS37" s="984"/>
      <c r="PBT37" s="984"/>
      <c r="PBU37" s="984"/>
      <c r="PBV37" s="984"/>
      <c r="PBW37" s="984"/>
      <c r="PBX37" s="984"/>
      <c r="PBY37" s="984"/>
      <c r="PBZ37" s="984"/>
      <c r="PCA37" s="984"/>
      <c r="PCB37" s="984"/>
      <c r="PCC37" s="984"/>
      <c r="PCD37" s="984"/>
      <c r="PCE37" s="984"/>
      <c r="PCF37" s="984"/>
      <c r="PCG37" s="984"/>
      <c r="PCH37" s="984"/>
      <c r="PCI37" s="984"/>
      <c r="PCJ37" s="984"/>
      <c r="PCK37" s="984"/>
      <c r="PCL37" s="984"/>
      <c r="PCM37" s="984"/>
      <c r="PCN37" s="984"/>
      <c r="PCO37" s="984"/>
      <c r="PCP37" s="984"/>
      <c r="PCQ37" s="984"/>
      <c r="PCR37" s="984"/>
      <c r="PCS37" s="984"/>
      <c r="PCT37" s="984"/>
      <c r="PCU37" s="984"/>
      <c r="PCV37" s="984"/>
      <c r="PCW37" s="984"/>
      <c r="PCX37" s="984"/>
      <c r="PCY37" s="984"/>
      <c r="PCZ37" s="984"/>
      <c r="PDA37" s="984"/>
      <c r="PDB37" s="984"/>
      <c r="PDC37" s="984"/>
      <c r="PDD37" s="984"/>
      <c r="PDE37" s="984"/>
      <c r="PDF37" s="984"/>
      <c r="PDG37" s="984"/>
      <c r="PDH37" s="984"/>
      <c r="PDI37" s="984"/>
      <c r="PDJ37" s="984"/>
      <c r="PDK37" s="984"/>
      <c r="PDL37" s="984"/>
      <c r="PDM37" s="984"/>
      <c r="PDN37" s="984"/>
      <c r="PDO37" s="984"/>
      <c r="PDP37" s="984"/>
      <c r="PDQ37" s="984"/>
      <c r="PDR37" s="984"/>
      <c r="PDS37" s="984"/>
      <c r="PDT37" s="984"/>
      <c r="PDU37" s="984"/>
      <c r="PDV37" s="984"/>
      <c r="PDW37" s="984"/>
      <c r="PDX37" s="984"/>
      <c r="PDY37" s="984"/>
      <c r="PDZ37" s="984"/>
      <c r="PEA37" s="984"/>
      <c r="PEB37" s="984"/>
      <c r="PEC37" s="984"/>
      <c r="PED37" s="984"/>
      <c r="PEE37" s="984"/>
      <c r="PEF37" s="984"/>
      <c r="PEG37" s="984"/>
      <c r="PEH37" s="984"/>
      <c r="PEI37" s="984"/>
      <c r="PEJ37" s="984"/>
      <c r="PEK37" s="984"/>
      <c r="PEL37" s="984"/>
      <c r="PEM37" s="984"/>
      <c r="PEN37" s="984"/>
      <c r="PEO37" s="984"/>
      <c r="PEP37" s="984"/>
      <c r="PEQ37" s="984"/>
      <c r="PER37" s="984"/>
      <c r="PES37" s="984"/>
      <c r="PET37" s="984"/>
      <c r="PEU37" s="984"/>
      <c r="PEV37" s="984"/>
      <c r="PEW37" s="984"/>
      <c r="PEX37" s="984"/>
      <c r="PEY37" s="984"/>
      <c r="PEZ37" s="984"/>
      <c r="PFA37" s="984"/>
      <c r="PFB37" s="984"/>
      <c r="PFC37" s="984"/>
      <c r="PFD37" s="984"/>
      <c r="PFE37" s="984"/>
      <c r="PFF37" s="984"/>
      <c r="PFG37" s="984"/>
      <c r="PFH37" s="984"/>
      <c r="PFI37" s="984"/>
      <c r="PFJ37" s="984"/>
      <c r="PFK37" s="984"/>
      <c r="PFL37" s="984"/>
      <c r="PFM37" s="984"/>
      <c r="PFN37" s="984"/>
      <c r="PFO37" s="984"/>
      <c r="PFP37" s="984"/>
      <c r="PFQ37" s="984"/>
      <c r="PFR37" s="984"/>
      <c r="PFS37" s="984"/>
      <c r="PFT37" s="984"/>
      <c r="PFU37" s="984"/>
      <c r="PFV37" s="984"/>
      <c r="PFW37" s="984"/>
      <c r="PFX37" s="984"/>
      <c r="PFY37" s="984"/>
      <c r="PFZ37" s="984"/>
      <c r="PGA37" s="984"/>
      <c r="PGB37" s="984"/>
      <c r="PGC37" s="984"/>
      <c r="PGD37" s="984"/>
      <c r="PGE37" s="984"/>
      <c r="PGF37" s="984"/>
      <c r="PGG37" s="984"/>
      <c r="PGH37" s="984"/>
      <c r="PGI37" s="984"/>
      <c r="PGJ37" s="984"/>
      <c r="PGK37" s="984"/>
      <c r="PGL37" s="984"/>
      <c r="PGM37" s="984"/>
      <c r="PGN37" s="984"/>
      <c r="PGO37" s="984"/>
      <c r="PGP37" s="984"/>
      <c r="PGQ37" s="984"/>
      <c r="PGR37" s="984"/>
      <c r="PGS37" s="984"/>
      <c r="PGT37" s="984"/>
      <c r="PGU37" s="984"/>
      <c r="PGV37" s="984"/>
      <c r="PGW37" s="984"/>
      <c r="PGX37" s="984"/>
      <c r="PGY37" s="984"/>
      <c r="PGZ37" s="984"/>
      <c r="PHA37" s="984"/>
      <c r="PHB37" s="984"/>
      <c r="PHC37" s="984"/>
      <c r="PHD37" s="984"/>
      <c r="PHE37" s="984"/>
      <c r="PHF37" s="984"/>
      <c r="PHG37" s="984"/>
      <c r="PHH37" s="984"/>
      <c r="PHI37" s="984"/>
      <c r="PHJ37" s="984"/>
      <c r="PHK37" s="984"/>
      <c r="PHL37" s="984"/>
      <c r="PHM37" s="984"/>
      <c r="PHN37" s="984"/>
      <c r="PHO37" s="984"/>
      <c r="PHP37" s="984"/>
      <c r="PHQ37" s="984"/>
      <c r="PHR37" s="984"/>
      <c r="PHS37" s="984"/>
      <c r="PHT37" s="984"/>
      <c r="PHU37" s="984"/>
      <c r="PHV37" s="984"/>
      <c r="PHW37" s="984"/>
      <c r="PHX37" s="984"/>
      <c r="PHY37" s="984"/>
      <c r="PHZ37" s="984"/>
      <c r="PIA37" s="984"/>
      <c r="PIB37" s="984"/>
      <c r="PIC37" s="984"/>
      <c r="PID37" s="984"/>
      <c r="PIE37" s="984"/>
      <c r="PIF37" s="984"/>
      <c r="PIG37" s="984"/>
      <c r="PIH37" s="984"/>
      <c r="PII37" s="984"/>
      <c r="PIJ37" s="984"/>
      <c r="PIK37" s="984"/>
      <c r="PIL37" s="984"/>
      <c r="PIM37" s="984"/>
      <c r="PIN37" s="984"/>
      <c r="PIO37" s="984"/>
      <c r="PIP37" s="984"/>
      <c r="PIQ37" s="984"/>
      <c r="PIR37" s="984"/>
      <c r="PIS37" s="984"/>
      <c r="PIT37" s="984"/>
      <c r="PIU37" s="984"/>
      <c r="PIV37" s="984"/>
      <c r="PIW37" s="984"/>
      <c r="PIX37" s="984"/>
      <c r="PIY37" s="984"/>
      <c r="PIZ37" s="984"/>
      <c r="PJA37" s="984"/>
      <c r="PJB37" s="984"/>
      <c r="PJC37" s="984"/>
      <c r="PJD37" s="984"/>
      <c r="PJE37" s="984"/>
      <c r="PJF37" s="984"/>
      <c r="PJG37" s="984"/>
      <c r="PJH37" s="984"/>
      <c r="PJI37" s="984"/>
      <c r="PJJ37" s="984"/>
      <c r="PJK37" s="984"/>
      <c r="PJL37" s="984"/>
      <c r="PJM37" s="984"/>
      <c r="PJN37" s="984"/>
      <c r="PJO37" s="984"/>
      <c r="PJP37" s="984"/>
      <c r="PJQ37" s="984"/>
      <c r="PJR37" s="984"/>
      <c r="PJS37" s="984"/>
      <c r="PJT37" s="984"/>
      <c r="PJU37" s="984"/>
      <c r="PJV37" s="984"/>
      <c r="PJW37" s="984"/>
      <c r="PJX37" s="984"/>
      <c r="PJY37" s="984"/>
      <c r="PJZ37" s="984"/>
      <c r="PKA37" s="984"/>
      <c r="PKB37" s="984"/>
      <c r="PKC37" s="984"/>
      <c r="PKD37" s="984"/>
      <c r="PKE37" s="984"/>
      <c r="PKF37" s="984"/>
      <c r="PKG37" s="984"/>
      <c r="PKH37" s="984"/>
      <c r="PKI37" s="984"/>
      <c r="PKJ37" s="984"/>
      <c r="PKK37" s="984"/>
      <c r="PKL37" s="984"/>
      <c r="PKM37" s="984"/>
      <c r="PKN37" s="984"/>
      <c r="PKO37" s="984"/>
      <c r="PKP37" s="984"/>
      <c r="PKQ37" s="984"/>
      <c r="PKR37" s="984"/>
      <c r="PKS37" s="984"/>
      <c r="PKT37" s="984"/>
      <c r="PKU37" s="984"/>
      <c r="PKV37" s="984"/>
      <c r="PKW37" s="984"/>
      <c r="PKX37" s="984"/>
      <c r="PKY37" s="984"/>
      <c r="PKZ37" s="984"/>
      <c r="PLA37" s="984"/>
      <c r="PLB37" s="984"/>
      <c r="PLC37" s="984"/>
      <c r="PLD37" s="984"/>
      <c r="PLE37" s="984"/>
      <c r="PLF37" s="984"/>
      <c r="PLG37" s="984"/>
      <c r="PLH37" s="984"/>
      <c r="PLI37" s="984"/>
      <c r="PLJ37" s="984"/>
      <c r="PLK37" s="984"/>
      <c r="PLL37" s="984"/>
      <c r="PLM37" s="984"/>
      <c r="PLN37" s="984"/>
      <c r="PLO37" s="984"/>
      <c r="PLP37" s="984"/>
      <c r="PLQ37" s="984"/>
      <c r="PLR37" s="984"/>
      <c r="PLS37" s="984"/>
      <c r="PLT37" s="984"/>
      <c r="PLU37" s="984"/>
      <c r="PLV37" s="984"/>
      <c r="PLW37" s="984"/>
      <c r="PLX37" s="984"/>
      <c r="PLY37" s="984"/>
      <c r="PLZ37" s="984"/>
      <c r="PMA37" s="984"/>
      <c r="PMB37" s="984"/>
      <c r="PMC37" s="984"/>
      <c r="PMD37" s="984"/>
      <c r="PME37" s="984"/>
      <c r="PMF37" s="984"/>
      <c r="PMG37" s="984"/>
      <c r="PMH37" s="984"/>
      <c r="PMI37" s="984"/>
      <c r="PMJ37" s="984"/>
      <c r="PMK37" s="984"/>
      <c r="PML37" s="984"/>
      <c r="PMM37" s="984"/>
      <c r="PMN37" s="984"/>
      <c r="PMO37" s="984"/>
      <c r="PMP37" s="984"/>
      <c r="PMQ37" s="984"/>
      <c r="PMR37" s="984"/>
      <c r="PMS37" s="984"/>
      <c r="PMT37" s="984"/>
      <c r="PMU37" s="984"/>
      <c r="PMV37" s="984"/>
      <c r="PMW37" s="984"/>
      <c r="PMX37" s="984"/>
      <c r="PMY37" s="984"/>
      <c r="PMZ37" s="984"/>
      <c r="PNA37" s="984"/>
      <c r="PNB37" s="984"/>
      <c r="PNC37" s="984"/>
      <c r="PND37" s="984"/>
      <c r="PNE37" s="984"/>
      <c r="PNF37" s="984"/>
      <c r="PNG37" s="984"/>
      <c r="PNH37" s="984"/>
      <c r="PNI37" s="984"/>
      <c r="PNJ37" s="984"/>
      <c r="PNK37" s="984"/>
      <c r="PNL37" s="984"/>
      <c r="PNM37" s="984"/>
      <c r="PNN37" s="984"/>
      <c r="PNO37" s="984"/>
      <c r="PNP37" s="984"/>
      <c r="PNQ37" s="984"/>
      <c r="PNR37" s="984"/>
      <c r="PNS37" s="984"/>
      <c r="PNT37" s="984"/>
      <c r="PNU37" s="984"/>
      <c r="PNV37" s="984"/>
      <c r="PNW37" s="984"/>
      <c r="PNX37" s="984"/>
      <c r="PNY37" s="984"/>
      <c r="PNZ37" s="984"/>
      <c r="POA37" s="984"/>
      <c r="POB37" s="984"/>
      <c r="POC37" s="984"/>
      <c r="POD37" s="984"/>
      <c r="POE37" s="984"/>
      <c r="POF37" s="984"/>
      <c r="POG37" s="984"/>
      <c r="POH37" s="984"/>
      <c r="POI37" s="984"/>
      <c r="POJ37" s="984"/>
      <c r="POK37" s="984"/>
      <c r="POL37" s="984"/>
      <c r="POM37" s="984"/>
      <c r="PON37" s="984"/>
      <c r="POO37" s="984"/>
      <c r="POP37" s="984"/>
      <c r="POQ37" s="984"/>
      <c r="POR37" s="984"/>
      <c r="POS37" s="984"/>
      <c r="POT37" s="984"/>
      <c r="POU37" s="984"/>
      <c r="POV37" s="984"/>
      <c r="POW37" s="984"/>
      <c r="POX37" s="984"/>
      <c r="POY37" s="984"/>
      <c r="POZ37" s="984"/>
      <c r="PPA37" s="984"/>
      <c r="PPB37" s="984"/>
      <c r="PPC37" s="984"/>
      <c r="PPD37" s="984"/>
      <c r="PPE37" s="984"/>
      <c r="PPF37" s="984"/>
      <c r="PPG37" s="984"/>
      <c r="PPH37" s="984"/>
      <c r="PPI37" s="984"/>
      <c r="PPJ37" s="984"/>
      <c r="PPK37" s="984"/>
      <c r="PPL37" s="984"/>
      <c r="PPM37" s="984"/>
      <c r="PPN37" s="984"/>
      <c r="PPO37" s="984"/>
      <c r="PPP37" s="984"/>
      <c r="PPQ37" s="984"/>
      <c r="PPR37" s="984"/>
      <c r="PPS37" s="984"/>
      <c r="PPT37" s="984"/>
      <c r="PPU37" s="984"/>
      <c r="PPV37" s="984"/>
      <c r="PPW37" s="984"/>
      <c r="PPX37" s="984"/>
      <c r="PPY37" s="984"/>
      <c r="PPZ37" s="984"/>
      <c r="PQA37" s="984"/>
      <c r="PQB37" s="984"/>
      <c r="PQC37" s="984"/>
      <c r="PQD37" s="984"/>
      <c r="PQE37" s="984"/>
      <c r="PQF37" s="984"/>
      <c r="PQG37" s="984"/>
      <c r="PQH37" s="984"/>
      <c r="PQI37" s="984"/>
      <c r="PQJ37" s="984"/>
      <c r="PQK37" s="984"/>
      <c r="PQL37" s="984"/>
      <c r="PQM37" s="984"/>
      <c r="PQN37" s="984"/>
      <c r="PQO37" s="984"/>
      <c r="PQP37" s="984"/>
      <c r="PQQ37" s="984"/>
      <c r="PQR37" s="984"/>
      <c r="PQS37" s="984"/>
      <c r="PQT37" s="984"/>
      <c r="PQU37" s="984"/>
      <c r="PQV37" s="984"/>
      <c r="PQW37" s="984"/>
      <c r="PQX37" s="984"/>
      <c r="PQY37" s="984"/>
      <c r="PQZ37" s="984"/>
      <c r="PRA37" s="984"/>
      <c r="PRB37" s="984"/>
      <c r="PRC37" s="984"/>
      <c r="PRD37" s="984"/>
      <c r="PRE37" s="984"/>
      <c r="PRF37" s="984"/>
      <c r="PRG37" s="984"/>
      <c r="PRH37" s="984"/>
      <c r="PRI37" s="984"/>
      <c r="PRJ37" s="984"/>
      <c r="PRK37" s="984"/>
      <c r="PRL37" s="984"/>
      <c r="PRM37" s="984"/>
      <c r="PRN37" s="984"/>
      <c r="PRO37" s="984"/>
      <c r="PRP37" s="984"/>
      <c r="PRQ37" s="984"/>
      <c r="PRR37" s="984"/>
      <c r="PRS37" s="984"/>
      <c r="PRT37" s="984"/>
      <c r="PRU37" s="984"/>
      <c r="PRV37" s="984"/>
      <c r="PRW37" s="984"/>
      <c r="PRX37" s="984"/>
      <c r="PRY37" s="984"/>
      <c r="PRZ37" s="984"/>
      <c r="PSA37" s="984"/>
      <c r="PSB37" s="984"/>
      <c r="PSC37" s="984"/>
      <c r="PSD37" s="984"/>
      <c r="PSE37" s="984"/>
      <c r="PSF37" s="984"/>
      <c r="PSG37" s="984"/>
      <c r="PSH37" s="984"/>
      <c r="PSI37" s="984"/>
      <c r="PSJ37" s="984"/>
      <c r="PSK37" s="984"/>
      <c r="PSL37" s="984"/>
      <c r="PSM37" s="984"/>
      <c r="PSN37" s="984"/>
      <c r="PSO37" s="984"/>
      <c r="PSP37" s="984"/>
      <c r="PSQ37" s="984"/>
      <c r="PSR37" s="984"/>
      <c r="PSS37" s="984"/>
      <c r="PST37" s="984"/>
      <c r="PSU37" s="984"/>
      <c r="PSV37" s="984"/>
      <c r="PSW37" s="984"/>
      <c r="PSX37" s="984"/>
      <c r="PSY37" s="984"/>
      <c r="PSZ37" s="984"/>
      <c r="PTA37" s="984"/>
      <c r="PTB37" s="984"/>
      <c r="PTC37" s="984"/>
      <c r="PTD37" s="984"/>
      <c r="PTE37" s="984"/>
      <c r="PTF37" s="984"/>
      <c r="PTG37" s="984"/>
      <c r="PTH37" s="984"/>
      <c r="PTI37" s="984"/>
      <c r="PTJ37" s="984"/>
      <c r="PTK37" s="984"/>
      <c r="PTL37" s="984"/>
      <c r="PTM37" s="984"/>
      <c r="PTN37" s="984"/>
      <c r="PTO37" s="984"/>
      <c r="PTP37" s="984"/>
      <c r="PTQ37" s="984"/>
      <c r="PTR37" s="984"/>
      <c r="PTS37" s="984"/>
      <c r="PTT37" s="984"/>
      <c r="PTU37" s="984"/>
      <c r="PTV37" s="984"/>
      <c r="PTW37" s="984"/>
      <c r="PTX37" s="984"/>
      <c r="PTY37" s="984"/>
      <c r="PTZ37" s="984"/>
      <c r="PUA37" s="984"/>
      <c r="PUB37" s="984"/>
      <c r="PUC37" s="984"/>
      <c r="PUD37" s="984"/>
      <c r="PUE37" s="984"/>
      <c r="PUF37" s="984"/>
      <c r="PUG37" s="984"/>
      <c r="PUH37" s="984"/>
      <c r="PUI37" s="984"/>
      <c r="PUJ37" s="984"/>
      <c r="PUK37" s="984"/>
      <c r="PUL37" s="984"/>
      <c r="PUM37" s="984"/>
      <c r="PUN37" s="984"/>
      <c r="PUO37" s="984"/>
      <c r="PUP37" s="984"/>
      <c r="PUQ37" s="984"/>
      <c r="PUR37" s="984"/>
      <c r="PUS37" s="984"/>
      <c r="PUT37" s="984"/>
      <c r="PUU37" s="984"/>
      <c r="PUV37" s="984"/>
      <c r="PUW37" s="984"/>
      <c r="PUX37" s="984"/>
      <c r="PUY37" s="984"/>
      <c r="PUZ37" s="984"/>
      <c r="PVA37" s="984"/>
      <c r="PVB37" s="984"/>
      <c r="PVC37" s="984"/>
      <c r="PVD37" s="984"/>
      <c r="PVE37" s="984"/>
      <c r="PVF37" s="984"/>
      <c r="PVG37" s="984"/>
      <c r="PVH37" s="984"/>
      <c r="PVI37" s="984"/>
      <c r="PVJ37" s="984"/>
      <c r="PVK37" s="984"/>
      <c r="PVL37" s="984"/>
      <c r="PVM37" s="984"/>
      <c r="PVN37" s="984"/>
      <c r="PVO37" s="984"/>
      <c r="PVP37" s="984"/>
      <c r="PVQ37" s="984"/>
      <c r="PVR37" s="984"/>
      <c r="PVS37" s="984"/>
      <c r="PVT37" s="984"/>
      <c r="PVU37" s="984"/>
      <c r="PVV37" s="984"/>
      <c r="PVW37" s="984"/>
      <c r="PVX37" s="984"/>
      <c r="PVY37" s="984"/>
      <c r="PVZ37" s="984"/>
      <c r="PWA37" s="984"/>
      <c r="PWB37" s="984"/>
      <c r="PWC37" s="984"/>
      <c r="PWD37" s="984"/>
      <c r="PWE37" s="984"/>
      <c r="PWF37" s="984"/>
      <c r="PWG37" s="984"/>
      <c r="PWH37" s="984"/>
      <c r="PWI37" s="984"/>
      <c r="PWJ37" s="984"/>
      <c r="PWK37" s="984"/>
      <c r="PWL37" s="984"/>
      <c r="PWM37" s="984"/>
      <c r="PWN37" s="984"/>
      <c r="PWO37" s="984"/>
      <c r="PWP37" s="984"/>
      <c r="PWQ37" s="984"/>
      <c r="PWR37" s="984"/>
      <c r="PWS37" s="984"/>
      <c r="PWT37" s="984"/>
      <c r="PWU37" s="984"/>
      <c r="PWV37" s="984"/>
      <c r="PWW37" s="984"/>
      <c r="PWX37" s="984"/>
      <c r="PWY37" s="984"/>
      <c r="PWZ37" s="984"/>
      <c r="PXA37" s="984"/>
      <c r="PXB37" s="984"/>
      <c r="PXC37" s="984"/>
      <c r="PXD37" s="984"/>
      <c r="PXE37" s="984"/>
      <c r="PXF37" s="984"/>
      <c r="PXG37" s="984"/>
      <c r="PXH37" s="984"/>
      <c r="PXI37" s="984"/>
      <c r="PXJ37" s="984"/>
      <c r="PXK37" s="984"/>
      <c r="PXL37" s="984"/>
      <c r="PXM37" s="984"/>
      <c r="PXN37" s="984"/>
      <c r="PXO37" s="984"/>
      <c r="PXP37" s="984"/>
      <c r="PXQ37" s="984"/>
      <c r="PXR37" s="984"/>
      <c r="PXS37" s="984"/>
      <c r="PXT37" s="984"/>
      <c r="PXU37" s="984"/>
      <c r="PXV37" s="984"/>
      <c r="PXW37" s="984"/>
      <c r="PXX37" s="984"/>
      <c r="PXY37" s="984"/>
      <c r="PXZ37" s="984"/>
      <c r="PYA37" s="984"/>
      <c r="PYB37" s="984"/>
      <c r="PYC37" s="984"/>
      <c r="PYD37" s="984"/>
      <c r="PYE37" s="984"/>
      <c r="PYF37" s="984"/>
      <c r="PYG37" s="984"/>
      <c r="PYH37" s="984"/>
      <c r="PYI37" s="984"/>
      <c r="PYJ37" s="984"/>
      <c r="PYK37" s="984"/>
      <c r="PYL37" s="984"/>
      <c r="PYM37" s="984"/>
      <c r="PYN37" s="984"/>
      <c r="PYO37" s="984"/>
      <c r="PYP37" s="984"/>
      <c r="PYQ37" s="984"/>
      <c r="PYR37" s="984"/>
      <c r="PYS37" s="984"/>
      <c r="PYT37" s="984"/>
      <c r="PYU37" s="984"/>
      <c r="PYV37" s="984"/>
      <c r="PYW37" s="984"/>
      <c r="PYX37" s="984"/>
      <c r="PYY37" s="984"/>
      <c r="PYZ37" s="984"/>
      <c r="PZA37" s="984"/>
      <c r="PZB37" s="984"/>
      <c r="PZC37" s="984"/>
      <c r="PZD37" s="984"/>
      <c r="PZE37" s="984"/>
      <c r="PZF37" s="984"/>
      <c r="PZG37" s="984"/>
      <c r="PZH37" s="984"/>
      <c r="PZI37" s="984"/>
      <c r="PZJ37" s="984"/>
      <c r="PZK37" s="984"/>
      <c r="PZL37" s="984"/>
      <c r="PZM37" s="984"/>
      <c r="PZN37" s="984"/>
      <c r="PZO37" s="984"/>
      <c r="PZP37" s="984"/>
      <c r="PZQ37" s="984"/>
      <c r="PZR37" s="984"/>
      <c r="PZS37" s="984"/>
      <c r="PZT37" s="984"/>
      <c r="PZU37" s="984"/>
      <c r="PZV37" s="984"/>
      <c r="PZW37" s="984"/>
      <c r="PZX37" s="984"/>
      <c r="PZY37" s="984"/>
      <c r="PZZ37" s="984"/>
      <c r="QAA37" s="984"/>
      <c r="QAB37" s="984"/>
      <c r="QAC37" s="984"/>
      <c r="QAD37" s="984"/>
      <c r="QAE37" s="984"/>
      <c r="QAF37" s="984"/>
      <c r="QAG37" s="984"/>
      <c r="QAH37" s="984"/>
      <c r="QAI37" s="984"/>
      <c r="QAJ37" s="984"/>
      <c r="QAK37" s="984"/>
      <c r="QAL37" s="984"/>
      <c r="QAM37" s="984"/>
      <c r="QAN37" s="984"/>
      <c r="QAO37" s="984"/>
      <c r="QAP37" s="984"/>
      <c r="QAQ37" s="984"/>
      <c r="QAR37" s="984"/>
      <c r="QAS37" s="984"/>
      <c r="QAT37" s="984"/>
      <c r="QAU37" s="984"/>
      <c r="QAV37" s="984"/>
      <c r="QAW37" s="984"/>
      <c r="QAX37" s="984"/>
      <c r="QAY37" s="984"/>
      <c r="QAZ37" s="984"/>
      <c r="QBA37" s="984"/>
      <c r="QBB37" s="984"/>
      <c r="QBC37" s="984"/>
      <c r="QBD37" s="984"/>
      <c r="QBE37" s="984"/>
      <c r="QBF37" s="984"/>
      <c r="QBG37" s="984"/>
      <c r="QBH37" s="984"/>
      <c r="QBI37" s="984"/>
      <c r="QBJ37" s="984"/>
      <c r="QBK37" s="984"/>
      <c r="QBL37" s="984"/>
      <c r="QBM37" s="984"/>
      <c r="QBN37" s="984"/>
      <c r="QBO37" s="984"/>
      <c r="QBP37" s="984"/>
      <c r="QBQ37" s="984"/>
      <c r="QBR37" s="984"/>
      <c r="QBS37" s="984"/>
      <c r="QBT37" s="984"/>
      <c r="QBU37" s="984"/>
      <c r="QBV37" s="984"/>
      <c r="QBW37" s="984"/>
      <c r="QBX37" s="984"/>
      <c r="QBY37" s="984"/>
      <c r="QBZ37" s="984"/>
      <c r="QCA37" s="984"/>
      <c r="QCB37" s="984"/>
      <c r="QCC37" s="984"/>
      <c r="QCD37" s="984"/>
      <c r="QCE37" s="984"/>
      <c r="QCF37" s="984"/>
      <c r="QCG37" s="984"/>
      <c r="QCH37" s="984"/>
      <c r="QCI37" s="984"/>
      <c r="QCJ37" s="984"/>
      <c r="QCK37" s="984"/>
      <c r="QCL37" s="984"/>
      <c r="QCM37" s="984"/>
      <c r="QCN37" s="984"/>
      <c r="QCO37" s="984"/>
      <c r="QCP37" s="984"/>
      <c r="QCQ37" s="984"/>
      <c r="QCR37" s="984"/>
      <c r="QCS37" s="984"/>
      <c r="QCT37" s="984"/>
      <c r="QCU37" s="984"/>
      <c r="QCV37" s="984"/>
      <c r="QCW37" s="984"/>
      <c r="QCX37" s="984"/>
      <c r="QCY37" s="984"/>
      <c r="QCZ37" s="984"/>
      <c r="QDA37" s="984"/>
      <c r="QDB37" s="984"/>
      <c r="QDC37" s="984"/>
      <c r="QDD37" s="984"/>
      <c r="QDE37" s="984"/>
      <c r="QDF37" s="984"/>
      <c r="QDG37" s="984"/>
      <c r="QDH37" s="984"/>
      <c r="QDI37" s="984"/>
      <c r="QDJ37" s="984"/>
      <c r="QDK37" s="984"/>
      <c r="QDL37" s="984"/>
      <c r="QDM37" s="984"/>
      <c r="QDN37" s="984"/>
      <c r="QDO37" s="984"/>
      <c r="QDP37" s="984"/>
      <c r="QDQ37" s="984"/>
      <c r="QDR37" s="984"/>
      <c r="QDS37" s="984"/>
      <c r="QDT37" s="984"/>
      <c r="QDU37" s="984"/>
      <c r="QDV37" s="984"/>
      <c r="QDW37" s="984"/>
      <c r="QDX37" s="984"/>
      <c r="QDY37" s="984"/>
      <c r="QDZ37" s="984"/>
      <c r="QEA37" s="984"/>
      <c r="QEB37" s="984"/>
      <c r="QEC37" s="984"/>
      <c r="QED37" s="984"/>
      <c r="QEE37" s="984"/>
      <c r="QEF37" s="984"/>
      <c r="QEG37" s="984"/>
      <c r="QEH37" s="984"/>
      <c r="QEI37" s="984"/>
      <c r="QEJ37" s="984"/>
      <c r="QEK37" s="984"/>
      <c r="QEL37" s="984"/>
      <c r="QEM37" s="984"/>
      <c r="QEN37" s="984"/>
      <c r="QEO37" s="984"/>
      <c r="QEP37" s="984"/>
      <c r="QEQ37" s="984"/>
      <c r="QER37" s="984"/>
      <c r="QES37" s="984"/>
      <c r="QET37" s="984"/>
      <c r="QEU37" s="984"/>
      <c r="QEV37" s="984"/>
      <c r="QEW37" s="984"/>
      <c r="QEX37" s="984"/>
      <c r="QEY37" s="984"/>
      <c r="QEZ37" s="984"/>
      <c r="QFA37" s="984"/>
      <c r="QFB37" s="984"/>
      <c r="QFC37" s="984"/>
      <c r="QFD37" s="984"/>
      <c r="QFE37" s="984"/>
      <c r="QFF37" s="984"/>
      <c r="QFG37" s="984"/>
      <c r="QFH37" s="984"/>
      <c r="QFI37" s="984"/>
      <c r="QFJ37" s="984"/>
      <c r="QFK37" s="984"/>
      <c r="QFL37" s="984"/>
      <c r="QFM37" s="984"/>
      <c r="QFN37" s="984"/>
      <c r="QFO37" s="984"/>
      <c r="QFP37" s="984"/>
      <c r="QFQ37" s="984"/>
      <c r="QFR37" s="984"/>
      <c r="QFS37" s="984"/>
      <c r="QFT37" s="984"/>
      <c r="QFU37" s="984"/>
      <c r="QFV37" s="984"/>
      <c r="QFW37" s="984"/>
      <c r="QFX37" s="984"/>
      <c r="QFY37" s="984"/>
      <c r="QFZ37" s="984"/>
      <c r="QGA37" s="984"/>
      <c r="QGB37" s="984"/>
      <c r="QGC37" s="984"/>
      <c r="QGD37" s="984"/>
      <c r="QGE37" s="984"/>
      <c r="QGF37" s="984"/>
      <c r="QGG37" s="984"/>
      <c r="QGH37" s="984"/>
      <c r="QGI37" s="984"/>
      <c r="QGJ37" s="984"/>
      <c r="QGK37" s="984"/>
      <c r="QGL37" s="984"/>
      <c r="QGM37" s="984"/>
      <c r="QGN37" s="984"/>
      <c r="QGO37" s="984"/>
      <c r="QGP37" s="984"/>
      <c r="QGQ37" s="984"/>
      <c r="QGR37" s="984"/>
      <c r="QGS37" s="984"/>
      <c r="QGT37" s="984"/>
      <c r="QGU37" s="984"/>
      <c r="QGV37" s="984"/>
      <c r="QGW37" s="984"/>
      <c r="QGX37" s="984"/>
      <c r="QGY37" s="984"/>
      <c r="QGZ37" s="984"/>
      <c r="QHA37" s="984"/>
      <c r="QHB37" s="984"/>
      <c r="QHC37" s="984"/>
      <c r="QHD37" s="984"/>
      <c r="QHE37" s="984"/>
      <c r="QHF37" s="984"/>
      <c r="QHG37" s="984"/>
      <c r="QHH37" s="984"/>
      <c r="QHI37" s="984"/>
      <c r="QHJ37" s="984"/>
      <c r="QHK37" s="984"/>
      <c r="QHL37" s="984"/>
      <c r="QHM37" s="984"/>
      <c r="QHN37" s="984"/>
      <c r="QHO37" s="984"/>
      <c r="QHP37" s="984"/>
      <c r="QHQ37" s="984"/>
      <c r="QHR37" s="984"/>
      <c r="QHS37" s="984"/>
      <c r="QHT37" s="984"/>
      <c r="QHU37" s="984"/>
      <c r="QHV37" s="984"/>
      <c r="QHW37" s="984"/>
      <c r="QHX37" s="984"/>
      <c r="QHY37" s="984"/>
      <c r="QHZ37" s="984"/>
      <c r="QIA37" s="984"/>
      <c r="QIB37" s="984"/>
      <c r="QIC37" s="984"/>
      <c r="QID37" s="984"/>
      <c r="QIE37" s="984"/>
      <c r="QIF37" s="984"/>
      <c r="QIG37" s="984"/>
      <c r="QIH37" s="984"/>
      <c r="QII37" s="984"/>
      <c r="QIJ37" s="984"/>
      <c r="QIK37" s="984"/>
      <c r="QIL37" s="984"/>
      <c r="QIM37" s="984"/>
      <c r="QIN37" s="984"/>
      <c r="QIO37" s="984"/>
      <c r="QIP37" s="984"/>
      <c r="QIQ37" s="984"/>
      <c r="QIR37" s="984"/>
      <c r="QIS37" s="984"/>
      <c r="QIT37" s="984"/>
      <c r="QIU37" s="984"/>
      <c r="QIV37" s="984"/>
      <c r="QIW37" s="984"/>
      <c r="QIX37" s="984"/>
      <c r="QIY37" s="984"/>
      <c r="QIZ37" s="984"/>
      <c r="QJA37" s="984"/>
      <c r="QJB37" s="984"/>
      <c r="QJC37" s="984"/>
      <c r="QJD37" s="984"/>
      <c r="QJE37" s="984"/>
      <c r="QJF37" s="984"/>
      <c r="QJG37" s="984"/>
      <c r="QJH37" s="984"/>
      <c r="QJI37" s="984"/>
      <c r="QJJ37" s="984"/>
      <c r="QJK37" s="984"/>
      <c r="QJL37" s="984"/>
      <c r="QJM37" s="984"/>
      <c r="QJN37" s="984"/>
      <c r="QJO37" s="984"/>
      <c r="QJP37" s="984"/>
      <c r="QJQ37" s="984"/>
      <c r="QJR37" s="984"/>
      <c r="QJS37" s="984"/>
      <c r="QJT37" s="984"/>
      <c r="QJU37" s="984"/>
      <c r="QJV37" s="984"/>
      <c r="QJW37" s="984"/>
      <c r="QJX37" s="984"/>
      <c r="QJY37" s="984"/>
      <c r="QJZ37" s="984"/>
      <c r="QKA37" s="984"/>
      <c r="QKB37" s="984"/>
      <c r="QKC37" s="984"/>
      <c r="QKD37" s="984"/>
      <c r="QKE37" s="984"/>
      <c r="QKF37" s="984"/>
      <c r="QKG37" s="984"/>
      <c r="QKH37" s="984"/>
      <c r="QKI37" s="984"/>
      <c r="QKJ37" s="984"/>
      <c r="QKK37" s="984"/>
      <c r="QKL37" s="984"/>
      <c r="QKM37" s="984"/>
      <c r="QKN37" s="984"/>
      <c r="QKO37" s="984"/>
      <c r="QKP37" s="984"/>
      <c r="QKQ37" s="984"/>
      <c r="QKR37" s="984"/>
      <c r="QKS37" s="984"/>
      <c r="QKT37" s="984"/>
      <c r="QKU37" s="984"/>
      <c r="QKV37" s="984"/>
      <c r="QKW37" s="984"/>
      <c r="QKX37" s="984"/>
      <c r="QKY37" s="984"/>
      <c r="QKZ37" s="984"/>
      <c r="QLA37" s="984"/>
      <c r="QLB37" s="984"/>
      <c r="QLC37" s="984"/>
      <c r="QLD37" s="984"/>
      <c r="QLE37" s="984"/>
      <c r="QLF37" s="984"/>
      <c r="QLG37" s="984"/>
      <c r="QLH37" s="984"/>
      <c r="QLI37" s="984"/>
      <c r="QLJ37" s="984"/>
      <c r="QLK37" s="984"/>
      <c r="QLL37" s="984"/>
      <c r="QLM37" s="984"/>
      <c r="QLN37" s="984"/>
      <c r="QLO37" s="984"/>
      <c r="QLP37" s="984"/>
      <c r="QLQ37" s="984"/>
      <c r="QLR37" s="984"/>
      <c r="QLS37" s="984"/>
      <c r="QLT37" s="984"/>
      <c r="QLU37" s="984"/>
      <c r="QLV37" s="984"/>
      <c r="QLW37" s="984"/>
      <c r="QLX37" s="984"/>
      <c r="QLY37" s="984"/>
      <c r="QLZ37" s="984"/>
      <c r="QMA37" s="984"/>
      <c r="QMB37" s="984"/>
      <c r="QMC37" s="984"/>
      <c r="QMD37" s="984"/>
      <c r="QME37" s="984"/>
      <c r="QMF37" s="984"/>
      <c r="QMG37" s="984"/>
      <c r="QMH37" s="984"/>
      <c r="QMI37" s="984"/>
      <c r="QMJ37" s="984"/>
      <c r="QMK37" s="984"/>
      <c r="QML37" s="984"/>
      <c r="QMM37" s="984"/>
      <c r="QMN37" s="984"/>
      <c r="QMO37" s="984"/>
      <c r="QMP37" s="984"/>
      <c r="QMQ37" s="984"/>
      <c r="QMR37" s="984"/>
      <c r="QMS37" s="984"/>
      <c r="QMT37" s="984"/>
      <c r="QMU37" s="984"/>
      <c r="QMV37" s="984"/>
      <c r="QMW37" s="984"/>
      <c r="QMX37" s="984"/>
      <c r="QMY37" s="984"/>
      <c r="QMZ37" s="984"/>
      <c r="QNA37" s="984"/>
      <c r="QNB37" s="984"/>
      <c r="QNC37" s="984"/>
      <c r="QND37" s="984"/>
      <c r="QNE37" s="984"/>
      <c r="QNF37" s="984"/>
      <c r="QNG37" s="984"/>
      <c r="QNH37" s="984"/>
      <c r="QNI37" s="984"/>
      <c r="QNJ37" s="984"/>
      <c r="QNK37" s="984"/>
      <c r="QNL37" s="984"/>
      <c r="QNM37" s="984"/>
      <c r="QNN37" s="984"/>
      <c r="QNO37" s="984"/>
      <c r="QNP37" s="984"/>
      <c r="QNQ37" s="984"/>
      <c r="QNR37" s="984"/>
      <c r="QNS37" s="984"/>
      <c r="QNT37" s="984"/>
      <c r="QNU37" s="984"/>
      <c r="QNV37" s="984"/>
      <c r="QNW37" s="984"/>
      <c r="QNX37" s="984"/>
      <c r="QNY37" s="984"/>
      <c r="QNZ37" s="984"/>
      <c r="QOA37" s="984"/>
      <c r="QOB37" s="984"/>
      <c r="QOC37" s="984"/>
      <c r="QOD37" s="984"/>
      <c r="QOE37" s="984"/>
      <c r="QOF37" s="984"/>
      <c r="QOG37" s="984"/>
      <c r="QOH37" s="984"/>
      <c r="QOI37" s="984"/>
      <c r="QOJ37" s="984"/>
      <c r="QOK37" s="984"/>
      <c r="QOL37" s="984"/>
      <c r="QOM37" s="984"/>
      <c r="QON37" s="984"/>
      <c r="QOO37" s="984"/>
      <c r="QOP37" s="984"/>
      <c r="QOQ37" s="984"/>
      <c r="QOR37" s="984"/>
      <c r="QOS37" s="984"/>
      <c r="QOT37" s="984"/>
      <c r="QOU37" s="984"/>
      <c r="QOV37" s="984"/>
      <c r="QOW37" s="984"/>
      <c r="QOX37" s="984"/>
      <c r="QOY37" s="984"/>
      <c r="QOZ37" s="984"/>
      <c r="QPA37" s="984"/>
      <c r="QPB37" s="984"/>
      <c r="QPC37" s="984"/>
      <c r="QPD37" s="984"/>
      <c r="QPE37" s="984"/>
      <c r="QPF37" s="984"/>
      <c r="QPG37" s="984"/>
      <c r="QPH37" s="984"/>
      <c r="QPI37" s="984"/>
      <c r="QPJ37" s="984"/>
      <c r="QPK37" s="984"/>
      <c r="QPL37" s="984"/>
      <c r="QPM37" s="984"/>
      <c r="QPN37" s="984"/>
      <c r="QPO37" s="984"/>
      <c r="QPP37" s="984"/>
      <c r="QPQ37" s="984"/>
      <c r="QPR37" s="984"/>
      <c r="QPS37" s="984"/>
      <c r="QPT37" s="984"/>
      <c r="QPU37" s="984"/>
      <c r="QPV37" s="984"/>
      <c r="QPW37" s="984"/>
      <c r="QPX37" s="984"/>
      <c r="QPY37" s="984"/>
      <c r="QPZ37" s="984"/>
      <c r="QQA37" s="984"/>
      <c r="QQB37" s="984"/>
      <c r="QQC37" s="984"/>
      <c r="QQD37" s="984"/>
      <c r="QQE37" s="984"/>
      <c r="QQF37" s="984"/>
      <c r="QQG37" s="984"/>
      <c r="QQH37" s="984"/>
      <c r="QQI37" s="984"/>
      <c r="QQJ37" s="984"/>
      <c r="QQK37" s="984"/>
      <c r="QQL37" s="984"/>
      <c r="QQM37" s="984"/>
      <c r="QQN37" s="984"/>
      <c r="QQO37" s="984"/>
      <c r="QQP37" s="984"/>
      <c r="QQQ37" s="984"/>
      <c r="QQR37" s="984"/>
      <c r="QQS37" s="984"/>
      <c r="QQT37" s="984"/>
      <c r="QQU37" s="984"/>
      <c r="QQV37" s="984"/>
      <c r="QQW37" s="984"/>
      <c r="QQX37" s="984"/>
      <c r="QQY37" s="984"/>
      <c r="QQZ37" s="984"/>
      <c r="QRA37" s="984"/>
      <c r="QRB37" s="984"/>
      <c r="QRC37" s="984"/>
      <c r="QRD37" s="984"/>
      <c r="QRE37" s="984"/>
      <c r="QRF37" s="984"/>
      <c r="QRG37" s="984"/>
      <c r="QRH37" s="984"/>
      <c r="QRI37" s="984"/>
      <c r="QRJ37" s="984"/>
      <c r="QRK37" s="984"/>
      <c r="QRL37" s="984"/>
      <c r="QRM37" s="984"/>
      <c r="QRN37" s="984"/>
      <c r="QRO37" s="984"/>
      <c r="QRP37" s="984"/>
      <c r="QRQ37" s="984"/>
      <c r="QRR37" s="984"/>
      <c r="QRS37" s="984"/>
      <c r="QRT37" s="984"/>
      <c r="QRU37" s="984"/>
      <c r="QRV37" s="984"/>
      <c r="QRW37" s="984"/>
      <c r="QRX37" s="984"/>
      <c r="QRY37" s="984"/>
      <c r="QRZ37" s="984"/>
      <c r="QSA37" s="984"/>
      <c r="QSB37" s="984"/>
      <c r="QSC37" s="984"/>
      <c r="QSD37" s="984"/>
      <c r="QSE37" s="984"/>
      <c r="QSF37" s="984"/>
      <c r="QSG37" s="984"/>
      <c r="QSH37" s="984"/>
      <c r="QSI37" s="984"/>
      <c r="QSJ37" s="984"/>
      <c r="QSK37" s="984"/>
      <c r="QSL37" s="984"/>
      <c r="QSM37" s="984"/>
      <c r="QSN37" s="984"/>
      <c r="QSO37" s="984"/>
      <c r="QSP37" s="984"/>
      <c r="QSQ37" s="984"/>
      <c r="QSR37" s="984"/>
      <c r="QSS37" s="984"/>
      <c r="QST37" s="984"/>
      <c r="QSU37" s="984"/>
      <c r="QSV37" s="984"/>
      <c r="QSW37" s="984"/>
      <c r="QSX37" s="984"/>
      <c r="QSY37" s="984"/>
      <c r="QSZ37" s="984"/>
      <c r="QTA37" s="984"/>
      <c r="QTB37" s="984"/>
      <c r="QTC37" s="984"/>
      <c r="QTD37" s="984"/>
      <c r="QTE37" s="984"/>
      <c r="QTF37" s="984"/>
      <c r="QTG37" s="984"/>
      <c r="QTH37" s="984"/>
      <c r="QTI37" s="984"/>
      <c r="QTJ37" s="984"/>
      <c r="QTK37" s="984"/>
      <c r="QTL37" s="984"/>
      <c r="QTM37" s="984"/>
      <c r="QTN37" s="984"/>
      <c r="QTO37" s="984"/>
      <c r="QTP37" s="984"/>
      <c r="QTQ37" s="984"/>
      <c r="QTR37" s="984"/>
      <c r="QTS37" s="984"/>
      <c r="QTT37" s="984"/>
      <c r="QTU37" s="984"/>
      <c r="QTV37" s="984"/>
      <c r="QTW37" s="984"/>
      <c r="QTX37" s="984"/>
      <c r="QTY37" s="984"/>
      <c r="QTZ37" s="984"/>
      <c r="QUA37" s="984"/>
      <c r="QUB37" s="984"/>
      <c r="QUC37" s="984"/>
      <c r="QUD37" s="984"/>
      <c r="QUE37" s="984"/>
      <c r="QUF37" s="984"/>
      <c r="QUG37" s="984"/>
      <c r="QUH37" s="984"/>
      <c r="QUI37" s="984"/>
      <c r="QUJ37" s="984"/>
      <c r="QUK37" s="984"/>
      <c r="QUL37" s="984"/>
      <c r="QUM37" s="984"/>
      <c r="QUN37" s="984"/>
      <c r="QUO37" s="984"/>
      <c r="QUP37" s="984"/>
      <c r="QUQ37" s="984"/>
      <c r="QUR37" s="984"/>
      <c r="QUS37" s="984"/>
      <c r="QUT37" s="984"/>
      <c r="QUU37" s="984"/>
      <c r="QUV37" s="984"/>
      <c r="QUW37" s="984"/>
      <c r="QUX37" s="984"/>
      <c r="QUY37" s="984"/>
      <c r="QUZ37" s="984"/>
      <c r="QVA37" s="984"/>
      <c r="QVB37" s="984"/>
      <c r="QVC37" s="984"/>
      <c r="QVD37" s="984"/>
      <c r="QVE37" s="984"/>
      <c r="QVF37" s="984"/>
      <c r="QVG37" s="984"/>
      <c r="QVH37" s="984"/>
      <c r="QVI37" s="984"/>
      <c r="QVJ37" s="984"/>
      <c r="QVK37" s="984"/>
      <c r="QVL37" s="984"/>
      <c r="QVM37" s="984"/>
      <c r="QVN37" s="984"/>
      <c r="QVO37" s="984"/>
      <c r="QVP37" s="984"/>
      <c r="QVQ37" s="984"/>
      <c r="QVR37" s="984"/>
      <c r="QVS37" s="984"/>
      <c r="QVT37" s="984"/>
      <c r="QVU37" s="984"/>
      <c r="QVV37" s="984"/>
      <c r="QVW37" s="984"/>
      <c r="QVX37" s="984"/>
      <c r="QVY37" s="984"/>
      <c r="QVZ37" s="984"/>
      <c r="QWA37" s="984"/>
      <c r="QWB37" s="984"/>
      <c r="QWC37" s="984"/>
      <c r="QWD37" s="984"/>
      <c r="QWE37" s="984"/>
      <c r="QWF37" s="984"/>
      <c r="QWG37" s="984"/>
      <c r="QWH37" s="984"/>
      <c r="QWI37" s="984"/>
      <c r="QWJ37" s="984"/>
      <c r="QWK37" s="984"/>
      <c r="QWL37" s="984"/>
      <c r="QWM37" s="984"/>
      <c r="QWN37" s="984"/>
      <c r="QWO37" s="984"/>
      <c r="QWP37" s="984"/>
      <c r="QWQ37" s="984"/>
      <c r="QWR37" s="984"/>
      <c r="QWS37" s="984"/>
      <c r="QWT37" s="984"/>
      <c r="QWU37" s="984"/>
      <c r="QWV37" s="984"/>
      <c r="QWW37" s="984"/>
      <c r="QWX37" s="984"/>
      <c r="QWY37" s="984"/>
      <c r="QWZ37" s="984"/>
      <c r="QXA37" s="984"/>
      <c r="QXB37" s="984"/>
      <c r="QXC37" s="984"/>
      <c r="QXD37" s="984"/>
      <c r="QXE37" s="984"/>
      <c r="QXF37" s="984"/>
      <c r="QXG37" s="984"/>
      <c r="QXH37" s="984"/>
      <c r="QXI37" s="984"/>
      <c r="QXJ37" s="984"/>
      <c r="QXK37" s="984"/>
      <c r="QXL37" s="984"/>
      <c r="QXM37" s="984"/>
      <c r="QXN37" s="984"/>
      <c r="QXO37" s="984"/>
      <c r="QXP37" s="984"/>
      <c r="QXQ37" s="984"/>
      <c r="QXR37" s="984"/>
      <c r="QXS37" s="984"/>
      <c r="QXT37" s="984"/>
      <c r="QXU37" s="984"/>
      <c r="QXV37" s="984"/>
      <c r="QXW37" s="984"/>
      <c r="QXX37" s="984"/>
      <c r="QXY37" s="984"/>
      <c r="QXZ37" s="984"/>
      <c r="QYA37" s="984"/>
      <c r="QYB37" s="984"/>
      <c r="QYC37" s="984"/>
      <c r="QYD37" s="984"/>
      <c r="QYE37" s="984"/>
      <c r="QYF37" s="984"/>
      <c r="QYG37" s="984"/>
      <c r="QYH37" s="984"/>
      <c r="QYI37" s="984"/>
      <c r="QYJ37" s="984"/>
      <c r="QYK37" s="984"/>
      <c r="QYL37" s="984"/>
      <c r="QYM37" s="984"/>
      <c r="QYN37" s="984"/>
      <c r="QYO37" s="984"/>
      <c r="QYP37" s="984"/>
      <c r="QYQ37" s="984"/>
      <c r="QYR37" s="984"/>
      <c r="QYS37" s="984"/>
      <c r="QYT37" s="984"/>
      <c r="QYU37" s="984"/>
      <c r="QYV37" s="984"/>
      <c r="QYW37" s="984"/>
      <c r="QYX37" s="984"/>
      <c r="QYY37" s="984"/>
      <c r="QYZ37" s="984"/>
      <c r="QZA37" s="984"/>
      <c r="QZB37" s="984"/>
      <c r="QZC37" s="984"/>
      <c r="QZD37" s="984"/>
      <c r="QZE37" s="984"/>
      <c r="QZF37" s="984"/>
      <c r="QZG37" s="984"/>
      <c r="QZH37" s="984"/>
      <c r="QZI37" s="984"/>
      <c r="QZJ37" s="984"/>
      <c r="QZK37" s="984"/>
      <c r="QZL37" s="984"/>
      <c r="QZM37" s="984"/>
      <c r="QZN37" s="984"/>
      <c r="QZO37" s="984"/>
      <c r="QZP37" s="984"/>
      <c r="QZQ37" s="984"/>
      <c r="QZR37" s="984"/>
      <c r="QZS37" s="984"/>
      <c r="QZT37" s="984"/>
      <c r="QZU37" s="984"/>
      <c r="QZV37" s="984"/>
      <c r="QZW37" s="984"/>
      <c r="QZX37" s="984"/>
      <c r="QZY37" s="984"/>
      <c r="QZZ37" s="984"/>
      <c r="RAA37" s="984"/>
      <c r="RAB37" s="984"/>
      <c r="RAC37" s="984"/>
      <c r="RAD37" s="984"/>
      <c r="RAE37" s="984"/>
      <c r="RAF37" s="984"/>
      <c r="RAG37" s="984"/>
      <c r="RAH37" s="984"/>
      <c r="RAI37" s="984"/>
      <c r="RAJ37" s="984"/>
      <c r="RAK37" s="984"/>
      <c r="RAL37" s="984"/>
      <c r="RAM37" s="984"/>
      <c r="RAN37" s="984"/>
      <c r="RAO37" s="984"/>
      <c r="RAP37" s="984"/>
      <c r="RAQ37" s="984"/>
      <c r="RAR37" s="984"/>
      <c r="RAS37" s="984"/>
      <c r="RAT37" s="984"/>
      <c r="RAU37" s="984"/>
      <c r="RAV37" s="984"/>
      <c r="RAW37" s="984"/>
      <c r="RAX37" s="984"/>
      <c r="RAY37" s="984"/>
      <c r="RAZ37" s="984"/>
      <c r="RBA37" s="984"/>
      <c r="RBB37" s="984"/>
      <c r="RBC37" s="984"/>
      <c r="RBD37" s="984"/>
      <c r="RBE37" s="984"/>
      <c r="RBF37" s="984"/>
      <c r="RBG37" s="984"/>
      <c r="RBH37" s="984"/>
      <c r="RBI37" s="984"/>
      <c r="RBJ37" s="984"/>
      <c r="RBK37" s="984"/>
      <c r="RBL37" s="984"/>
      <c r="RBM37" s="984"/>
      <c r="RBN37" s="984"/>
      <c r="RBO37" s="984"/>
      <c r="RBP37" s="984"/>
      <c r="RBQ37" s="984"/>
      <c r="RBR37" s="984"/>
      <c r="RBS37" s="984"/>
      <c r="RBT37" s="984"/>
      <c r="RBU37" s="984"/>
      <c r="RBV37" s="984"/>
      <c r="RBW37" s="984"/>
      <c r="RBX37" s="984"/>
      <c r="RBY37" s="984"/>
      <c r="RBZ37" s="984"/>
      <c r="RCA37" s="984"/>
      <c r="RCB37" s="984"/>
      <c r="RCC37" s="984"/>
      <c r="RCD37" s="984"/>
      <c r="RCE37" s="984"/>
      <c r="RCF37" s="984"/>
      <c r="RCG37" s="984"/>
      <c r="RCH37" s="984"/>
      <c r="RCI37" s="984"/>
      <c r="RCJ37" s="984"/>
      <c r="RCK37" s="984"/>
      <c r="RCL37" s="984"/>
      <c r="RCM37" s="984"/>
      <c r="RCN37" s="984"/>
      <c r="RCO37" s="984"/>
      <c r="RCP37" s="984"/>
      <c r="RCQ37" s="984"/>
      <c r="RCR37" s="984"/>
      <c r="RCS37" s="984"/>
      <c r="RCT37" s="984"/>
      <c r="RCU37" s="984"/>
      <c r="RCV37" s="984"/>
      <c r="RCW37" s="984"/>
      <c r="RCX37" s="984"/>
      <c r="RCY37" s="984"/>
      <c r="RCZ37" s="984"/>
      <c r="RDA37" s="984"/>
      <c r="RDB37" s="984"/>
      <c r="RDC37" s="984"/>
      <c r="RDD37" s="984"/>
      <c r="RDE37" s="984"/>
      <c r="RDF37" s="984"/>
      <c r="RDG37" s="984"/>
      <c r="RDH37" s="984"/>
      <c r="RDI37" s="984"/>
      <c r="RDJ37" s="984"/>
      <c r="RDK37" s="984"/>
      <c r="RDL37" s="984"/>
      <c r="RDM37" s="984"/>
      <c r="RDN37" s="984"/>
      <c r="RDO37" s="984"/>
      <c r="RDP37" s="984"/>
      <c r="RDQ37" s="984"/>
      <c r="RDR37" s="984"/>
      <c r="RDS37" s="984"/>
      <c r="RDT37" s="984"/>
      <c r="RDU37" s="984"/>
      <c r="RDV37" s="984"/>
      <c r="RDW37" s="984"/>
      <c r="RDX37" s="984"/>
      <c r="RDY37" s="984"/>
      <c r="RDZ37" s="984"/>
      <c r="REA37" s="984"/>
      <c r="REB37" s="984"/>
      <c r="REC37" s="984"/>
      <c r="RED37" s="984"/>
      <c r="REE37" s="984"/>
      <c r="REF37" s="984"/>
      <c r="REG37" s="984"/>
      <c r="REH37" s="984"/>
      <c r="REI37" s="984"/>
      <c r="REJ37" s="984"/>
      <c r="REK37" s="984"/>
      <c r="REL37" s="984"/>
      <c r="REM37" s="984"/>
      <c r="REN37" s="984"/>
      <c r="REO37" s="984"/>
      <c r="REP37" s="984"/>
      <c r="REQ37" s="984"/>
      <c r="RER37" s="984"/>
      <c r="RES37" s="984"/>
      <c r="RET37" s="984"/>
      <c r="REU37" s="984"/>
      <c r="REV37" s="984"/>
      <c r="REW37" s="984"/>
      <c r="REX37" s="984"/>
      <c r="REY37" s="984"/>
      <c r="REZ37" s="984"/>
      <c r="RFA37" s="984"/>
      <c r="RFB37" s="984"/>
      <c r="RFC37" s="984"/>
      <c r="RFD37" s="984"/>
      <c r="RFE37" s="984"/>
      <c r="RFF37" s="984"/>
      <c r="RFG37" s="984"/>
      <c r="RFH37" s="984"/>
      <c r="RFI37" s="984"/>
      <c r="RFJ37" s="984"/>
      <c r="RFK37" s="984"/>
      <c r="RFL37" s="984"/>
      <c r="RFM37" s="984"/>
      <c r="RFN37" s="984"/>
      <c r="RFO37" s="984"/>
      <c r="RFP37" s="984"/>
      <c r="RFQ37" s="984"/>
      <c r="RFR37" s="984"/>
      <c r="RFS37" s="984"/>
      <c r="RFT37" s="984"/>
      <c r="RFU37" s="984"/>
      <c r="RFV37" s="984"/>
      <c r="RFW37" s="984"/>
      <c r="RFX37" s="984"/>
      <c r="RFY37" s="984"/>
      <c r="RFZ37" s="984"/>
      <c r="RGA37" s="984"/>
      <c r="RGB37" s="984"/>
      <c r="RGC37" s="984"/>
      <c r="RGD37" s="984"/>
      <c r="RGE37" s="984"/>
      <c r="RGF37" s="984"/>
      <c r="RGG37" s="984"/>
      <c r="RGH37" s="984"/>
      <c r="RGI37" s="984"/>
      <c r="RGJ37" s="984"/>
      <c r="RGK37" s="984"/>
      <c r="RGL37" s="984"/>
      <c r="RGM37" s="984"/>
      <c r="RGN37" s="984"/>
      <c r="RGO37" s="984"/>
      <c r="RGP37" s="984"/>
      <c r="RGQ37" s="984"/>
      <c r="RGR37" s="984"/>
      <c r="RGS37" s="984"/>
      <c r="RGT37" s="984"/>
      <c r="RGU37" s="984"/>
      <c r="RGV37" s="984"/>
      <c r="RGW37" s="984"/>
      <c r="RGX37" s="984"/>
      <c r="RGY37" s="984"/>
      <c r="RGZ37" s="984"/>
      <c r="RHA37" s="984"/>
      <c r="RHB37" s="984"/>
      <c r="RHC37" s="984"/>
      <c r="RHD37" s="984"/>
      <c r="RHE37" s="984"/>
      <c r="RHF37" s="984"/>
      <c r="RHG37" s="984"/>
      <c r="RHH37" s="984"/>
      <c r="RHI37" s="984"/>
      <c r="RHJ37" s="984"/>
      <c r="RHK37" s="984"/>
      <c r="RHL37" s="984"/>
      <c r="RHM37" s="984"/>
      <c r="RHN37" s="984"/>
      <c r="RHO37" s="984"/>
      <c r="RHP37" s="984"/>
      <c r="RHQ37" s="984"/>
      <c r="RHR37" s="984"/>
      <c r="RHS37" s="984"/>
      <c r="RHT37" s="984"/>
      <c r="RHU37" s="984"/>
      <c r="RHV37" s="984"/>
      <c r="RHW37" s="984"/>
      <c r="RHX37" s="984"/>
      <c r="RHY37" s="984"/>
      <c r="RHZ37" s="984"/>
      <c r="RIA37" s="984"/>
      <c r="RIB37" s="984"/>
      <c r="RIC37" s="984"/>
      <c r="RID37" s="984"/>
      <c r="RIE37" s="984"/>
      <c r="RIF37" s="984"/>
      <c r="RIG37" s="984"/>
      <c r="RIH37" s="984"/>
      <c r="RII37" s="984"/>
      <c r="RIJ37" s="984"/>
      <c r="RIK37" s="984"/>
      <c r="RIL37" s="984"/>
      <c r="RIM37" s="984"/>
      <c r="RIN37" s="984"/>
      <c r="RIO37" s="984"/>
      <c r="RIP37" s="984"/>
      <c r="RIQ37" s="984"/>
      <c r="RIR37" s="984"/>
      <c r="RIS37" s="984"/>
      <c r="RIT37" s="984"/>
      <c r="RIU37" s="984"/>
      <c r="RIV37" s="984"/>
      <c r="RIW37" s="984"/>
      <c r="RIX37" s="984"/>
      <c r="RIY37" s="984"/>
      <c r="RIZ37" s="984"/>
      <c r="RJA37" s="984"/>
      <c r="RJB37" s="984"/>
      <c r="RJC37" s="984"/>
      <c r="RJD37" s="984"/>
      <c r="RJE37" s="984"/>
      <c r="RJF37" s="984"/>
      <c r="RJG37" s="984"/>
      <c r="RJH37" s="984"/>
      <c r="RJI37" s="984"/>
      <c r="RJJ37" s="984"/>
      <c r="RJK37" s="984"/>
      <c r="RJL37" s="984"/>
      <c r="RJM37" s="984"/>
      <c r="RJN37" s="984"/>
      <c r="RJO37" s="984"/>
      <c r="RJP37" s="984"/>
      <c r="RJQ37" s="984"/>
      <c r="RJR37" s="984"/>
      <c r="RJS37" s="984"/>
      <c r="RJT37" s="984"/>
      <c r="RJU37" s="984"/>
      <c r="RJV37" s="984"/>
      <c r="RJW37" s="984"/>
      <c r="RJX37" s="984"/>
      <c r="RJY37" s="984"/>
      <c r="RJZ37" s="984"/>
      <c r="RKA37" s="984"/>
      <c r="RKB37" s="984"/>
      <c r="RKC37" s="984"/>
      <c r="RKD37" s="984"/>
      <c r="RKE37" s="984"/>
      <c r="RKF37" s="984"/>
      <c r="RKG37" s="984"/>
      <c r="RKH37" s="984"/>
      <c r="RKI37" s="984"/>
      <c r="RKJ37" s="984"/>
      <c r="RKK37" s="984"/>
      <c r="RKL37" s="984"/>
      <c r="RKM37" s="984"/>
      <c r="RKN37" s="984"/>
      <c r="RKO37" s="984"/>
      <c r="RKP37" s="984"/>
      <c r="RKQ37" s="984"/>
      <c r="RKR37" s="984"/>
      <c r="RKS37" s="984"/>
      <c r="RKT37" s="984"/>
      <c r="RKU37" s="984"/>
      <c r="RKV37" s="984"/>
      <c r="RKW37" s="984"/>
      <c r="RKX37" s="984"/>
      <c r="RKY37" s="984"/>
      <c r="RKZ37" s="984"/>
      <c r="RLA37" s="984"/>
      <c r="RLB37" s="984"/>
      <c r="RLC37" s="984"/>
      <c r="RLD37" s="984"/>
      <c r="RLE37" s="984"/>
      <c r="RLF37" s="984"/>
      <c r="RLG37" s="984"/>
      <c r="RLH37" s="984"/>
      <c r="RLI37" s="984"/>
      <c r="RLJ37" s="984"/>
      <c r="RLK37" s="984"/>
      <c r="RLL37" s="984"/>
      <c r="RLM37" s="984"/>
      <c r="RLN37" s="984"/>
      <c r="RLO37" s="984"/>
      <c r="RLP37" s="984"/>
      <c r="RLQ37" s="984"/>
      <c r="RLR37" s="984"/>
      <c r="RLS37" s="984"/>
      <c r="RLT37" s="984"/>
      <c r="RLU37" s="984"/>
      <c r="RLV37" s="984"/>
      <c r="RLW37" s="984"/>
      <c r="RLX37" s="984"/>
      <c r="RLY37" s="984"/>
      <c r="RLZ37" s="984"/>
      <c r="RMA37" s="984"/>
      <c r="RMB37" s="984"/>
      <c r="RMC37" s="984"/>
      <c r="RMD37" s="984"/>
      <c r="RME37" s="984"/>
      <c r="RMF37" s="984"/>
      <c r="RMG37" s="984"/>
      <c r="RMH37" s="984"/>
      <c r="RMI37" s="984"/>
      <c r="RMJ37" s="984"/>
      <c r="RMK37" s="984"/>
      <c r="RML37" s="984"/>
      <c r="RMM37" s="984"/>
      <c r="RMN37" s="984"/>
      <c r="RMO37" s="984"/>
      <c r="RMP37" s="984"/>
      <c r="RMQ37" s="984"/>
      <c r="RMR37" s="984"/>
      <c r="RMS37" s="984"/>
      <c r="RMT37" s="984"/>
      <c r="RMU37" s="984"/>
      <c r="RMV37" s="984"/>
      <c r="RMW37" s="984"/>
      <c r="RMX37" s="984"/>
      <c r="RMY37" s="984"/>
      <c r="RMZ37" s="984"/>
      <c r="RNA37" s="984"/>
      <c r="RNB37" s="984"/>
      <c r="RNC37" s="984"/>
      <c r="RND37" s="984"/>
      <c r="RNE37" s="984"/>
      <c r="RNF37" s="984"/>
      <c r="RNG37" s="984"/>
      <c r="RNH37" s="984"/>
      <c r="RNI37" s="984"/>
      <c r="RNJ37" s="984"/>
      <c r="RNK37" s="984"/>
      <c r="RNL37" s="984"/>
      <c r="RNM37" s="984"/>
      <c r="RNN37" s="984"/>
      <c r="RNO37" s="984"/>
      <c r="RNP37" s="984"/>
      <c r="RNQ37" s="984"/>
      <c r="RNR37" s="984"/>
      <c r="RNS37" s="984"/>
      <c r="RNT37" s="984"/>
      <c r="RNU37" s="984"/>
      <c r="RNV37" s="984"/>
      <c r="RNW37" s="984"/>
      <c r="RNX37" s="984"/>
      <c r="RNY37" s="984"/>
      <c r="RNZ37" s="984"/>
      <c r="ROA37" s="984"/>
      <c r="ROB37" s="984"/>
      <c r="ROC37" s="984"/>
      <c r="ROD37" s="984"/>
      <c r="ROE37" s="984"/>
      <c r="ROF37" s="984"/>
      <c r="ROG37" s="984"/>
      <c r="ROH37" s="984"/>
      <c r="ROI37" s="984"/>
      <c r="ROJ37" s="984"/>
      <c r="ROK37" s="984"/>
      <c r="ROL37" s="984"/>
      <c r="ROM37" s="984"/>
      <c r="RON37" s="984"/>
      <c r="ROO37" s="984"/>
      <c r="ROP37" s="984"/>
      <c r="ROQ37" s="984"/>
      <c r="ROR37" s="984"/>
      <c r="ROS37" s="984"/>
      <c r="ROT37" s="984"/>
      <c r="ROU37" s="984"/>
      <c r="ROV37" s="984"/>
      <c r="ROW37" s="984"/>
      <c r="ROX37" s="984"/>
      <c r="ROY37" s="984"/>
      <c r="ROZ37" s="984"/>
      <c r="RPA37" s="984"/>
      <c r="RPB37" s="984"/>
      <c r="RPC37" s="984"/>
      <c r="RPD37" s="984"/>
      <c r="RPE37" s="984"/>
      <c r="RPF37" s="984"/>
      <c r="RPG37" s="984"/>
      <c r="RPH37" s="984"/>
      <c r="RPI37" s="984"/>
      <c r="RPJ37" s="984"/>
      <c r="RPK37" s="984"/>
      <c r="RPL37" s="984"/>
      <c r="RPM37" s="984"/>
      <c r="RPN37" s="984"/>
      <c r="RPO37" s="984"/>
      <c r="RPP37" s="984"/>
      <c r="RPQ37" s="984"/>
      <c r="RPR37" s="984"/>
      <c r="RPS37" s="984"/>
      <c r="RPT37" s="984"/>
      <c r="RPU37" s="984"/>
      <c r="RPV37" s="984"/>
      <c r="RPW37" s="984"/>
      <c r="RPX37" s="984"/>
      <c r="RPY37" s="984"/>
      <c r="RPZ37" s="984"/>
      <c r="RQA37" s="984"/>
      <c r="RQB37" s="984"/>
      <c r="RQC37" s="984"/>
      <c r="RQD37" s="984"/>
      <c r="RQE37" s="984"/>
      <c r="RQF37" s="984"/>
      <c r="RQG37" s="984"/>
      <c r="RQH37" s="984"/>
      <c r="RQI37" s="984"/>
      <c r="RQJ37" s="984"/>
      <c r="RQK37" s="984"/>
      <c r="RQL37" s="984"/>
      <c r="RQM37" s="984"/>
      <c r="RQN37" s="984"/>
      <c r="RQO37" s="984"/>
      <c r="RQP37" s="984"/>
      <c r="RQQ37" s="984"/>
      <c r="RQR37" s="984"/>
      <c r="RQS37" s="984"/>
      <c r="RQT37" s="984"/>
      <c r="RQU37" s="984"/>
      <c r="RQV37" s="984"/>
      <c r="RQW37" s="984"/>
      <c r="RQX37" s="984"/>
      <c r="RQY37" s="984"/>
      <c r="RQZ37" s="984"/>
      <c r="RRA37" s="984"/>
      <c r="RRB37" s="984"/>
      <c r="RRC37" s="984"/>
      <c r="RRD37" s="984"/>
      <c r="RRE37" s="984"/>
      <c r="RRF37" s="984"/>
      <c r="RRG37" s="984"/>
      <c r="RRH37" s="984"/>
      <c r="RRI37" s="984"/>
      <c r="RRJ37" s="984"/>
      <c r="RRK37" s="984"/>
      <c r="RRL37" s="984"/>
      <c r="RRM37" s="984"/>
      <c r="RRN37" s="984"/>
      <c r="RRO37" s="984"/>
      <c r="RRP37" s="984"/>
      <c r="RRQ37" s="984"/>
      <c r="RRR37" s="984"/>
      <c r="RRS37" s="984"/>
      <c r="RRT37" s="984"/>
      <c r="RRU37" s="984"/>
      <c r="RRV37" s="984"/>
      <c r="RRW37" s="984"/>
      <c r="RRX37" s="984"/>
      <c r="RRY37" s="984"/>
      <c r="RRZ37" s="984"/>
      <c r="RSA37" s="984"/>
      <c r="RSB37" s="984"/>
      <c r="RSC37" s="984"/>
      <c r="RSD37" s="984"/>
      <c r="RSE37" s="984"/>
      <c r="RSF37" s="984"/>
      <c r="RSG37" s="984"/>
      <c r="RSH37" s="984"/>
      <c r="RSI37" s="984"/>
      <c r="RSJ37" s="984"/>
      <c r="RSK37" s="984"/>
      <c r="RSL37" s="984"/>
      <c r="RSM37" s="984"/>
      <c r="RSN37" s="984"/>
      <c r="RSO37" s="984"/>
      <c r="RSP37" s="984"/>
      <c r="RSQ37" s="984"/>
      <c r="RSR37" s="984"/>
      <c r="RSS37" s="984"/>
      <c r="RST37" s="984"/>
      <c r="RSU37" s="984"/>
      <c r="RSV37" s="984"/>
      <c r="RSW37" s="984"/>
      <c r="RSX37" s="984"/>
      <c r="RSY37" s="984"/>
      <c r="RSZ37" s="984"/>
      <c r="RTA37" s="984"/>
      <c r="RTB37" s="984"/>
      <c r="RTC37" s="984"/>
      <c r="RTD37" s="984"/>
      <c r="RTE37" s="984"/>
      <c r="RTF37" s="984"/>
      <c r="RTG37" s="984"/>
      <c r="RTH37" s="984"/>
      <c r="RTI37" s="984"/>
      <c r="RTJ37" s="984"/>
      <c r="RTK37" s="984"/>
      <c r="RTL37" s="984"/>
      <c r="RTM37" s="984"/>
      <c r="RTN37" s="984"/>
      <c r="RTO37" s="984"/>
      <c r="RTP37" s="984"/>
      <c r="RTQ37" s="984"/>
      <c r="RTR37" s="984"/>
      <c r="RTS37" s="984"/>
      <c r="RTT37" s="984"/>
      <c r="RTU37" s="984"/>
      <c r="RTV37" s="984"/>
      <c r="RTW37" s="984"/>
      <c r="RTX37" s="984"/>
      <c r="RTY37" s="984"/>
      <c r="RTZ37" s="984"/>
      <c r="RUA37" s="984"/>
      <c r="RUB37" s="984"/>
      <c r="RUC37" s="984"/>
      <c r="RUD37" s="984"/>
      <c r="RUE37" s="984"/>
      <c r="RUF37" s="984"/>
      <c r="RUG37" s="984"/>
      <c r="RUH37" s="984"/>
      <c r="RUI37" s="984"/>
      <c r="RUJ37" s="984"/>
      <c r="RUK37" s="984"/>
      <c r="RUL37" s="984"/>
      <c r="RUM37" s="984"/>
      <c r="RUN37" s="984"/>
      <c r="RUO37" s="984"/>
      <c r="RUP37" s="984"/>
      <c r="RUQ37" s="984"/>
      <c r="RUR37" s="984"/>
      <c r="RUS37" s="984"/>
      <c r="RUT37" s="984"/>
      <c r="RUU37" s="984"/>
      <c r="RUV37" s="984"/>
      <c r="RUW37" s="984"/>
      <c r="RUX37" s="984"/>
      <c r="RUY37" s="984"/>
      <c r="RUZ37" s="984"/>
      <c r="RVA37" s="984"/>
      <c r="RVB37" s="984"/>
      <c r="RVC37" s="984"/>
      <c r="RVD37" s="984"/>
      <c r="RVE37" s="984"/>
      <c r="RVF37" s="984"/>
      <c r="RVG37" s="984"/>
      <c r="RVH37" s="984"/>
      <c r="RVI37" s="984"/>
      <c r="RVJ37" s="984"/>
      <c r="RVK37" s="984"/>
      <c r="RVL37" s="984"/>
      <c r="RVM37" s="984"/>
      <c r="RVN37" s="984"/>
      <c r="RVO37" s="984"/>
      <c r="RVP37" s="984"/>
      <c r="RVQ37" s="984"/>
      <c r="RVR37" s="984"/>
      <c r="RVS37" s="984"/>
      <c r="RVT37" s="984"/>
      <c r="RVU37" s="984"/>
      <c r="RVV37" s="984"/>
      <c r="RVW37" s="984"/>
      <c r="RVX37" s="984"/>
      <c r="RVY37" s="984"/>
      <c r="RVZ37" s="984"/>
      <c r="RWA37" s="984"/>
      <c r="RWB37" s="984"/>
      <c r="RWC37" s="984"/>
      <c r="RWD37" s="984"/>
      <c r="RWE37" s="984"/>
      <c r="RWF37" s="984"/>
      <c r="RWG37" s="984"/>
      <c r="RWH37" s="984"/>
      <c r="RWI37" s="984"/>
      <c r="RWJ37" s="984"/>
      <c r="RWK37" s="984"/>
      <c r="RWL37" s="984"/>
      <c r="RWM37" s="984"/>
      <c r="RWN37" s="984"/>
      <c r="RWO37" s="984"/>
      <c r="RWP37" s="984"/>
      <c r="RWQ37" s="984"/>
      <c r="RWR37" s="984"/>
      <c r="RWS37" s="984"/>
      <c r="RWT37" s="984"/>
      <c r="RWU37" s="984"/>
      <c r="RWV37" s="984"/>
      <c r="RWW37" s="984"/>
      <c r="RWX37" s="984"/>
      <c r="RWY37" s="984"/>
      <c r="RWZ37" s="984"/>
      <c r="RXA37" s="984"/>
      <c r="RXB37" s="984"/>
      <c r="RXC37" s="984"/>
      <c r="RXD37" s="984"/>
      <c r="RXE37" s="984"/>
      <c r="RXF37" s="984"/>
      <c r="RXG37" s="984"/>
      <c r="RXH37" s="984"/>
      <c r="RXI37" s="984"/>
      <c r="RXJ37" s="984"/>
      <c r="RXK37" s="984"/>
      <c r="RXL37" s="984"/>
      <c r="RXM37" s="984"/>
      <c r="RXN37" s="984"/>
      <c r="RXO37" s="984"/>
      <c r="RXP37" s="984"/>
      <c r="RXQ37" s="984"/>
      <c r="RXR37" s="984"/>
      <c r="RXS37" s="984"/>
      <c r="RXT37" s="984"/>
      <c r="RXU37" s="984"/>
      <c r="RXV37" s="984"/>
      <c r="RXW37" s="984"/>
      <c r="RXX37" s="984"/>
      <c r="RXY37" s="984"/>
      <c r="RXZ37" s="984"/>
      <c r="RYA37" s="984"/>
      <c r="RYB37" s="984"/>
      <c r="RYC37" s="984"/>
      <c r="RYD37" s="984"/>
      <c r="RYE37" s="984"/>
      <c r="RYF37" s="984"/>
      <c r="RYG37" s="984"/>
      <c r="RYH37" s="984"/>
      <c r="RYI37" s="984"/>
      <c r="RYJ37" s="984"/>
      <c r="RYK37" s="984"/>
      <c r="RYL37" s="984"/>
      <c r="RYM37" s="984"/>
      <c r="RYN37" s="984"/>
      <c r="RYO37" s="984"/>
      <c r="RYP37" s="984"/>
      <c r="RYQ37" s="984"/>
      <c r="RYR37" s="984"/>
      <c r="RYS37" s="984"/>
      <c r="RYT37" s="984"/>
      <c r="RYU37" s="984"/>
      <c r="RYV37" s="984"/>
      <c r="RYW37" s="984"/>
      <c r="RYX37" s="984"/>
      <c r="RYY37" s="984"/>
      <c r="RYZ37" s="984"/>
      <c r="RZA37" s="984"/>
      <c r="RZB37" s="984"/>
      <c r="RZC37" s="984"/>
      <c r="RZD37" s="984"/>
      <c r="RZE37" s="984"/>
      <c r="RZF37" s="984"/>
      <c r="RZG37" s="984"/>
      <c r="RZH37" s="984"/>
      <c r="RZI37" s="984"/>
      <c r="RZJ37" s="984"/>
      <c r="RZK37" s="984"/>
      <c r="RZL37" s="984"/>
      <c r="RZM37" s="984"/>
      <c r="RZN37" s="984"/>
      <c r="RZO37" s="984"/>
      <c r="RZP37" s="984"/>
      <c r="RZQ37" s="984"/>
      <c r="RZR37" s="984"/>
      <c r="RZS37" s="984"/>
      <c r="RZT37" s="984"/>
      <c r="RZU37" s="984"/>
      <c r="RZV37" s="984"/>
      <c r="RZW37" s="984"/>
      <c r="RZX37" s="984"/>
      <c r="RZY37" s="984"/>
      <c r="RZZ37" s="984"/>
      <c r="SAA37" s="984"/>
      <c r="SAB37" s="984"/>
      <c r="SAC37" s="984"/>
      <c r="SAD37" s="984"/>
      <c r="SAE37" s="984"/>
      <c r="SAF37" s="984"/>
      <c r="SAG37" s="984"/>
      <c r="SAH37" s="984"/>
      <c r="SAI37" s="984"/>
      <c r="SAJ37" s="984"/>
      <c r="SAK37" s="984"/>
      <c r="SAL37" s="984"/>
      <c r="SAM37" s="984"/>
      <c r="SAN37" s="984"/>
      <c r="SAO37" s="984"/>
      <c r="SAP37" s="984"/>
      <c r="SAQ37" s="984"/>
      <c r="SAR37" s="984"/>
      <c r="SAS37" s="984"/>
      <c r="SAT37" s="984"/>
      <c r="SAU37" s="984"/>
      <c r="SAV37" s="984"/>
      <c r="SAW37" s="984"/>
      <c r="SAX37" s="984"/>
      <c r="SAY37" s="984"/>
      <c r="SAZ37" s="984"/>
      <c r="SBA37" s="984"/>
      <c r="SBB37" s="984"/>
      <c r="SBC37" s="984"/>
      <c r="SBD37" s="984"/>
      <c r="SBE37" s="984"/>
      <c r="SBF37" s="984"/>
      <c r="SBG37" s="984"/>
      <c r="SBH37" s="984"/>
      <c r="SBI37" s="984"/>
      <c r="SBJ37" s="984"/>
      <c r="SBK37" s="984"/>
      <c r="SBL37" s="984"/>
      <c r="SBM37" s="984"/>
      <c r="SBN37" s="984"/>
      <c r="SBO37" s="984"/>
      <c r="SBP37" s="984"/>
      <c r="SBQ37" s="984"/>
      <c r="SBR37" s="984"/>
      <c r="SBS37" s="984"/>
      <c r="SBT37" s="984"/>
      <c r="SBU37" s="984"/>
      <c r="SBV37" s="984"/>
      <c r="SBW37" s="984"/>
      <c r="SBX37" s="984"/>
      <c r="SBY37" s="984"/>
      <c r="SBZ37" s="984"/>
      <c r="SCA37" s="984"/>
      <c r="SCB37" s="984"/>
      <c r="SCC37" s="984"/>
      <c r="SCD37" s="984"/>
      <c r="SCE37" s="984"/>
      <c r="SCF37" s="984"/>
      <c r="SCG37" s="984"/>
      <c r="SCH37" s="984"/>
      <c r="SCI37" s="984"/>
      <c r="SCJ37" s="984"/>
      <c r="SCK37" s="984"/>
      <c r="SCL37" s="984"/>
      <c r="SCM37" s="984"/>
      <c r="SCN37" s="984"/>
      <c r="SCO37" s="984"/>
      <c r="SCP37" s="984"/>
      <c r="SCQ37" s="984"/>
      <c r="SCR37" s="984"/>
      <c r="SCS37" s="984"/>
      <c r="SCT37" s="984"/>
      <c r="SCU37" s="984"/>
      <c r="SCV37" s="984"/>
      <c r="SCW37" s="984"/>
      <c r="SCX37" s="984"/>
      <c r="SCY37" s="984"/>
      <c r="SCZ37" s="984"/>
      <c r="SDA37" s="984"/>
      <c r="SDB37" s="984"/>
      <c r="SDC37" s="984"/>
      <c r="SDD37" s="984"/>
      <c r="SDE37" s="984"/>
      <c r="SDF37" s="984"/>
      <c r="SDG37" s="984"/>
      <c r="SDH37" s="984"/>
      <c r="SDI37" s="984"/>
      <c r="SDJ37" s="984"/>
      <c r="SDK37" s="984"/>
      <c r="SDL37" s="984"/>
      <c r="SDM37" s="984"/>
      <c r="SDN37" s="984"/>
      <c r="SDO37" s="984"/>
      <c r="SDP37" s="984"/>
      <c r="SDQ37" s="984"/>
      <c r="SDR37" s="984"/>
      <c r="SDS37" s="984"/>
      <c r="SDT37" s="984"/>
      <c r="SDU37" s="984"/>
      <c r="SDV37" s="984"/>
      <c r="SDW37" s="984"/>
      <c r="SDX37" s="984"/>
      <c r="SDY37" s="984"/>
      <c r="SDZ37" s="984"/>
      <c r="SEA37" s="984"/>
      <c r="SEB37" s="984"/>
      <c r="SEC37" s="984"/>
      <c r="SED37" s="984"/>
      <c r="SEE37" s="984"/>
      <c r="SEF37" s="984"/>
      <c r="SEG37" s="984"/>
      <c r="SEH37" s="984"/>
      <c r="SEI37" s="984"/>
      <c r="SEJ37" s="984"/>
      <c r="SEK37" s="984"/>
      <c r="SEL37" s="984"/>
      <c r="SEM37" s="984"/>
      <c r="SEN37" s="984"/>
      <c r="SEO37" s="984"/>
      <c r="SEP37" s="984"/>
      <c r="SEQ37" s="984"/>
      <c r="SER37" s="984"/>
      <c r="SES37" s="984"/>
      <c r="SET37" s="984"/>
      <c r="SEU37" s="984"/>
      <c r="SEV37" s="984"/>
      <c r="SEW37" s="984"/>
      <c r="SEX37" s="984"/>
      <c r="SEY37" s="984"/>
      <c r="SEZ37" s="984"/>
      <c r="SFA37" s="984"/>
      <c r="SFB37" s="984"/>
      <c r="SFC37" s="984"/>
      <c r="SFD37" s="984"/>
      <c r="SFE37" s="984"/>
      <c r="SFF37" s="984"/>
      <c r="SFG37" s="984"/>
      <c r="SFH37" s="984"/>
      <c r="SFI37" s="984"/>
      <c r="SFJ37" s="984"/>
      <c r="SFK37" s="984"/>
      <c r="SFL37" s="984"/>
      <c r="SFM37" s="984"/>
      <c r="SFN37" s="984"/>
      <c r="SFO37" s="984"/>
      <c r="SFP37" s="984"/>
      <c r="SFQ37" s="984"/>
      <c r="SFR37" s="984"/>
      <c r="SFS37" s="984"/>
      <c r="SFT37" s="984"/>
      <c r="SFU37" s="984"/>
      <c r="SFV37" s="984"/>
      <c r="SFW37" s="984"/>
      <c r="SFX37" s="984"/>
      <c r="SFY37" s="984"/>
      <c r="SFZ37" s="984"/>
      <c r="SGA37" s="984"/>
      <c r="SGB37" s="984"/>
      <c r="SGC37" s="984"/>
      <c r="SGD37" s="984"/>
      <c r="SGE37" s="984"/>
      <c r="SGF37" s="984"/>
      <c r="SGG37" s="984"/>
      <c r="SGH37" s="984"/>
      <c r="SGI37" s="984"/>
      <c r="SGJ37" s="984"/>
      <c r="SGK37" s="984"/>
      <c r="SGL37" s="984"/>
      <c r="SGM37" s="984"/>
      <c r="SGN37" s="984"/>
      <c r="SGO37" s="984"/>
      <c r="SGP37" s="984"/>
      <c r="SGQ37" s="984"/>
      <c r="SGR37" s="984"/>
      <c r="SGS37" s="984"/>
      <c r="SGT37" s="984"/>
      <c r="SGU37" s="984"/>
      <c r="SGV37" s="984"/>
      <c r="SGW37" s="984"/>
      <c r="SGX37" s="984"/>
      <c r="SGY37" s="984"/>
      <c r="SGZ37" s="984"/>
      <c r="SHA37" s="984"/>
      <c r="SHB37" s="984"/>
      <c r="SHC37" s="984"/>
      <c r="SHD37" s="984"/>
      <c r="SHE37" s="984"/>
      <c r="SHF37" s="984"/>
      <c r="SHG37" s="984"/>
      <c r="SHH37" s="984"/>
      <c r="SHI37" s="984"/>
      <c r="SHJ37" s="984"/>
      <c r="SHK37" s="984"/>
      <c r="SHL37" s="984"/>
      <c r="SHM37" s="984"/>
      <c r="SHN37" s="984"/>
      <c r="SHO37" s="984"/>
      <c r="SHP37" s="984"/>
      <c r="SHQ37" s="984"/>
      <c r="SHR37" s="984"/>
      <c r="SHS37" s="984"/>
      <c r="SHT37" s="984"/>
      <c r="SHU37" s="984"/>
      <c r="SHV37" s="984"/>
      <c r="SHW37" s="984"/>
      <c r="SHX37" s="984"/>
      <c r="SHY37" s="984"/>
      <c r="SHZ37" s="984"/>
      <c r="SIA37" s="984"/>
      <c r="SIB37" s="984"/>
      <c r="SIC37" s="984"/>
      <c r="SID37" s="984"/>
      <c r="SIE37" s="984"/>
      <c r="SIF37" s="984"/>
      <c r="SIG37" s="984"/>
      <c r="SIH37" s="984"/>
      <c r="SII37" s="984"/>
      <c r="SIJ37" s="984"/>
      <c r="SIK37" s="984"/>
      <c r="SIL37" s="984"/>
      <c r="SIM37" s="984"/>
      <c r="SIN37" s="984"/>
      <c r="SIO37" s="984"/>
      <c r="SIP37" s="984"/>
      <c r="SIQ37" s="984"/>
      <c r="SIR37" s="984"/>
      <c r="SIS37" s="984"/>
      <c r="SIT37" s="984"/>
      <c r="SIU37" s="984"/>
      <c r="SIV37" s="984"/>
      <c r="SIW37" s="984"/>
      <c r="SIX37" s="984"/>
      <c r="SIY37" s="984"/>
      <c r="SIZ37" s="984"/>
      <c r="SJA37" s="984"/>
      <c r="SJB37" s="984"/>
      <c r="SJC37" s="984"/>
      <c r="SJD37" s="984"/>
      <c r="SJE37" s="984"/>
      <c r="SJF37" s="984"/>
      <c r="SJG37" s="984"/>
      <c r="SJH37" s="984"/>
      <c r="SJI37" s="984"/>
      <c r="SJJ37" s="984"/>
      <c r="SJK37" s="984"/>
      <c r="SJL37" s="984"/>
      <c r="SJM37" s="984"/>
      <c r="SJN37" s="984"/>
      <c r="SJO37" s="984"/>
      <c r="SJP37" s="984"/>
      <c r="SJQ37" s="984"/>
      <c r="SJR37" s="984"/>
      <c r="SJS37" s="984"/>
      <c r="SJT37" s="984"/>
      <c r="SJU37" s="984"/>
      <c r="SJV37" s="984"/>
      <c r="SJW37" s="984"/>
      <c r="SJX37" s="984"/>
      <c r="SJY37" s="984"/>
      <c r="SJZ37" s="984"/>
      <c r="SKA37" s="984"/>
      <c r="SKB37" s="984"/>
      <c r="SKC37" s="984"/>
      <c r="SKD37" s="984"/>
      <c r="SKE37" s="984"/>
      <c r="SKF37" s="984"/>
      <c r="SKG37" s="984"/>
      <c r="SKH37" s="984"/>
      <c r="SKI37" s="984"/>
      <c r="SKJ37" s="984"/>
      <c r="SKK37" s="984"/>
      <c r="SKL37" s="984"/>
      <c r="SKM37" s="984"/>
      <c r="SKN37" s="984"/>
      <c r="SKO37" s="984"/>
      <c r="SKP37" s="984"/>
      <c r="SKQ37" s="984"/>
      <c r="SKR37" s="984"/>
      <c r="SKS37" s="984"/>
      <c r="SKT37" s="984"/>
      <c r="SKU37" s="984"/>
      <c r="SKV37" s="984"/>
      <c r="SKW37" s="984"/>
      <c r="SKX37" s="984"/>
      <c r="SKY37" s="984"/>
      <c r="SKZ37" s="984"/>
      <c r="SLA37" s="984"/>
      <c r="SLB37" s="984"/>
      <c r="SLC37" s="984"/>
      <c r="SLD37" s="984"/>
      <c r="SLE37" s="984"/>
      <c r="SLF37" s="984"/>
      <c r="SLG37" s="984"/>
      <c r="SLH37" s="984"/>
      <c r="SLI37" s="984"/>
      <c r="SLJ37" s="984"/>
      <c r="SLK37" s="984"/>
      <c r="SLL37" s="984"/>
      <c r="SLM37" s="984"/>
      <c r="SLN37" s="984"/>
      <c r="SLO37" s="984"/>
      <c r="SLP37" s="984"/>
      <c r="SLQ37" s="984"/>
      <c r="SLR37" s="984"/>
      <c r="SLS37" s="984"/>
      <c r="SLT37" s="984"/>
      <c r="SLU37" s="984"/>
      <c r="SLV37" s="984"/>
      <c r="SLW37" s="984"/>
      <c r="SLX37" s="984"/>
      <c r="SLY37" s="984"/>
      <c r="SLZ37" s="984"/>
      <c r="SMA37" s="984"/>
      <c r="SMB37" s="984"/>
      <c r="SMC37" s="984"/>
      <c r="SMD37" s="984"/>
      <c r="SME37" s="984"/>
      <c r="SMF37" s="984"/>
      <c r="SMG37" s="984"/>
      <c r="SMH37" s="984"/>
      <c r="SMI37" s="984"/>
      <c r="SMJ37" s="984"/>
      <c r="SMK37" s="984"/>
      <c r="SML37" s="984"/>
      <c r="SMM37" s="984"/>
      <c r="SMN37" s="984"/>
      <c r="SMO37" s="984"/>
      <c r="SMP37" s="984"/>
      <c r="SMQ37" s="984"/>
      <c r="SMR37" s="984"/>
      <c r="SMS37" s="984"/>
      <c r="SMT37" s="984"/>
      <c r="SMU37" s="984"/>
      <c r="SMV37" s="984"/>
      <c r="SMW37" s="984"/>
      <c r="SMX37" s="984"/>
      <c r="SMY37" s="984"/>
      <c r="SMZ37" s="984"/>
      <c r="SNA37" s="984"/>
      <c r="SNB37" s="984"/>
      <c r="SNC37" s="984"/>
      <c r="SND37" s="984"/>
      <c r="SNE37" s="984"/>
      <c r="SNF37" s="984"/>
      <c r="SNG37" s="984"/>
      <c r="SNH37" s="984"/>
      <c r="SNI37" s="984"/>
      <c r="SNJ37" s="984"/>
      <c r="SNK37" s="984"/>
      <c r="SNL37" s="984"/>
      <c r="SNM37" s="984"/>
      <c r="SNN37" s="984"/>
      <c r="SNO37" s="984"/>
      <c r="SNP37" s="984"/>
      <c r="SNQ37" s="984"/>
      <c r="SNR37" s="984"/>
      <c r="SNS37" s="984"/>
      <c r="SNT37" s="984"/>
      <c r="SNU37" s="984"/>
      <c r="SNV37" s="984"/>
      <c r="SNW37" s="984"/>
      <c r="SNX37" s="984"/>
      <c r="SNY37" s="984"/>
      <c r="SNZ37" s="984"/>
      <c r="SOA37" s="984"/>
      <c r="SOB37" s="984"/>
      <c r="SOC37" s="984"/>
      <c r="SOD37" s="984"/>
      <c r="SOE37" s="984"/>
      <c r="SOF37" s="984"/>
      <c r="SOG37" s="984"/>
      <c r="SOH37" s="984"/>
      <c r="SOI37" s="984"/>
      <c r="SOJ37" s="984"/>
      <c r="SOK37" s="984"/>
      <c r="SOL37" s="984"/>
      <c r="SOM37" s="984"/>
      <c r="SON37" s="984"/>
      <c r="SOO37" s="984"/>
      <c r="SOP37" s="984"/>
      <c r="SOQ37" s="984"/>
      <c r="SOR37" s="984"/>
      <c r="SOS37" s="984"/>
      <c r="SOT37" s="984"/>
      <c r="SOU37" s="984"/>
      <c r="SOV37" s="984"/>
      <c r="SOW37" s="984"/>
      <c r="SOX37" s="984"/>
      <c r="SOY37" s="984"/>
      <c r="SOZ37" s="984"/>
      <c r="SPA37" s="984"/>
      <c r="SPB37" s="984"/>
      <c r="SPC37" s="984"/>
      <c r="SPD37" s="984"/>
      <c r="SPE37" s="984"/>
      <c r="SPF37" s="984"/>
      <c r="SPG37" s="984"/>
      <c r="SPH37" s="984"/>
      <c r="SPI37" s="984"/>
      <c r="SPJ37" s="984"/>
      <c r="SPK37" s="984"/>
      <c r="SPL37" s="984"/>
      <c r="SPM37" s="984"/>
      <c r="SPN37" s="984"/>
      <c r="SPO37" s="984"/>
      <c r="SPP37" s="984"/>
      <c r="SPQ37" s="984"/>
      <c r="SPR37" s="984"/>
      <c r="SPS37" s="984"/>
      <c r="SPT37" s="984"/>
      <c r="SPU37" s="984"/>
      <c r="SPV37" s="984"/>
      <c r="SPW37" s="984"/>
      <c r="SPX37" s="984"/>
      <c r="SPY37" s="984"/>
      <c r="SPZ37" s="984"/>
      <c r="SQA37" s="984"/>
      <c r="SQB37" s="984"/>
      <c r="SQC37" s="984"/>
      <c r="SQD37" s="984"/>
      <c r="SQE37" s="984"/>
      <c r="SQF37" s="984"/>
      <c r="SQG37" s="984"/>
      <c r="SQH37" s="984"/>
      <c r="SQI37" s="984"/>
      <c r="SQJ37" s="984"/>
      <c r="SQK37" s="984"/>
      <c r="SQL37" s="984"/>
      <c r="SQM37" s="984"/>
      <c r="SQN37" s="984"/>
      <c r="SQO37" s="984"/>
      <c r="SQP37" s="984"/>
      <c r="SQQ37" s="984"/>
      <c r="SQR37" s="984"/>
      <c r="SQS37" s="984"/>
      <c r="SQT37" s="984"/>
      <c r="SQU37" s="984"/>
      <c r="SQV37" s="984"/>
      <c r="SQW37" s="984"/>
      <c r="SQX37" s="984"/>
      <c r="SQY37" s="984"/>
      <c r="SQZ37" s="984"/>
      <c r="SRA37" s="984"/>
      <c r="SRB37" s="984"/>
      <c r="SRC37" s="984"/>
      <c r="SRD37" s="984"/>
      <c r="SRE37" s="984"/>
      <c r="SRF37" s="984"/>
      <c r="SRG37" s="984"/>
      <c r="SRH37" s="984"/>
      <c r="SRI37" s="984"/>
      <c r="SRJ37" s="984"/>
      <c r="SRK37" s="984"/>
      <c r="SRL37" s="984"/>
      <c r="SRM37" s="984"/>
      <c r="SRN37" s="984"/>
      <c r="SRO37" s="984"/>
      <c r="SRP37" s="984"/>
      <c r="SRQ37" s="984"/>
      <c r="SRR37" s="984"/>
      <c r="SRS37" s="984"/>
      <c r="SRT37" s="984"/>
      <c r="SRU37" s="984"/>
      <c r="SRV37" s="984"/>
      <c r="SRW37" s="984"/>
      <c r="SRX37" s="984"/>
      <c r="SRY37" s="984"/>
      <c r="SRZ37" s="984"/>
      <c r="SSA37" s="984"/>
      <c r="SSB37" s="984"/>
      <c r="SSC37" s="984"/>
      <c r="SSD37" s="984"/>
      <c r="SSE37" s="984"/>
      <c r="SSF37" s="984"/>
      <c r="SSG37" s="984"/>
      <c r="SSH37" s="984"/>
      <c r="SSI37" s="984"/>
      <c r="SSJ37" s="984"/>
      <c r="SSK37" s="984"/>
      <c r="SSL37" s="984"/>
      <c r="SSM37" s="984"/>
      <c r="SSN37" s="984"/>
      <c r="SSO37" s="984"/>
      <c r="SSP37" s="984"/>
      <c r="SSQ37" s="984"/>
      <c r="SSR37" s="984"/>
      <c r="SSS37" s="984"/>
      <c r="SST37" s="984"/>
      <c r="SSU37" s="984"/>
      <c r="SSV37" s="984"/>
      <c r="SSW37" s="984"/>
      <c r="SSX37" s="984"/>
      <c r="SSY37" s="984"/>
      <c r="SSZ37" s="984"/>
      <c r="STA37" s="984"/>
      <c r="STB37" s="984"/>
      <c r="STC37" s="984"/>
      <c r="STD37" s="984"/>
      <c r="STE37" s="984"/>
      <c r="STF37" s="984"/>
      <c r="STG37" s="984"/>
      <c r="STH37" s="984"/>
      <c r="STI37" s="984"/>
      <c r="STJ37" s="984"/>
      <c r="STK37" s="984"/>
      <c r="STL37" s="984"/>
      <c r="STM37" s="984"/>
      <c r="STN37" s="984"/>
      <c r="STO37" s="984"/>
      <c r="STP37" s="984"/>
      <c r="STQ37" s="984"/>
      <c r="STR37" s="984"/>
      <c r="STS37" s="984"/>
      <c r="STT37" s="984"/>
      <c r="STU37" s="984"/>
      <c r="STV37" s="984"/>
      <c r="STW37" s="984"/>
      <c r="STX37" s="984"/>
      <c r="STY37" s="984"/>
      <c r="STZ37" s="984"/>
      <c r="SUA37" s="984"/>
      <c r="SUB37" s="984"/>
      <c r="SUC37" s="984"/>
      <c r="SUD37" s="984"/>
      <c r="SUE37" s="984"/>
      <c r="SUF37" s="984"/>
      <c r="SUG37" s="984"/>
      <c r="SUH37" s="984"/>
      <c r="SUI37" s="984"/>
      <c r="SUJ37" s="984"/>
      <c r="SUK37" s="984"/>
      <c r="SUL37" s="984"/>
      <c r="SUM37" s="984"/>
      <c r="SUN37" s="984"/>
      <c r="SUO37" s="984"/>
      <c r="SUP37" s="984"/>
      <c r="SUQ37" s="984"/>
      <c r="SUR37" s="984"/>
      <c r="SUS37" s="984"/>
      <c r="SUT37" s="984"/>
      <c r="SUU37" s="984"/>
      <c r="SUV37" s="984"/>
      <c r="SUW37" s="984"/>
      <c r="SUX37" s="984"/>
      <c r="SUY37" s="984"/>
      <c r="SUZ37" s="984"/>
      <c r="SVA37" s="984"/>
      <c r="SVB37" s="984"/>
      <c r="SVC37" s="984"/>
      <c r="SVD37" s="984"/>
      <c r="SVE37" s="984"/>
      <c r="SVF37" s="984"/>
      <c r="SVG37" s="984"/>
      <c r="SVH37" s="984"/>
      <c r="SVI37" s="984"/>
      <c r="SVJ37" s="984"/>
      <c r="SVK37" s="984"/>
      <c r="SVL37" s="984"/>
      <c r="SVM37" s="984"/>
      <c r="SVN37" s="984"/>
      <c r="SVO37" s="984"/>
      <c r="SVP37" s="984"/>
      <c r="SVQ37" s="984"/>
      <c r="SVR37" s="984"/>
      <c r="SVS37" s="984"/>
      <c r="SVT37" s="984"/>
      <c r="SVU37" s="984"/>
      <c r="SVV37" s="984"/>
      <c r="SVW37" s="984"/>
      <c r="SVX37" s="984"/>
      <c r="SVY37" s="984"/>
      <c r="SVZ37" s="984"/>
      <c r="SWA37" s="984"/>
      <c r="SWB37" s="984"/>
      <c r="SWC37" s="984"/>
      <c r="SWD37" s="984"/>
      <c r="SWE37" s="984"/>
      <c r="SWF37" s="984"/>
      <c r="SWG37" s="984"/>
      <c r="SWH37" s="984"/>
      <c r="SWI37" s="984"/>
      <c r="SWJ37" s="984"/>
      <c r="SWK37" s="984"/>
      <c r="SWL37" s="984"/>
      <c r="SWM37" s="984"/>
      <c r="SWN37" s="984"/>
      <c r="SWO37" s="984"/>
      <c r="SWP37" s="984"/>
      <c r="SWQ37" s="984"/>
      <c r="SWR37" s="984"/>
      <c r="SWS37" s="984"/>
      <c r="SWT37" s="984"/>
      <c r="SWU37" s="984"/>
      <c r="SWV37" s="984"/>
      <c r="SWW37" s="984"/>
      <c r="SWX37" s="984"/>
      <c r="SWY37" s="984"/>
      <c r="SWZ37" s="984"/>
      <c r="SXA37" s="984"/>
      <c r="SXB37" s="984"/>
      <c r="SXC37" s="984"/>
      <c r="SXD37" s="984"/>
      <c r="SXE37" s="984"/>
      <c r="SXF37" s="984"/>
      <c r="SXG37" s="984"/>
      <c r="SXH37" s="984"/>
      <c r="SXI37" s="984"/>
      <c r="SXJ37" s="984"/>
      <c r="SXK37" s="984"/>
      <c r="SXL37" s="984"/>
      <c r="SXM37" s="984"/>
      <c r="SXN37" s="984"/>
      <c r="SXO37" s="984"/>
      <c r="SXP37" s="984"/>
      <c r="SXQ37" s="984"/>
      <c r="SXR37" s="984"/>
      <c r="SXS37" s="984"/>
      <c r="SXT37" s="984"/>
      <c r="SXU37" s="984"/>
      <c r="SXV37" s="984"/>
      <c r="SXW37" s="984"/>
      <c r="SXX37" s="984"/>
      <c r="SXY37" s="984"/>
      <c r="SXZ37" s="984"/>
      <c r="SYA37" s="984"/>
      <c r="SYB37" s="984"/>
      <c r="SYC37" s="984"/>
      <c r="SYD37" s="984"/>
      <c r="SYE37" s="984"/>
      <c r="SYF37" s="984"/>
      <c r="SYG37" s="984"/>
      <c r="SYH37" s="984"/>
      <c r="SYI37" s="984"/>
      <c r="SYJ37" s="984"/>
      <c r="SYK37" s="984"/>
      <c r="SYL37" s="984"/>
      <c r="SYM37" s="984"/>
      <c r="SYN37" s="984"/>
      <c r="SYO37" s="984"/>
      <c r="SYP37" s="984"/>
      <c r="SYQ37" s="984"/>
      <c r="SYR37" s="984"/>
      <c r="SYS37" s="984"/>
      <c r="SYT37" s="984"/>
      <c r="SYU37" s="984"/>
      <c r="SYV37" s="984"/>
      <c r="SYW37" s="984"/>
      <c r="SYX37" s="984"/>
      <c r="SYY37" s="984"/>
      <c r="SYZ37" s="984"/>
      <c r="SZA37" s="984"/>
      <c r="SZB37" s="984"/>
      <c r="SZC37" s="984"/>
      <c r="SZD37" s="984"/>
      <c r="SZE37" s="984"/>
      <c r="SZF37" s="984"/>
      <c r="SZG37" s="984"/>
      <c r="SZH37" s="984"/>
      <c r="SZI37" s="984"/>
      <c r="SZJ37" s="984"/>
      <c r="SZK37" s="984"/>
      <c r="SZL37" s="984"/>
      <c r="SZM37" s="984"/>
      <c r="SZN37" s="984"/>
      <c r="SZO37" s="984"/>
      <c r="SZP37" s="984"/>
      <c r="SZQ37" s="984"/>
      <c r="SZR37" s="984"/>
      <c r="SZS37" s="984"/>
      <c r="SZT37" s="984"/>
      <c r="SZU37" s="984"/>
      <c r="SZV37" s="984"/>
      <c r="SZW37" s="984"/>
      <c r="SZX37" s="984"/>
      <c r="SZY37" s="984"/>
      <c r="SZZ37" s="984"/>
      <c r="TAA37" s="984"/>
      <c r="TAB37" s="984"/>
      <c r="TAC37" s="984"/>
      <c r="TAD37" s="984"/>
      <c r="TAE37" s="984"/>
      <c r="TAF37" s="984"/>
      <c r="TAG37" s="984"/>
      <c r="TAH37" s="984"/>
      <c r="TAI37" s="984"/>
      <c r="TAJ37" s="984"/>
      <c r="TAK37" s="984"/>
      <c r="TAL37" s="984"/>
      <c r="TAM37" s="984"/>
      <c r="TAN37" s="984"/>
      <c r="TAO37" s="984"/>
      <c r="TAP37" s="984"/>
      <c r="TAQ37" s="984"/>
      <c r="TAR37" s="984"/>
      <c r="TAS37" s="984"/>
      <c r="TAT37" s="984"/>
      <c r="TAU37" s="984"/>
      <c r="TAV37" s="984"/>
      <c r="TAW37" s="984"/>
      <c r="TAX37" s="984"/>
      <c r="TAY37" s="984"/>
      <c r="TAZ37" s="984"/>
      <c r="TBA37" s="984"/>
      <c r="TBB37" s="984"/>
      <c r="TBC37" s="984"/>
      <c r="TBD37" s="984"/>
      <c r="TBE37" s="984"/>
      <c r="TBF37" s="984"/>
      <c r="TBG37" s="984"/>
      <c r="TBH37" s="984"/>
      <c r="TBI37" s="984"/>
      <c r="TBJ37" s="984"/>
      <c r="TBK37" s="984"/>
      <c r="TBL37" s="984"/>
      <c r="TBM37" s="984"/>
      <c r="TBN37" s="984"/>
      <c r="TBO37" s="984"/>
      <c r="TBP37" s="984"/>
      <c r="TBQ37" s="984"/>
      <c r="TBR37" s="984"/>
      <c r="TBS37" s="984"/>
      <c r="TBT37" s="984"/>
      <c r="TBU37" s="984"/>
      <c r="TBV37" s="984"/>
      <c r="TBW37" s="984"/>
      <c r="TBX37" s="984"/>
      <c r="TBY37" s="984"/>
      <c r="TBZ37" s="984"/>
      <c r="TCA37" s="984"/>
      <c r="TCB37" s="984"/>
      <c r="TCC37" s="984"/>
      <c r="TCD37" s="984"/>
      <c r="TCE37" s="984"/>
      <c r="TCF37" s="984"/>
      <c r="TCG37" s="984"/>
      <c r="TCH37" s="984"/>
      <c r="TCI37" s="984"/>
      <c r="TCJ37" s="984"/>
      <c r="TCK37" s="984"/>
      <c r="TCL37" s="984"/>
      <c r="TCM37" s="984"/>
      <c r="TCN37" s="984"/>
      <c r="TCO37" s="984"/>
      <c r="TCP37" s="984"/>
      <c r="TCQ37" s="984"/>
      <c r="TCR37" s="984"/>
      <c r="TCS37" s="984"/>
      <c r="TCT37" s="984"/>
      <c r="TCU37" s="984"/>
      <c r="TCV37" s="984"/>
      <c r="TCW37" s="984"/>
      <c r="TCX37" s="984"/>
      <c r="TCY37" s="984"/>
      <c r="TCZ37" s="984"/>
      <c r="TDA37" s="984"/>
      <c r="TDB37" s="984"/>
      <c r="TDC37" s="984"/>
      <c r="TDD37" s="984"/>
      <c r="TDE37" s="984"/>
      <c r="TDF37" s="984"/>
      <c r="TDG37" s="984"/>
      <c r="TDH37" s="984"/>
      <c r="TDI37" s="984"/>
      <c r="TDJ37" s="984"/>
      <c r="TDK37" s="984"/>
      <c r="TDL37" s="984"/>
      <c r="TDM37" s="984"/>
      <c r="TDN37" s="984"/>
      <c r="TDO37" s="984"/>
      <c r="TDP37" s="984"/>
      <c r="TDQ37" s="984"/>
      <c r="TDR37" s="984"/>
      <c r="TDS37" s="984"/>
      <c r="TDT37" s="984"/>
      <c r="TDU37" s="984"/>
      <c r="TDV37" s="984"/>
      <c r="TDW37" s="984"/>
      <c r="TDX37" s="984"/>
      <c r="TDY37" s="984"/>
      <c r="TDZ37" s="984"/>
      <c r="TEA37" s="984"/>
      <c r="TEB37" s="984"/>
      <c r="TEC37" s="984"/>
      <c r="TED37" s="984"/>
      <c r="TEE37" s="984"/>
      <c r="TEF37" s="984"/>
      <c r="TEG37" s="984"/>
      <c r="TEH37" s="984"/>
      <c r="TEI37" s="984"/>
      <c r="TEJ37" s="984"/>
      <c r="TEK37" s="984"/>
      <c r="TEL37" s="984"/>
      <c r="TEM37" s="984"/>
      <c r="TEN37" s="984"/>
      <c r="TEO37" s="984"/>
      <c r="TEP37" s="984"/>
      <c r="TEQ37" s="984"/>
      <c r="TER37" s="984"/>
      <c r="TES37" s="984"/>
      <c r="TET37" s="984"/>
      <c r="TEU37" s="984"/>
      <c r="TEV37" s="984"/>
      <c r="TEW37" s="984"/>
      <c r="TEX37" s="984"/>
      <c r="TEY37" s="984"/>
      <c r="TEZ37" s="984"/>
      <c r="TFA37" s="984"/>
      <c r="TFB37" s="984"/>
      <c r="TFC37" s="984"/>
      <c r="TFD37" s="984"/>
      <c r="TFE37" s="984"/>
      <c r="TFF37" s="984"/>
      <c r="TFG37" s="984"/>
      <c r="TFH37" s="984"/>
      <c r="TFI37" s="984"/>
      <c r="TFJ37" s="984"/>
      <c r="TFK37" s="984"/>
      <c r="TFL37" s="984"/>
      <c r="TFM37" s="984"/>
      <c r="TFN37" s="984"/>
      <c r="TFO37" s="984"/>
      <c r="TFP37" s="984"/>
      <c r="TFQ37" s="984"/>
      <c r="TFR37" s="984"/>
      <c r="TFS37" s="984"/>
      <c r="TFT37" s="984"/>
      <c r="TFU37" s="984"/>
      <c r="TFV37" s="984"/>
      <c r="TFW37" s="984"/>
      <c r="TFX37" s="984"/>
      <c r="TFY37" s="984"/>
      <c r="TFZ37" s="984"/>
      <c r="TGA37" s="984"/>
      <c r="TGB37" s="984"/>
      <c r="TGC37" s="984"/>
      <c r="TGD37" s="984"/>
      <c r="TGE37" s="984"/>
      <c r="TGF37" s="984"/>
      <c r="TGG37" s="984"/>
      <c r="TGH37" s="984"/>
      <c r="TGI37" s="984"/>
      <c r="TGJ37" s="984"/>
      <c r="TGK37" s="984"/>
      <c r="TGL37" s="984"/>
      <c r="TGM37" s="984"/>
      <c r="TGN37" s="984"/>
      <c r="TGO37" s="984"/>
      <c r="TGP37" s="984"/>
      <c r="TGQ37" s="984"/>
      <c r="TGR37" s="984"/>
      <c r="TGS37" s="984"/>
      <c r="TGT37" s="984"/>
      <c r="TGU37" s="984"/>
      <c r="TGV37" s="984"/>
      <c r="TGW37" s="984"/>
      <c r="TGX37" s="984"/>
      <c r="TGY37" s="984"/>
      <c r="TGZ37" s="984"/>
      <c r="THA37" s="984"/>
      <c r="THB37" s="984"/>
      <c r="THC37" s="984"/>
      <c r="THD37" s="984"/>
      <c r="THE37" s="984"/>
      <c r="THF37" s="984"/>
      <c r="THG37" s="984"/>
      <c r="THH37" s="984"/>
      <c r="THI37" s="984"/>
      <c r="THJ37" s="984"/>
      <c r="THK37" s="984"/>
      <c r="THL37" s="984"/>
      <c r="THM37" s="984"/>
      <c r="THN37" s="984"/>
      <c r="THO37" s="984"/>
      <c r="THP37" s="984"/>
      <c r="THQ37" s="984"/>
      <c r="THR37" s="984"/>
      <c r="THS37" s="984"/>
      <c r="THT37" s="984"/>
      <c r="THU37" s="984"/>
      <c r="THV37" s="984"/>
      <c r="THW37" s="984"/>
      <c r="THX37" s="984"/>
      <c r="THY37" s="984"/>
      <c r="THZ37" s="984"/>
      <c r="TIA37" s="984"/>
      <c r="TIB37" s="984"/>
      <c r="TIC37" s="984"/>
      <c r="TID37" s="984"/>
      <c r="TIE37" s="984"/>
      <c r="TIF37" s="984"/>
      <c r="TIG37" s="984"/>
      <c r="TIH37" s="984"/>
      <c r="TII37" s="984"/>
      <c r="TIJ37" s="984"/>
      <c r="TIK37" s="984"/>
      <c r="TIL37" s="984"/>
      <c r="TIM37" s="984"/>
      <c r="TIN37" s="984"/>
      <c r="TIO37" s="984"/>
      <c r="TIP37" s="984"/>
      <c r="TIQ37" s="984"/>
      <c r="TIR37" s="984"/>
      <c r="TIS37" s="984"/>
      <c r="TIT37" s="984"/>
      <c r="TIU37" s="984"/>
      <c r="TIV37" s="984"/>
      <c r="TIW37" s="984"/>
      <c r="TIX37" s="984"/>
      <c r="TIY37" s="984"/>
      <c r="TIZ37" s="984"/>
      <c r="TJA37" s="984"/>
      <c r="TJB37" s="984"/>
      <c r="TJC37" s="984"/>
      <c r="TJD37" s="984"/>
      <c r="TJE37" s="984"/>
      <c r="TJF37" s="984"/>
      <c r="TJG37" s="984"/>
      <c r="TJH37" s="984"/>
      <c r="TJI37" s="984"/>
      <c r="TJJ37" s="984"/>
      <c r="TJK37" s="984"/>
      <c r="TJL37" s="984"/>
      <c r="TJM37" s="984"/>
      <c r="TJN37" s="984"/>
      <c r="TJO37" s="984"/>
      <c r="TJP37" s="984"/>
      <c r="TJQ37" s="984"/>
      <c r="TJR37" s="984"/>
      <c r="TJS37" s="984"/>
      <c r="TJT37" s="984"/>
      <c r="TJU37" s="984"/>
      <c r="TJV37" s="984"/>
      <c r="TJW37" s="984"/>
      <c r="TJX37" s="984"/>
      <c r="TJY37" s="984"/>
      <c r="TJZ37" s="984"/>
      <c r="TKA37" s="984"/>
      <c r="TKB37" s="984"/>
      <c r="TKC37" s="984"/>
      <c r="TKD37" s="984"/>
      <c r="TKE37" s="984"/>
      <c r="TKF37" s="984"/>
      <c r="TKG37" s="984"/>
      <c r="TKH37" s="984"/>
      <c r="TKI37" s="984"/>
      <c r="TKJ37" s="984"/>
      <c r="TKK37" s="984"/>
      <c r="TKL37" s="984"/>
      <c r="TKM37" s="984"/>
      <c r="TKN37" s="984"/>
      <c r="TKO37" s="984"/>
      <c r="TKP37" s="984"/>
      <c r="TKQ37" s="984"/>
      <c r="TKR37" s="984"/>
      <c r="TKS37" s="984"/>
      <c r="TKT37" s="984"/>
      <c r="TKU37" s="984"/>
      <c r="TKV37" s="984"/>
      <c r="TKW37" s="984"/>
      <c r="TKX37" s="984"/>
      <c r="TKY37" s="984"/>
      <c r="TKZ37" s="984"/>
      <c r="TLA37" s="984"/>
      <c r="TLB37" s="984"/>
      <c r="TLC37" s="984"/>
      <c r="TLD37" s="984"/>
      <c r="TLE37" s="984"/>
      <c r="TLF37" s="984"/>
      <c r="TLG37" s="984"/>
      <c r="TLH37" s="984"/>
      <c r="TLI37" s="984"/>
      <c r="TLJ37" s="984"/>
      <c r="TLK37" s="984"/>
      <c r="TLL37" s="984"/>
      <c r="TLM37" s="984"/>
      <c r="TLN37" s="984"/>
      <c r="TLO37" s="984"/>
      <c r="TLP37" s="984"/>
      <c r="TLQ37" s="984"/>
      <c r="TLR37" s="984"/>
      <c r="TLS37" s="984"/>
      <c r="TLT37" s="984"/>
      <c r="TLU37" s="984"/>
      <c r="TLV37" s="984"/>
      <c r="TLW37" s="984"/>
      <c r="TLX37" s="984"/>
      <c r="TLY37" s="984"/>
      <c r="TLZ37" s="984"/>
      <c r="TMA37" s="984"/>
      <c r="TMB37" s="984"/>
      <c r="TMC37" s="984"/>
      <c r="TMD37" s="984"/>
      <c r="TME37" s="984"/>
      <c r="TMF37" s="984"/>
      <c r="TMG37" s="984"/>
      <c r="TMH37" s="984"/>
      <c r="TMI37" s="984"/>
      <c r="TMJ37" s="984"/>
      <c r="TMK37" s="984"/>
      <c r="TML37" s="984"/>
      <c r="TMM37" s="984"/>
      <c r="TMN37" s="984"/>
      <c r="TMO37" s="984"/>
      <c r="TMP37" s="984"/>
      <c r="TMQ37" s="984"/>
      <c r="TMR37" s="984"/>
      <c r="TMS37" s="984"/>
      <c r="TMT37" s="984"/>
      <c r="TMU37" s="984"/>
      <c r="TMV37" s="984"/>
      <c r="TMW37" s="984"/>
      <c r="TMX37" s="984"/>
      <c r="TMY37" s="984"/>
      <c r="TMZ37" s="984"/>
      <c r="TNA37" s="984"/>
      <c r="TNB37" s="984"/>
      <c r="TNC37" s="984"/>
      <c r="TND37" s="984"/>
      <c r="TNE37" s="984"/>
      <c r="TNF37" s="984"/>
      <c r="TNG37" s="984"/>
      <c r="TNH37" s="984"/>
      <c r="TNI37" s="984"/>
      <c r="TNJ37" s="984"/>
      <c r="TNK37" s="984"/>
      <c r="TNL37" s="984"/>
      <c r="TNM37" s="984"/>
      <c r="TNN37" s="984"/>
      <c r="TNO37" s="984"/>
      <c r="TNP37" s="984"/>
      <c r="TNQ37" s="984"/>
      <c r="TNR37" s="984"/>
      <c r="TNS37" s="984"/>
      <c r="TNT37" s="984"/>
      <c r="TNU37" s="984"/>
      <c r="TNV37" s="984"/>
      <c r="TNW37" s="984"/>
      <c r="TNX37" s="984"/>
      <c r="TNY37" s="984"/>
      <c r="TNZ37" s="984"/>
      <c r="TOA37" s="984"/>
      <c r="TOB37" s="984"/>
      <c r="TOC37" s="984"/>
      <c r="TOD37" s="984"/>
      <c r="TOE37" s="984"/>
      <c r="TOF37" s="984"/>
      <c r="TOG37" s="984"/>
      <c r="TOH37" s="984"/>
      <c r="TOI37" s="984"/>
      <c r="TOJ37" s="984"/>
      <c r="TOK37" s="984"/>
      <c r="TOL37" s="984"/>
      <c r="TOM37" s="984"/>
      <c r="TON37" s="984"/>
      <c r="TOO37" s="984"/>
      <c r="TOP37" s="984"/>
      <c r="TOQ37" s="984"/>
      <c r="TOR37" s="984"/>
      <c r="TOS37" s="984"/>
      <c r="TOT37" s="984"/>
      <c r="TOU37" s="984"/>
      <c r="TOV37" s="984"/>
      <c r="TOW37" s="984"/>
      <c r="TOX37" s="984"/>
      <c r="TOY37" s="984"/>
      <c r="TOZ37" s="984"/>
      <c r="TPA37" s="984"/>
      <c r="TPB37" s="984"/>
      <c r="TPC37" s="984"/>
      <c r="TPD37" s="984"/>
      <c r="TPE37" s="984"/>
      <c r="TPF37" s="984"/>
      <c r="TPG37" s="984"/>
      <c r="TPH37" s="984"/>
      <c r="TPI37" s="984"/>
      <c r="TPJ37" s="984"/>
      <c r="TPK37" s="984"/>
      <c r="TPL37" s="984"/>
      <c r="TPM37" s="984"/>
      <c r="TPN37" s="984"/>
      <c r="TPO37" s="984"/>
      <c r="TPP37" s="984"/>
      <c r="TPQ37" s="984"/>
      <c r="TPR37" s="984"/>
      <c r="TPS37" s="984"/>
      <c r="TPT37" s="984"/>
      <c r="TPU37" s="984"/>
      <c r="TPV37" s="984"/>
      <c r="TPW37" s="984"/>
      <c r="TPX37" s="984"/>
      <c r="TPY37" s="984"/>
      <c r="TPZ37" s="984"/>
      <c r="TQA37" s="984"/>
      <c r="TQB37" s="984"/>
      <c r="TQC37" s="984"/>
      <c r="TQD37" s="984"/>
      <c r="TQE37" s="984"/>
      <c r="TQF37" s="984"/>
      <c r="TQG37" s="984"/>
      <c r="TQH37" s="984"/>
      <c r="TQI37" s="984"/>
      <c r="TQJ37" s="984"/>
      <c r="TQK37" s="984"/>
      <c r="TQL37" s="984"/>
      <c r="TQM37" s="984"/>
      <c r="TQN37" s="984"/>
      <c r="TQO37" s="984"/>
      <c r="TQP37" s="984"/>
      <c r="TQQ37" s="984"/>
      <c r="TQR37" s="984"/>
      <c r="TQS37" s="984"/>
      <c r="TQT37" s="984"/>
      <c r="TQU37" s="984"/>
      <c r="TQV37" s="984"/>
      <c r="TQW37" s="984"/>
      <c r="TQX37" s="984"/>
      <c r="TQY37" s="984"/>
      <c r="TQZ37" s="984"/>
      <c r="TRA37" s="984"/>
      <c r="TRB37" s="984"/>
      <c r="TRC37" s="984"/>
      <c r="TRD37" s="984"/>
      <c r="TRE37" s="984"/>
      <c r="TRF37" s="984"/>
      <c r="TRG37" s="984"/>
      <c r="TRH37" s="984"/>
      <c r="TRI37" s="984"/>
      <c r="TRJ37" s="984"/>
      <c r="TRK37" s="984"/>
      <c r="TRL37" s="984"/>
      <c r="TRM37" s="984"/>
      <c r="TRN37" s="984"/>
      <c r="TRO37" s="984"/>
      <c r="TRP37" s="984"/>
      <c r="TRQ37" s="984"/>
      <c r="TRR37" s="984"/>
      <c r="TRS37" s="984"/>
      <c r="TRT37" s="984"/>
      <c r="TRU37" s="984"/>
      <c r="TRV37" s="984"/>
      <c r="TRW37" s="984"/>
      <c r="TRX37" s="984"/>
      <c r="TRY37" s="984"/>
      <c r="TRZ37" s="984"/>
      <c r="TSA37" s="984"/>
      <c r="TSB37" s="984"/>
      <c r="TSC37" s="984"/>
      <c r="TSD37" s="984"/>
      <c r="TSE37" s="984"/>
      <c r="TSF37" s="984"/>
      <c r="TSG37" s="984"/>
      <c r="TSH37" s="984"/>
      <c r="TSI37" s="984"/>
      <c r="TSJ37" s="984"/>
      <c r="TSK37" s="984"/>
      <c r="TSL37" s="984"/>
      <c r="TSM37" s="984"/>
      <c r="TSN37" s="984"/>
      <c r="TSO37" s="984"/>
      <c r="TSP37" s="984"/>
      <c r="TSQ37" s="984"/>
      <c r="TSR37" s="984"/>
      <c r="TSS37" s="984"/>
      <c r="TST37" s="984"/>
      <c r="TSU37" s="984"/>
      <c r="TSV37" s="984"/>
      <c r="TSW37" s="984"/>
      <c r="TSX37" s="984"/>
      <c r="TSY37" s="984"/>
      <c r="TSZ37" s="984"/>
      <c r="TTA37" s="984"/>
      <c r="TTB37" s="984"/>
      <c r="TTC37" s="984"/>
      <c r="TTD37" s="984"/>
      <c r="TTE37" s="984"/>
      <c r="TTF37" s="984"/>
      <c r="TTG37" s="984"/>
      <c r="TTH37" s="984"/>
      <c r="TTI37" s="984"/>
      <c r="TTJ37" s="984"/>
      <c r="TTK37" s="984"/>
      <c r="TTL37" s="984"/>
      <c r="TTM37" s="984"/>
      <c r="TTN37" s="984"/>
      <c r="TTO37" s="984"/>
      <c r="TTP37" s="984"/>
      <c r="TTQ37" s="984"/>
      <c r="TTR37" s="984"/>
      <c r="TTS37" s="984"/>
      <c r="TTT37" s="984"/>
      <c r="TTU37" s="984"/>
      <c r="TTV37" s="984"/>
      <c r="TTW37" s="984"/>
      <c r="TTX37" s="984"/>
      <c r="TTY37" s="984"/>
      <c r="TTZ37" s="984"/>
      <c r="TUA37" s="984"/>
      <c r="TUB37" s="984"/>
      <c r="TUC37" s="984"/>
      <c r="TUD37" s="984"/>
      <c r="TUE37" s="984"/>
      <c r="TUF37" s="984"/>
      <c r="TUG37" s="984"/>
      <c r="TUH37" s="984"/>
      <c r="TUI37" s="984"/>
      <c r="TUJ37" s="984"/>
      <c r="TUK37" s="984"/>
      <c r="TUL37" s="984"/>
      <c r="TUM37" s="984"/>
      <c r="TUN37" s="984"/>
      <c r="TUO37" s="984"/>
      <c r="TUP37" s="984"/>
      <c r="TUQ37" s="984"/>
      <c r="TUR37" s="984"/>
      <c r="TUS37" s="984"/>
      <c r="TUT37" s="984"/>
      <c r="TUU37" s="984"/>
      <c r="TUV37" s="984"/>
      <c r="TUW37" s="984"/>
      <c r="TUX37" s="984"/>
      <c r="TUY37" s="984"/>
      <c r="TUZ37" s="984"/>
      <c r="TVA37" s="984"/>
      <c r="TVB37" s="984"/>
      <c r="TVC37" s="984"/>
      <c r="TVD37" s="984"/>
      <c r="TVE37" s="984"/>
      <c r="TVF37" s="984"/>
      <c r="TVG37" s="984"/>
      <c r="TVH37" s="984"/>
      <c r="TVI37" s="984"/>
      <c r="TVJ37" s="984"/>
      <c r="TVK37" s="984"/>
      <c r="TVL37" s="984"/>
      <c r="TVM37" s="984"/>
      <c r="TVN37" s="984"/>
      <c r="TVO37" s="984"/>
      <c r="TVP37" s="984"/>
      <c r="TVQ37" s="984"/>
      <c r="TVR37" s="984"/>
      <c r="TVS37" s="984"/>
      <c r="TVT37" s="984"/>
      <c r="TVU37" s="984"/>
      <c r="TVV37" s="984"/>
      <c r="TVW37" s="984"/>
      <c r="TVX37" s="984"/>
      <c r="TVY37" s="984"/>
      <c r="TVZ37" s="984"/>
      <c r="TWA37" s="984"/>
      <c r="TWB37" s="984"/>
      <c r="TWC37" s="984"/>
      <c r="TWD37" s="984"/>
      <c r="TWE37" s="984"/>
      <c r="TWF37" s="984"/>
      <c r="TWG37" s="984"/>
      <c r="TWH37" s="984"/>
      <c r="TWI37" s="984"/>
      <c r="TWJ37" s="984"/>
      <c r="TWK37" s="984"/>
      <c r="TWL37" s="984"/>
      <c r="TWM37" s="984"/>
      <c r="TWN37" s="984"/>
      <c r="TWO37" s="984"/>
      <c r="TWP37" s="984"/>
      <c r="TWQ37" s="984"/>
      <c r="TWR37" s="984"/>
      <c r="TWS37" s="984"/>
      <c r="TWT37" s="984"/>
      <c r="TWU37" s="984"/>
      <c r="TWV37" s="984"/>
      <c r="TWW37" s="984"/>
      <c r="TWX37" s="984"/>
      <c r="TWY37" s="984"/>
      <c r="TWZ37" s="984"/>
      <c r="TXA37" s="984"/>
      <c r="TXB37" s="984"/>
      <c r="TXC37" s="984"/>
      <c r="TXD37" s="984"/>
      <c r="TXE37" s="984"/>
      <c r="TXF37" s="984"/>
      <c r="TXG37" s="984"/>
      <c r="TXH37" s="984"/>
      <c r="TXI37" s="984"/>
      <c r="TXJ37" s="984"/>
      <c r="TXK37" s="984"/>
      <c r="TXL37" s="984"/>
      <c r="TXM37" s="984"/>
      <c r="TXN37" s="984"/>
      <c r="TXO37" s="984"/>
      <c r="TXP37" s="984"/>
      <c r="TXQ37" s="984"/>
      <c r="TXR37" s="984"/>
      <c r="TXS37" s="984"/>
      <c r="TXT37" s="984"/>
      <c r="TXU37" s="984"/>
      <c r="TXV37" s="984"/>
      <c r="TXW37" s="984"/>
      <c r="TXX37" s="984"/>
      <c r="TXY37" s="984"/>
      <c r="TXZ37" s="984"/>
      <c r="TYA37" s="984"/>
      <c r="TYB37" s="984"/>
      <c r="TYC37" s="984"/>
      <c r="TYD37" s="984"/>
      <c r="TYE37" s="984"/>
      <c r="TYF37" s="984"/>
      <c r="TYG37" s="984"/>
      <c r="TYH37" s="984"/>
      <c r="TYI37" s="984"/>
      <c r="TYJ37" s="984"/>
      <c r="TYK37" s="984"/>
      <c r="TYL37" s="984"/>
      <c r="TYM37" s="984"/>
      <c r="TYN37" s="984"/>
      <c r="TYO37" s="984"/>
      <c r="TYP37" s="984"/>
      <c r="TYQ37" s="984"/>
      <c r="TYR37" s="984"/>
      <c r="TYS37" s="984"/>
      <c r="TYT37" s="984"/>
      <c r="TYU37" s="984"/>
      <c r="TYV37" s="984"/>
      <c r="TYW37" s="984"/>
      <c r="TYX37" s="984"/>
      <c r="TYY37" s="984"/>
      <c r="TYZ37" s="984"/>
      <c r="TZA37" s="984"/>
      <c r="TZB37" s="984"/>
      <c r="TZC37" s="984"/>
      <c r="TZD37" s="984"/>
      <c r="TZE37" s="984"/>
      <c r="TZF37" s="984"/>
      <c r="TZG37" s="984"/>
      <c r="TZH37" s="984"/>
      <c r="TZI37" s="984"/>
      <c r="TZJ37" s="984"/>
      <c r="TZK37" s="984"/>
      <c r="TZL37" s="984"/>
      <c r="TZM37" s="984"/>
      <c r="TZN37" s="984"/>
      <c r="TZO37" s="984"/>
      <c r="TZP37" s="984"/>
      <c r="TZQ37" s="984"/>
      <c r="TZR37" s="984"/>
      <c r="TZS37" s="984"/>
      <c r="TZT37" s="984"/>
      <c r="TZU37" s="984"/>
      <c r="TZV37" s="984"/>
      <c r="TZW37" s="984"/>
      <c r="TZX37" s="984"/>
      <c r="TZY37" s="984"/>
      <c r="TZZ37" s="984"/>
      <c r="UAA37" s="984"/>
      <c r="UAB37" s="984"/>
      <c r="UAC37" s="984"/>
      <c r="UAD37" s="984"/>
      <c r="UAE37" s="984"/>
      <c r="UAF37" s="984"/>
      <c r="UAG37" s="984"/>
      <c r="UAH37" s="984"/>
      <c r="UAI37" s="984"/>
      <c r="UAJ37" s="984"/>
      <c r="UAK37" s="984"/>
      <c r="UAL37" s="984"/>
      <c r="UAM37" s="984"/>
      <c r="UAN37" s="984"/>
      <c r="UAO37" s="984"/>
      <c r="UAP37" s="984"/>
      <c r="UAQ37" s="984"/>
      <c r="UAR37" s="984"/>
      <c r="UAS37" s="984"/>
      <c r="UAT37" s="984"/>
      <c r="UAU37" s="984"/>
      <c r="UAV37" s="984"/>
      <c r="UAW37" s="984"/>
      <c r="UAX37" s="984"/>
      <c r="UAY37" s="984"/>
      <c r="UAZ37" s="984"/>
      <c r="UBA37" s="984"/>
      <c r="UBB37" s="984"/>
      <c r="UBC37" s="984"/>
      <c r="UBD37" s="984"/>
      <c r="UBE37" s="984"/>
      <c r="UBF37" s="984"/>
      <c r="UBG37" s="984"/>
      <c r="UBH37" s="984"/>
      <c r="UBI37" s="984"/>
      <c r="UBJ37" s="984"/>
      <c r="UBK37" s="984"/>
      <c r="UBL37" s="984"/>
      <c r="UBM37" s="984"/>
      <c r="UBN37" s="984"/>
      <c r="UBO37" s="984"/>
      <c r="UBP37" s="984"/>
      <c r="UBQ37" s="984"/>
      <c r="UBR37" s="984"/>
      <c r="UBS37" s="984"/>
      <c r="UBT37" s="984"/>
      <c r="UBU37" s="984"/>
      <c r="UBV37" s="984"/>
      <c r="UBW37" s="984"/>
      <c r="UBX37" s="984"/>
      <c r="UBY37" s="984"/>
      <c r="UBZ37" s="984"/>
      <c r="UCA37" s="984"/>
      <c r="UCB37" s="984"/>
      <c r="UCC37" s="984"/>
      <c r="UCD37" s="984"/>
      <c r="UCE37" s="984"/>
      <c r="UCF37" s="984"/>
      <c r="UCG37" s="984"/>
      <c r="UCH37" s="984"/>
      <c r="UCI37" s="984"/>
      <c r="UCJ37" s="984"/>
      <c r="UCK37" s="984"/>
      <c r="UCL37" s="984"/>
      <c r="UCM37" s="984"/>
      <c r="UCN37" s="984"/>
      <c r="UCO37" s="984"/>
      <c r="UCP37" s="984"/>
      <c r="UCQ37" s="984"/>
      <c r="UCR37" s="984"/>
      <c r="UCS37" s="984"/>
      <c r="UCT37" s="984"/>
      <c r="UCU37" s="984"/>
      <c r="UCV37" s="984"/>
      <c r="UCW37" s="984"/>
      <c r="UCX37" s="984"/>
      <c r="UCY37" s="984"/>
      <c r="UCZ37" s="984"/>
      <c r="UDA37" s="984"/>
      <c r="UDB37" s="984"/>
      <c r="UDC37" s="984"/>
      <c r="UDD37" s="984"/>
      <c r="UDE37" s="984"/>
      <c r="UDF37" s="984"/>
      <c r="UDG37" s="984"/>
      <c r="UDH37" s="984"/>
      <c r="UDI37" s="984"/>
      <c r="UDJ37" s="984"/>
      <c r="UDK37" s="984"/>
      <c r="UDL37" s="984"/>
      <c r="UDM37" s="984"/>
      <c r="UDN37" s="984"/>
      <c r="UDO37" s="984"/>
      <c r="UDP37" s="984"/>
      <c r="UDQ37" s="984"/>
      <c r="UDR37" s="984"/>
      <c r="UDS37" s="984"/>
      <c r="UDT37" s="984"/>
      <c r="UDU37" s="984"/>
      <c r="UDV37" s="984"/>
      <c r="UDW37" s="984"/>
      <c r="UDX37" s="984"/>
      <c r="UDY37" s="984"/>
      <c r="UDZ37" s="984"/>
      <c r="UEA37" s="984"/>
      <c r="UEB37" s="984"/>
      <c r="UEC37" s="984"/>
      <c r="UED37" s="984"/>
      <c r="UEE37" s="984"/>
      <c r="UEF37" s="984"/>
      <c r="UEG37" s="984"/>
      <c r="UEH37" s="984"/>
      <c r="UEI37" s="984"/>
      <c r="UEJ37" s="984"/>
      <c r="UEK37" s="984"/>
      <c r="UEL37" s="984"/>
      <c r="UEM37" s="984"/>
      <c r="UEN37" s="984"/>
      <c r="UEO37" s="984"/>
      <c r="UEP37" s="984"/>
      <c r="UEQ37" s="984"/>
      <c r="UER37" s="984"/>
      <c r="UES37" s="984"/>
      <c r="UET37" s="984"/>
      <c r="UEU37" s="984"/>
      <c r="UEV37" s="984"/>
      <c r="UEW37" s="984"/>
      <c r="UEX37" s="984"/>
      <c r="UEY37" s="984"/>
      <c r="UEZ37" s="984"/>
      <c r="UFA37" s="984"/>
      <c r="UFB37" s="984"/>
      <c r="UFC37" s="984"/>
      <c r="UFD37" s="984"/>
      <c r="UFE37" s="984"/>
      <c r="UFF37" s="984"/>
      <c r="UFG37" s="984"/>
      <c r="UFH37" s="984"/>
      <c r="UFI37" s="984"/>
      <c r="UFJ37" s="984"/>
      <c r="UFK37" s="984"/>
      <c r="UFL37" s="984"/>
      <c r="UFM37" s="984"/>
      <c r="UFN37" s="984"/>
      <c r="UFO37" s="984"/>
      <c r="UFP37" s="984"/>
      <c r="UFQ37" s="984"/>
      <c r="UFR37" s="984"/>
      <c r="UFS37" s="984"/>
      <c r="UFT37" s="984"/>
      <c r="UFU37" s="984"/>
      <c r="UFV37" s="984"/>
      <c r="UFW37" s="984"/>
      <c r="UFX37" s="984"/>
      <c r="UFY37" s="984"/>
      <c r="UFZ37" s="984"/>
      <c r="UGA37" s="984"/>
      <c r="UGB37" s="984"/>
      <c r="UGC37" s="984"/>
      <c r="UGD37" s="984"/>
      <c r="UGE37" s="984"/>
      <c r="UGF37" s="984"/>
      <c r="UGG37" s="984"/>
      <c r="UGH37" s="984"/>
      <c r="UGI37" s="984"/>
      <c r="UGJ37" s="984"/>
      <c r="UGK37" s="984"/>
      <c r="UGL37" s="984"/>
      <c r="UGM37" s="984"/>
      <c r="UGN37" s="984"/>
      <c r="UGO37" s="984"/>
      <c r="UGP37" s="984"/>
      <c r="UGQ37" s="984"/>
      <c r="UGR37" s="984"/>
      <c r="UGS37" s="984"/>
      <c r="UGT37" s="984"/>
      <c r="UGU37" s="984"/>
      <c r="UGV37" s="984"/>
      <c r="UGW37" s="984"/>
      <c r="UGX37" s="984"/>
      <c r="UGY37" s="984"/>
      <c r="UGZ37" s="984"/>
      <c r="UHA37" s="984"/>
      <c r="UHB37" s="984"/>
      <c r="UHC37" s="984"/>
      <c r="UHD37" s="984"/>
      <c r="UHE37" s="984"/>
      <c r="UHF37" s="984"/>
      <c r="UHG37" s="984"/>
      <c r="UHH37" s="984"/>
      <c r="UHI37" s="984"/>
      <c r="UHJ37" s="984"/>
      <c r="UHK37" s="984"/>
      <c r="UHL37" s="984"/>
      <c r="UHM37" s="984"/>
      <c r="UHN37" s="984"/>
      <c r="UHO37" s="984"/>
      <c r="UHP37" s="984"/>
      <c r="UHQ37" s="984"/>
      <c r="UHR37" s="984"/>
      <c r="UHS37" s="984"/>
      <c r="UHT37" s="984"/>
      <c r="UHU37" s="984"/>
      <c r="UHV37" s="984"/>
      <c r="UHW37" s="984"/>
      <c r="UHX37" s="984"/>
      <c r="UHY37" s="984"/>
      <c r="UHZ37" s="984"/>
      <c r="UIA37" s="984"/>
      <c r="UIB37" s="984"/>
      <c r="UIC37" s="984"/>
      <c r="UID37" s="984"/>
      <c r="UIE37" s="984"/>
      <c r="UIF37" s="984"/>
      <c r="UIG37" s="984"/>
      <c r="UIH37" s="984"/>
      <c r="UII37" s="984"/>
      <c r="UIJ37" s="984"/>
      <c r="UIK37" s="984"/>
      <c r="UIL37" s="984"/>
      <c r="UIM37" s="984"/>
      <c r="UIN37" s="984"/>
      <c r="UIO37" s="984"/>
      <c r="UIP37" s="984"/>
      <c r="UIQ37" s="984"/>
      <c r="UIR37" s="984"/>
      <c r="UIS37" s="984"/>
      <c r="UIT37" s="984"/>
      <c r="UIU37" s="984"/>
      <c r="UIV37" s="984"/>
      <c r="UIW37" s="984"/>
      <c r="UIX37" s="984"/>
      <c r="UIY37" s="984"/>
      <c r="UIZ37" s="984"/>
      <c r="UJA37" s="984"/>
      <c r="UJB37" s="984"/>
      <c r="UJC37" s="984"/>
      <c r="UJD37" s="984"/>
      <c r="UJE37" s="984"/>
      <c r="UJF37" s="984"/>
      <c r="UJG37" s="984"/>
      <c r="UJH37" s="984"/>
      <c r="UJI37" s="984"/>
      <c r="UJJ37" s="984"/>
      <c r="UJK37" s="984"/>
      <c r="UJL37" s="984"/>
      <c r="UJM37" s="984"/>
      <c r="UJN37" s="984"/>
      <c r="UJO37" s="984"/>
      <c r="UJP37" s="984"/>
      <c r="UJQ37" s="984"/>
      <c r="UJR37" s="984"/>
      <c r="UJS37" s="984"/>
      <c r="UJT37" s="984"/>
      <c r="UJU37" s="984"/>
      <c r="UJV37" s="984"/>
      <c r="UJW37" s="984"/>
      <c r="UJX37" s="984"/>
      <c r="UJY37" s="984"/>
      <c r="UJZ37" s="984"/>
      <c r="UKA37" s="984"/>
      <c r="UKB37" s="984"/>
      <c r="UKC37" s="984"/>
      <c r="UKD37" s="984"/>
      <c r="UKE37" s="984"/>
      <c r="UKF37" s="984"/>
      <c r="UKG37" s="984"/>
      <c r="UKH37" s="984"/>
      <c r="UKI37" s="984"/>
      <c r="UKJ37" s="984"/>
      <c r="UKK37" s="984"/>
      <c r="UKL37" s="984"/>
      <c r="UKM37" s="984"/>
      <c r="UKN37" s="984"/>
      <c r="UKO37" s="984"/>
      <c r="UKP37" s="984"/>
      <c r="UKQ37" s="984"/>
      <c r="UKR37" s="984"/>
      <c r="UKS37" s="984"/>
      <c r="UKT37" s="984"/>
      <c r="UKU37" s="984"/>
      <c r="UKV37" s="984"/>
      <c r="UKW37" s="984"/>
      <c r="UKX37" s="984"/>
      <c r="UKY37" s="984"/>
      <c r="UKZ37" s="984"/>
      <c r="ULA37" s="984"/>
      <c r="ULB37" s="984"/>
      <c r="ULC37" s="984"/>
      <c r="ULD37" s="984"/>
      <c r="ULE37" s="984"/>
      <c r="ULF37" s="984"/>
      <c r="ULG37" s="984"/>
      <c r="ULH37" s="984"/>
      <c r="ULI37" s="984"/>
      <c r="ULJ37" s="984"/>
      <c r="ULK37" s="984"/>
      <c r="ULL37" s="984"/>
      <c r="ULM37" s="984"/>
      <c r="ULN37" s="984"/>
      <c r="ULO37" s="984"/>
      <c r="ULP37" s="984"/>
      <c r="ULQ37" s="984"/>
      <c r="ULR37" s="984"/>
      <c r="ULS37" s="984"/>
      <c r="ULT37" s="984"/>
      <c r="ULU37" s="984"/>
      <c r="ULV37" s="984"/>
      <c r="ULW37" s="984"/>
      <c r="ULX37" s="984"/>
      <c r="ULY37" s="984"/>
      <c r="ULZ37" s="984"/>
      <c r="UMA37" s="984"/>
      <c r="UMB37" s="984"/>
      <c r="UMC37" s="984"/>
      <c r="UMD37" s="984"/>
      <c r="UME37" s="984"/>
      <c r="UMF37" s="984"/>
      <c r="UMG37" s="984"/>
      <c r="UMH37" s="984"/>
      <c r="UMI37" s="984"/>
      <c r="UMJ37" s="984"/>
      <c r="UMK37" s="984"/>
      <c r="UML37" s="984"/>
      <c r="UMM37" s="984"/>
      <c r="UMN37" s="984"/>
      <c r="UMO37" s="984"/>
      <c r="UMP37" s="984"/>
      <c r="UMQ37" s="984"/>
      <c r="UMR37" s="984"/>
      <c r="UMS37" s="984"/>
      <c r="UMT37" s="984"/>
      <c r="UMU37" s="984"/>
      <c r="UMV37" s="984"/>
      <c r="UMW37" s="984"/>
      <c r="UMX37" s="984"/>
      <c r="UMY37" s="984"/>
      <c r="UMZ37" s="984"/>
      <c r="UNA37" s="984"/>
      <c r="UNB37" s="984"/>
      <c r="UNC37" s="984"/>
      <c r="UND37" s="984"/>
      <c r="UNE37" s="984"/>
      <c r="UNF37" s="984"/>
      <c r="UNG37" s="984"/>
      <c r="UNH37" s="984"/>
      <c r="UNI37" s="984"/>
      <c r="UNJ37" s="984"/>
      <c r="UNK37" s="984"/>
      <c r="UNL37" s="984"/>
      <c r="UNM37" s="984"/>
      <c r="UNN37" s="984"/>
      <c r="UNO37" s="984"/>
      <c r="UNP37" s="984"/>
      <c r="UNQ37" s="984"/>
      <c r="UNR37" s="984"/>
      <c r="UNS37" s="984"/>
      <c r="UNT37" s="984"/>
      <c r="UNU37" s="984"/>
      <c r="UNV37" s="984"/>
      <c r="UNW37" s="984"/>
      <c r="UNX37" s="984"/>
      <c r="UNY37" s="984"/>
      <c r="UNZ37" s="984"/>
      <c r="UOA37" s="984"/>
      <c r="UOB37" s="984"/>
      <c r="UOC37" s="984"/>
      <c r="UOD37" s="984"/>
      <c r="UOE37" s="984"/>
      <c r="UOF37" s="984"/>
      <c r="UOG37" s="984"/>
      <c r="UOH37" s="984"/>
      <c r="UOI37" s="984"/>
      <c r="UOJ37" s="984"/>
      <c r="UOK37" s="984"/>
      <c r="UOL37" s="984"/>
      <c r="UOM37" s="984"/>
      <c r="UON37" s="984"/>
      <c r="UOO37" s="984"/>
      <c r="UOP37" s="984"/>
      <c r="UOQ37" s="984"/>
      <c r="UOR37" s="984"/>
      <c r="UOS37" s="984"/>
      <c r="UOT37" s="984"/>
      <c r="UOU37" s="984"/>
      <c r="UOV37" s="984"/>
      <c r="UOW37" s="984"/>
      <c r="UOX37" s="984"/>
      <c r="UOY37" s="984"/>
      <c r="UOZ37" s="984"/>
      <c r="UPA37" s="984"/>
      <c r="UPB37" s="984"/>
      <c r="UPC37" s="984"/>
      <c r="UPD37" s="984"/>
      <c r="UPE37" s="984"/>
      <c r="UPF37" s="984"/>
      <c r="UPG37" s="984"/>
      <c r="UPH37" s="984"/>
      <c r="UPI37" s="984"/>
      <c r="UPJ37" s="984"/>
      <c r="UPK37" s="984"/>
      <c r="UPL37" s="984"/>
      <c r="UPM37" s="984"/>
      <c r="UPN37" s="984"/>
      <c r="UPO37" s="984"/>
      <c r="UPP37" s="984"/>
      <c r="UPQ37" s="984"/>
      <c r="UPR37" s="984"/>
      <c r="UPS37" s="984"/>
      <c r="UPT37" s="984"/>
      <c r="UPU37" s="984"/>
      <c r="UPV37" s="984"/>
      <c r="UPW37" s="984"/>
      <c r="UPX37" s="984"/>
      <c r="UPY37" s="984"/>
      <c r="UPZ37" s="984"/>
      <c r="UQA37" s="984"/>
      <c r="UQB37" s="984"/>
      <c r="UQC37" s="984"/>
      <c r="UQD37" s="984"/>
      <c r="UQE37" s="984"/>
      <c r="UQF37" s="984"/>
      <c r="UQG37" s="984"/>
      <c r="UQH37" s="984"/>
      <c r="UQI37" s="984"/>
      <c r="UQJ37" s="984"/>
      <c r="UQK37" s="984"/>
      <c r="UQL37" s="984"/>
      <c r="UQM37" s="984"/>
      <c r="UQN37" s="984"/>
      <c r="UQO37" s="984"/>
      <c r="UQP37" s="984"/>
      <c r="UQQ37" s="984"/>
      <c r="UQR37" s="984"/>
      <c r="UQS37" s="984"/>
      <c r="UQT37" s="984"/>
      <c r="UQU37" s="984"/>
      <c r="UQV37" s="984"/>
      <c r="UQW37" s="984"/>
      <c r="UQX37" s="984"/>
      <c r="UQY37" s="984"/>
      <c r="UQZ37" s="984"/>
      <c r="URA37" s="984"/>
      <c r="URB37" s="984"/>
      <c r="URC37" s="984"/>
      <c r="URD37" s="984"/>
      <c r="URE37" s="984"/>
      <c r="URF37" s="984"/>
      <c r="URG37" s="984"/>
      <c r="URH37" s="984"/>
      <c r="URI37" s="984"/>
      <c r="URJ37" s="984"/>
      <c r="URK37" s="984"/>
      <c r="URL37" s="984"/>
      <c r="URM37" s="984"/>
      <c r="URN37" s="984"/>
      <c r="URO37" s="984"/>
      <c r="URP37" s="984"/>
      <c r="URQ37" s="984"/>
      <c r="URR37" s="984"/>
      <c r="URS37" s="984"/>
      <c r="URT37" s="984"/>
      <c r="URU37" s="984"/>
      <c r="URV37" s="984"/>
      <c r="URW37" s="984"/>
      <c r="URX37" s="984"/>
      <c r="URY37" s="984"/>
      <c r="URZ37" s="984"/>
      <c r="USA37" s="984"/>
      <c r="USB37" s="984"/>
      <c r="USC37" s="984"/>
      <c r="USD37" s="984"/>
      <c r="USE37" s="984"/>
      <c r="USF37" s="984"/>
      <c r="USG37" s="984"/>
      <c r="USH37" s="984"/>
      <c r="USI37" s="984"/>
      <c r="USJ37" s="984"/>
      <c r="USK37" s="984"/>
      <c r="USL37" s="984"/>
      <c r="USM37" s="984"/>
      <c r="USN37" s="984"/>
      <c r="USO37" s="984"/>
      <c r="USP37" s="984"/>
      <c r="USQ37" s="984"/>
      <c r="USR37" s="984"/>
      <c r="USS37" s="984"/>
      <c r="UST37" s="984"/>
      <c r="USU37" s="984"/>
      <c r="USV37" s="984"/>
      <c r="USW37" s="984"/>
      <c r="USX37" s="984"/>
      <c r="USY37" s="984"/>
      <c r="USZ37" s="984"/>
      <c r="UTA37" s="984"/>
      <c r="UTB37" s="984"/>
      <c r="UTC37" s="984"/>
      <c r="UTD37" s="984"/>
      <c r="UTE37" s="984"/>
      <c r="UTF37" s="984"/>
      <c r="UTG37" s="984"/>
      <c r="UTH37" s="984"/>
      <c r="UTI37" s="984"/>
      <c r="UTJ37" s="984"/>
      <c r="UTK37" s="984"/>
      <c r="UTL37" s="984"/>
      <c r="UTM37" s="984"/>
      <c r="UTN37" s="984"/>
      <c r="UTO37" s="984"/>
      <c r="UTP37" s="984"/>
      <c r="UTQ37" s="984"/>
      <c r="UTR37" s="984"/>
      <c r="UTS37" s="984"/>
      <c r="UTT37" s="984"/>
      <c r="UTU37" s="984"/>
      <c r="UTV37" s="984"/>
      <c r="UTW37" s="984"/>
      <c r="UTX37" s="984"/>
      <c r="UTY37" s="984"/>
      <c r="UTZ37" s="984"/>
      <c r="UUA37" s="984"/>
      <c r="UUB37" s="984"/>
      <c r="UUC37" s="984"/>
      <c r="UUD37" s="984"/>
      <c r="UUE37" s="984"/>
      <c r="UUF37" s="984"/>
      <c r="UUG37" s="984"/>
      <c r="UUH37" s="984"/>
      <c r="UUI37" s="984"/>
      <c r="UUJ37" s="984"/>
      <c r="UUK37" s="984"/>
      <c r="UUL37" s="984"/>
      <c r="UUM37" s="984"/>
      <c r="UUN37" s="984"/>
      <c r="UUO37" s="984"/>
      <c r="UUP37" s="984"/>
      <c r="UUQ37" s="984"/>
      <c r="UUR37" s="984"/>
      <c r="UUS37" s="984"/>
      <c r="UUT37" s="984"/>
      <c r="UUU37" s="984"/>
      <c r="UUV37" s="984"/>
      <c r="UUW37" s="984"/>
      <c r="UUX37" s="984"/>
      <c r="UUY37" s="984"/>
      <c r="UUZ37" s="984"/>
      <c r="UVA37" s="984"/>
      <c r="UVB37" s="984"/>
      <c r="UVC37" s="984"/>
      <c r="UVD37" s="984"/>
      <c r="UVE37" s="984"/>
      <c r="UVF37" s="984"/>
      <c r="UVG37" s="984"/>
      <c r="UVH37" s="984"/>
      <c r="UVI37" s="984"/>
      <c r="UVJ37" s="984"/>
      <c r="UVK37" s="984"/>
      <c r="UVL37" s="984"/>
      <c r="UVM37" s="984"/>
      <c r="UVN37" s="984"/>
      <c r="UVO37" s="984"/>
      <c r="UVP37" s="984"/>
      <c r="UVQ37" s="984"/>
      <c r="UVR37" s="984"/>
      <c r="UVS37" s="984"/>
      <c r="UVT37" s="984"/>
      <c r="UVU37" s="984"/>
      <c r="UVV37" s="984"/>
      <c r="UVW37" s="984"/>
      <c r="UVX37" s="984"/>
      <c r="UVY37" s="984"/>
      <c r="UVZ37" s="984"/>
      <c r="UWA37" s="984"/>
      <c r="UWB37" s="984"/>
      <c r="UWC37" s="984"/>
      <c r="UWD37" s="984"/>
      <c r="UWE37" s="984"/>
      <c r="UWF37" s="984"/>
      <c r="UWG37" s="984"/>
      <c r="UWH37" s="984"/>
      <c r="UWI37" s="984"/>
      <c r="UWJ37" s="984"/>
      <c r="UWK37" s="984"/>
      <c r="UWL37" s="984"/>
      <c r="UWM37" s="984"/>
      <c r="UWN37" s="984"/>
      <c r="UWO37" s="984"/>
      <c r="UWP37" s="984"/>
      <c r="UWQ37" s="984"/>
      <c r="UWR37" s="984"/>
      <c r="UWS37" s="984"/>
      <c r="UWT37" s="984"/>
      <c r="UWU37" s="984"/>
      <c r="UWV37" s="984"/>
      <c r="UWW37" s="984"/>
      <c r="UWX37" s="984"/>
      <c r="UWY37" s="984"/>
      <c r="UWZ37" s="984"/>
      <c r="UXA37" s="984"/>
      <c r="UXB37" s="984"/>
      <c r="UXC37" s="984"/>
      <c r="UXD37" s="984"/>
      <c r="UXE37" s="984"/>
      <c r="UXF37" s="984"/>
      <c r="UXG37" s="984"/>
      <c r="UXH37" s="984"/>
      <c r="UXI37" s="984"/>
      <c r="UXJ37" s="984"/>
      <c r="UXK37" s="984"/>
      <c r="UXL37" s="984"/>
      <c r="UXM37" s="984"/>
      <c r="UXN37" s="984"/>
      <c r="UXO37" s="984"/>
      <c r="UXP37" s="984"/>
      <c r="UXQ37" s="984"/>
      <c r="UXR37" s="984"/>
      <c r="UXS37" s="984"/>
      <c r="UXT37" s="984"/>
      <c r="UXU37" s="984"/>
      <c r="UXV37" s="984"/>
      <c r="UXW37" s="984"/>
      <c r="UXX37" s="984"/>
      <c r="UXY37" s="984"/>
      <c r="UXZ37" s="984"/>
      <c r="UYA37" s="984"/>
      <c r="UYB37" s="984"/>
      <c r="UYC37" s="984"/>
      <c r="UYD37" s="984"/>
      <c r="UYE37" s="984"/>
      <c r="UYF37" s="984"/>
      <c r="UYG37" s="984"/>
      <c r="UYH37" s="984"/>
      <c r="UYI37" s="984"/>
      <c r="UYJ37" s="984"/>
      <c r="UYK37" s="984"/>
      <c r="UYL37" s="984"/>
      <c r="UYM37" s="984"/>
      <c r="UYN37" s="984"/>
      <c r="UYO37" s="984"/>
      <c r="UYP37" s="984"/>
      <c r="UYQ37" s="984"/>
      <c r="UYR37" s="984"/>
      <c r="UYS37" s="984"/>
      <c r="UYT37" s="984"/>
      <c r="UYU37" s="984"/>
      <c r="UYV37" s="984"/>
      <c r="UYW37" s="984"/>
      <c r="UYX37" s="984"/>
      <c r="UYY37" s="984"/>
      <c r="UYZ37" s="984"/>
      <c r="UZA37" s="984"/>
      <c r="UZB37" s="984"/>
      <c r="UZC37" s="984"/>
      <c r="UZD37" s="984"/>
      <c r="UZE37" s="984"/>
      <c r="UZF37" s="984"/>
      <c r="UZG37" s="984"/>
      <c r="UZH37" s="984"/>
      <c r="UZI37" s="984"/>
      <c r="UZJ37" s="984"/>
      <c r="UZK37" s="984"/>
      <c r="UZL37" s="984"/>
      <c r="UZM37" s="984"/>
      <c r="UZN37" s="984"/>
      <c r="UZO37" s="984"/>
      <c r="UZP37" s="984"/>
      <c r="UZQ37" s="984"/>
      <c r="UZR37" s="984"/>
      <c r="UZS37" s="984"/>
      <c r="UZT37" s="984"/>
      <c r="UZU37" s="984"/>
      <c r="UZV37" s="984"/>
      <c r="UZW37" s="984"/>
      <c r="UZX37" s="984"/>
      <c r="UZY37" s="984"/>
      <c r="UZZ37" s="984"/>
      <c r="VAA37" s="984"/>
      <c r="VAB37" s="984"/>
      <c r="VAC37" s="984"/>
      <c r="VAD37" s="984"/>
      <c r="VAE37" s="984"/>
      <c r="VAF37" s="984"/>
      <c r="VAG37" s="984"/>
      <c r="VAH37" s="984"/>
      <c r="VAI37" s="984"/>
      <c r="VAJ37" s="984"/>
      <c r="VAK37" s="984"/>
      <c r="VAL37" s="984"/>
      <c r="VAM37" s="984"/>
      <c r="VAN37" s="984"/>
      <c r="VAO37" s="984"/>
      <c r="VAP37" s="984"/>
      <c r="VAQ37" s="984"/>
      <c r="VAR37" s="984"/>
      <c r="VAS37" s="984"/>
      <c r="VAT37" s="984"/>
      <c r="VAU37" s="984"/>
      <c r="VAV37" s="984"/>
      <c r="VAW37" s="984"/>
      <c r="VAX37" s="984"/>
      <c r="VAY37" s="984"/>
      <c r="VAZ37" s="984"/>
      <c r="VBA37" s="984"/>
      <c r="VBB37" s="984"/>
      <c r="VBC37" s="984"/>
      <c r="VBD37" s="984"/>
      <c r="VBE37" s="984"/>
      <c r="VBF37" s="984"/>
      <c r="VBG37" s="984"/>
      <c r="VBH37" s="984"/>
      <c r="VBI37" s="984"/>
      <c r="VBJ37" s="984"/>
      <c r="VBK37" s="984"/>
      <c r="VBL37" s="984"/>
      <c r="VBM37" s="984"/>
      <c r="VBN37" s="984"/>
      <c r="VBO37" s="984"/>
      <c r="VBP37" s="984"/>
      <c r="VBQ37" s="984"/>
      <c r="VBR37" s="984"/>
      <c r="VBS37" s="984"/>
      <c r="VBT37" s="984"/>
      <c r="VBU37" s="984"/>
      <c r="VBV37" s="984"/>
      <c r="VBW37" s="984"/>
      <c r="VBX37" s="984"/>
      <c r="VBY37" s="984"/>
      <c r="VBZ37" s="984"/>
      <c r="VCA37" s="984"/>
      <c r="VCB37" s="984"/>
      <c r="VCC37" s="984"/>
      <c r="VCD37" s="984"/>
      <c r="VCE37" s="984"/>
      <c r="VCF37" s="984"/>
      <c r="VCG37" s="984"/>
      <c r="VCH37" s="984"/>
      <c r="VCI37" s="984"/>
      <c r="VCJ37" s="984"/>
      <c r="VCK37" s="984"/>
      <c r="VCL37" s="984"/>
      <c r="VCM37" s="984"/>
      <c r="VCN37" s="984"/>
      <c r="VCO37" s="984"/>
      <c r="VCP37" s="984"/>
      <c r="VCQ37" s="984"/>
      <c r="VCR37" s="984"/>
      <c r="VCS37" s="984"/>
      <c r="VCT37" s="984"/>
      <c r="VCU37" s="984"/>
      <c r="VCV37" s="984"/>
      <c r="VCW37" s="984"/>
      <c r="VCX37" s="984"/>
      <c r="VCY37" s="984"/>
      <c r="VCZ37" s="984"/>
      <c r="VDA37" s="984"/>
      <c r="VDB37" s="984"/>
      <c r="VDC37" s="984"/>
      <c r="VDD37" s="984"/>
      <c r="VDE37" s="984"/>
      <c r="VDF37" s="984"/>
      <c r="VDG37" s="984"/>
      <c r="VDH37" s="984"/>
      <c r="VDI37" s="984"/>
      <c r="VDJ37" s="984"/>
      <c r="VDK37" s="984"/>
      <c r="VDL37" s="984"/>
      <c r="VDM37" s="984"/>
      <c r="VDN37" s="984"/>
      <c r="VDO37" s="984"/>
      <c r="VDP37" s="984"/>
      <c r="VDQ37" s="984"/>
      <c r="VDR37" s="984"/>
      <c r="VDS37" s="984"/>
      <c r="VDT37" s="984"/>
      <c r="VDU37" s="984"/>
      <c r="VDV37" s="984"/>
      <c r="VDW37" s="984"/>
      <c r="VDX37" s="984"/>
      <c r="VDY37" s="984"/>
      <c r="VDZ37" s="984"/>
      <c r="VEA37" s="984"/>
      <c r="VEB37" s="984"/>
      <c r="VEC37" s="984"/>
      <c r="VED37" s="984"/>
      <c r="VEE37" s="984"/>
      <c r="VEF37" s="984"/>
      <c r="VEG37" s="984"/>
      <c r="VEH37" s="984"/>
      <c r="VEI37" s="984"/>
      <c r="VEJ37" s="984"/>
      <c r="VEK37" s="984"/>
      <c r="VEL37" s="984"/>
      <c r="VEM37" s="984"/>
      <c r="VEN37" s="984"/>
      <c r="VEO37" s="984"/>
      <c r="VEP37" s="984"/>
      <c r="VEQ37" s="984"/>
      <c r="VER37" s="984"/>
      <c r="VES37" s="984"/>
      <c r="VET37" s="984"/>
      <c r="VEU37" s="984"/>
      <c r="VEV37" s="984"/>
      <c r="VEW37" s="984"/>
      <c r="VEX37" s="984"/>
      <c r="VEY37" s="984"/>
      <c r="VEZ37" s="984"/>
      <c r="VFA37" s="984"/>
      <c r="VFB37" s="984"/>
      <c r="VFC37" s="984"/>
      <c r="VFD37" s="984"/>
      <c r="VFE37" s="984"/>
      <c r="VFF37" s="984"/>
      <c r="VFG37" s="984"/>
      <c r="VFH37" s="984"/>
      <c r="VFI37" s="984"/>
      <c r="VFJ37" s="984"/>
      <c r="VFK37" s="984"/>
      <c r="VFL37" s="984"/>
      <c r="VFM37" s="984"/>
      <c r="VFN37" s="984"/>
      <c r="VFO37" s="984"/>
      <c r="VFP37" s="984"/>
      <c r="VFQ37" s="984"/>
      <c r="VFR37" s="984"/>
      <c r="VFS37" s="984"/>
      <c r="VFT37" s="984"/>
      <c r="VFU37" s="984"/>
      <c r="VFV37" s="984"/>
      <c r="VFW37" s="984"/>
      <c r="VFX37" s="984"/>
      <c r="VFY37" s="984"/>
      <c r="VFZ37" s="984"/>
      <c r="VGA37" s="984"/>
      <c r="VGB37" s="984"/>
      <c r="VGC37" s="984"/>
      <c r="VGD37" s="984"/>
      <c r="VGE37" s="984"/>
      <c r="VGF37" s="984"/>
      <c r="VGG37" s="984"/>
      <c r="VGH37" s="984"/>
      <c r="VGI37" s="984"/>
      <c r="VGJ37" s="984"/>
      <c r="VGK37" s="984"/>
      <c r="VGL37" s="984"/>
      <c r="VGM37" s="984"/>
      <c r="VGN37" s="984"/>
      <c r="VGO37" s="984"/>
      <c r="VGP37" s="984"/>
      <c r="VGQ37" s="984"/>
      <c r="VGR37" s="984"/>
      <c r="VGS37" s="984"/>
      <c r="VGT37" s="984"/>
      <c r="VGU37" s="984"/>
      <c r="VGV37" s="984"/>
      <c r="VGW37" s="984"/>
      <c r="VGX37" s="984"/>
      <c r="VGY37" s="984"/>
      <c r="VGZ37" s="984"/>
      <c r="VHA37" s="984"/>
      <c r="VHB37" s="984"/>
      <c r="VHC37" s="984"/>
      <c r="VHD37" s="984"/>
      <c r="VHE37" s="984"/>
      <c r="VHF37" s="984"/>
      <c r="VHG37" s="984"/>
      <c r="VHH37" s="984"/>
      <c r="VHI37" s="984"/>
      <c r="VHJ37" s="984"/>
      <c r="VHK37" s="984"/>
      <c r="VHL37" s="984"/>
      <c r="VHM37" s="984"/>
      <c r="VHN37" s="984"/>
      <c r="VHO37" s="984"/>
      <c r="VHP37" s="984"/>
      <c r="VHQ37" s="984"/>
      <c r="VHR37" s="984"/>
      <c r="VHS37" s="984"/>
      <c r="VHT37" s="984"/>
      <c r="VHU37" s="984"/>
      <c r="VHV37" s="984"/>
      <c r="VHW37" s="984"/>
      <c r="VHX37" s="984"/>
      <c r="VHY37" s="984"/>
      <c r="VHZ37" s="984"/>
      <c r="VIA37" s="984"/>
      <c r="VIB37" s="984"/>
      <c r="VIC37" s="984"/>
      <c r="VID37" s="984"/>
      <c r="VIE37" s="984"/>
      <c r="VIF37" s="984"/>
      <c r="VIG37" s="984"/>
      <c r="VIH37" s="984"/>
      <c r="VII37" s="984"/>
      <c r="VIJ37" s="984"/>
      <c r="VIK37" s="984"/>
      <c r="VIL37" s="984"/>
      <c r="VIM37" s="984"/>
      <c r="VIN37" s="984"/>
      <c r="VIO37" s="984"/>
      <c r="VIP37" s="984"/>
      <c r="VIQ37" s="984"/>
      <c r="VIR37" s="984"/>
      <c r="VIS37" s="984"/>
      <c r="VIT37" s="984"/>
      <c r="VIU37" s="984"/>
      <c r="VIV37" s="984"/>
      <c r="VIW37" s="984"/>
      <c r="VIX37" s="984"/>
      <c r="VIY37" s="984"/>
      <c r="VIZ37" s="984"/>
      <c r="VJA37" s="984"/>
      <c r="VJB37" s="984"/>
      <c r="VJC37" s="984"/>
      <c r="VJD37" s="984"/>
      <c r="VJE37" s="984"/>
      <c r="VJF37" s="984"/>
      <c r="VJG37" s="984"/>
      <c r="VJH37" s="984"/>
      <c r="VJI37" s="984"/>
      <c r="VJJ37" s="984"/>
      <c r="VJK37" s="984"/>
      <c r="VJL37" s="984"/>
      <c r="VJM37" s="984"/>
      <c r="VJN37" s="984"/>
      <c r="VJO37" s="984"/>
      <c r="VJP37" s="984"/>
      <c r="VJQ37" s="984"/>
      <c r="VJR37" s="984"/>
      <c r="VJS37" s="984"/>
      <c r="VJT37" s="984"/>
      <c r="VJU37" s="984"/>
      <c r="VJV37" s="984"/>
      <c r="VJW37" s="984"/>
      <c r="VJX37" s="984"/>
      <c r="VJY37" s="984"/>
      <c r="VJZ37" s="984"/>
      <c r="VKA37" s="984"/>
      <c r="VKB37" s="984"/>
      <c r="VKC37" s="984"/>
      <c r="VKD37" s="984"/>
      <c r="VKE37" s="984"/>
      <c r="VKF37" s="984"/>
      <c r="VKG37" s="984"/>
      <c r="VKH37" s="984"/>
      <c r="VKI37" s="984"/>
      <c r="VKJ37" s="984"/>
      <c r="VKK37" s="984"/>
      <c r="VKL37" s="984"/>
      <c r="VKM37" s="984"/>
      <c r="VKN37" s="984"/>
      <c r="VKO37" s="984"/>
      <c r="VKP37" s="984"/>
      <c r="VKQ37" s="984"/>
      <c r="VKR37" s="984"/>
      <c r="VKS37" s="984"/>
      <c r="VKT37" s="984"/>
      <c r="VKU37" s="984"/>
      <c r="VKV37" s="984"/>
      <c r="VKW37" s="984"/>
      <c r="VKX37" s="984"/>
      <c r="VKY37" s="984"/>
      <c r="VKZ37" s="984"/>
      <c r="VLA37" s="984"/>
      <c r="VLB37" s="984"/>
      <c r="VLC37" s="984"/>
      <c r="VLD37" s="984"/>
      <c r="VLE37" s="984"/>
      <c r="VLF37" s="984"/>
      <c r="VLG37" s="984"/>
      <c r="VLH37" s="984"/>
      <c r="VLI37" s="984"/>
      <c r="VLJ37" s="984"/>
      <c r="VLK37" s="984"/>
      <c r="VLL37" s="984"/>
      <c r="VLM37" s="984"/>
      <c r="VLN37" s="984"/>
      <c r="VLO37" s="984"/>
      <c r="VLP37" s="984"/>
      <c r="VLQ37" s="984"/>
      <c r="VLR37" s="984"/>
      <c r="VLS37" s="984"/>
      <c r="VLT37" s="984"/>
      <c r="VLU37" s="984"/>
      <c r="VLV37" s="984"/>
      <c r="VLW37" s="984"/>
      <c r="VLX37" s="984"/>
      <c r="VLY37" s="984"/>
      <c r="VLZ37" s="984"/>
      <c r="VMA37" s="984"/>
      <c r="VMB37" s="984"/>
      <c r="VMC37" s="984"/>
      <c r="VMD37" s="984"/>
      <c r="VME37" s="984"/>
      <c r="VMF37" s="984"/>
      <c r="VMG37" s="984"/>
      <c r="VMH37" s="984"/>
      <c r="VMI37" s="984"/>
      <c r="VMJ37" s="984"/>
      <c r="VMK37" s="984"/>
      <c r="VML37" s="984"/>
      <c r="VMM37" s="984"/>
      <c r="VMN37" s="984"/>
      <c r="VMO37" s="984"/>
      <c r="VMP37" s="984"/>
      <c r="VMQ37" s="984"/>
      <c r="VMR37" s="984"/>
      <c r="VMS37" s="984"/>
      <c r="VMT37" s="984"/>
      <c r="VMU37" s="984"/>
      <c r="VMV37" s="984"/>
      <c r="VMW37" s="984"/>
      <c r="VMX37" s="984"/>
      <c r="VMY37" s="984"/>
      <c r="VMZ37" s="984"/>
      <c r="VNA37" s="984"/>
      <c r="VNB37" s="984"/>
      <c r="VNC37" s="984"/>
      <c r="VND37" s="984"/>
      <c r="VNE37" s="984"/>
      <c r="VNF37" s="984"/>
      <c r="VNG37" s="984"/>
      <c r="VNH37" s="984"/>
      <c r="VNI37" s="984"/>
      <c r="VNJ37" s="984"/>
      <c r="VNK37" s="984"/>
      <c r="VNL37" s="984"/>
      <c r="VNM37" s="984"/>
      <c r="VNN37" s="984"/>
      <c r="VNO37" s="984"/>
      <c r="VNP37" s="984"/>
      <c r="VNQ37" s="984"/>
      <c r="VNR37" s="984"/>
      <c r="VNS37" s="984"/>
      <c r="VNT37" s="984"/>
      <c r="VNU37" s="984"/>
      <c r="VNV37" s="984"/>
      <c r="VNW37" s="984"/>
      <c r="VNX37" s="984"/>
      <c r="VNY37" s="984"/>
      <c r="VNZ37" s="984"/>
      <c r="VOA37" s="984"/>
      <c r="VOB37" s="984"/>
      <c r="VOC37" s="984"/>
      <c r="VOD37" s="984"/>
      <c r="VOE37" s="984"/>
      <c r="VOF37" s="984"/>
      <c r="VOG37" s="984"/>
      <c r="VOH37" s="984"/>
      <c r="VOI37" s="984"/>
      <c r="VOJ37" s="984"/>
      <c r="VOK37" s="984"/>
      <c r="VOL37" s="984"/>
      <c r="VOM37" s="984"/>
      <c r="VON37" s="984"/>
      <c r="VOO37" s="984"/>
      <c r="VOP37" s="984"/>
      <c r="VOQ37" s="984"/>
      <c r="VOR37" s="984"/>
      <c r="VOS37" s="984"/>
      <c r="VOT37" s="984"/>
      <c r="VOU37" s="984"/>
      <c r="VOV37" s="984"/>
      <c r="VOW37" s="984"/>
      <c r="VOX37" s="984"/>
      <c r="VOY37" s="984"/>
      <c r="VOZ37" s="984"/>
      <c r="VPA37" s="984"/>
      <c r="VPB37" s="984"/>
      <c r="VPC37" s="984"/>
      <c r="VPD37" s="984"/>
      <c r="VPE37" s="984"/>
      <c r="VPF37" s="984"/>
      <c r="VPG37" s="984"/>
      <c r="VPH37" s="984"/>
      <c r="VPI37" s="984"/>
      <c r="VPJ37" s="984"/>
      <c r="VPK37" s="984"/>
      <c r="VPL37" s="984"/>
      <c r="VPM37" s="984"/>
      <c r="VPN37" s="984"/>
      <c r="VPO37" s="984"/>
      <c r="VPP37" s="984"/>
      <c r="VPQ37" s="984"/>
      <c r="VPR37" s="984"/>
      <c r="VPS37" s="984"/>
      <c r="VPT37" s="984"/>
      <c r="VPU37" s="984"/>
      <c r="VPV37" s="984"/>
      <c r="VPW37" s="984"/>
      <c r="VPX37" s="984"/>
      <c r="VPY37" s="984"/>
      <c r="VPZ37" s="984"/>
      <c r="VQA37" s="984"/>
      <c r="VQB37" s="984"/>
      <c r="VQC37" s="984"/>
      <c r="VQD37" s="984"/>
      <c r="VQE37" s="984"/>
      <c r="VQF37" s="984"/>
      <c r="VQG37" s="984"/>
      <c r="VQH37" s="984"/>
      <c r="VQI37" s="984"/>
      <c r="VQJ37" s="984"/>
      <c r="VQK37" s="984"/>
      <c r="VQL37" s="984"/>
      <c r="VQM37" s="984"/>
      <c r="VQN37" s="984"/>
      <c r="VQO37" s="984"/>
      <c r="VQP37" s="984"/>
      <c r="VQQ37" s="984"/>
      <c r="VQR37" s="984"/>
      <c r="VQS37" s="984"/>
      <c r="VQT37" s="984"/>
      <c r="VQU37" s="984"/>
      <c r="VQV37" s="984"/>
      <c r="VQW37" s="984"/>
      <c r="VQX37" s="984"/>
      <c r="VQY37" s="984"/>
      <c r="VQZ37" s="984"/>
      <c r="VRA37" s="984"/>
      <c r="VRB37" s="984"/>
      <c r="VRC37" s="984"/>
      <c r="VRD37" s="984"/>
      <c r="VRE37" s="984"/>
      <c r="VRF37" s="984"/>
      <c r="VRG37" s="984"/>
      <c r="VRH37" s="984"/>
      <c r="VRI37" s="984"/>
      <c r="VRJ37" s="984"/>
      <c r="VRK37" s="984"/>
      <c r="VRL37" s="984"/>
      <c r="VRM37" s="984"/>
      <c r="VRN37" s="984"/>
      <c r="VRO37" s="984"/>
      <c r="VRP37" s="984"/>
      <c r="VRQ37" s="984"/>
      <c r="VRR37" s="984"/>
      <c r="VRS37" s="984"/>
      <c r="VRT37" s="984"/>
      <c r="VRU37" s="984"/>
      <c r="VRV37" s="984"/>
      <c r="VRW37" s="984"/>
      <c r="VRX37" s="984"/>
      <c r="VRY37" s="984"/>
      <c r="VRZ37" s="984"/>
      <c r="VSA37" s="984"/>
      <c r="VSB37" s="984"/>
      <c r="VSC37" s="984"/>
      <c r="VSD37" s="984"/>
      <c r="VSE37" s="984"/>
      <c r="VSF37" s="984"/>
      <c r="VSG37" s="984"/>
      <c r="VSH37" s="984"/>
      <c r="VSI37" s="984"/>
      <c r="VSJ37" s="984"/>
      <c r="VSK37" s="984"/>
      <c r="VSL37" s="984"/>
      <c r="VSM37" s="984"/>
      <c r="VSN37" s="984"/>
      <c r="VSO37" s="984"/>
      <c r="VSP37" s="984"/>
      <c r="VSQ37" s="984"/>
      <c r="VSR37" s="984"/>
      <c r="VSS37" s="984"/>
      <c r="VST37" s="984"/>
      <c r="VSU37" s="984"/>
      <c r="VSV37" s="984"/>
      <c r="VSW37" s="984"/>
      <c r="VSX37" s="984"/>
      <c r="VSY37" s="984"/>
      <c r="VSZ37" s="984"/>
      <c r="VTA37" s="984"/>
      <c r="VTB37" s="984"/>
      <c r="VTC37" s="984"/>
      <c r="VTD37" s="984"/>
      <c r="VTE37" s="984"/>
      <c r="VTF37" s="984"/>
      <c r="VTG37" s="984"/>
      <c r="VTH37" s="984"/>
      <c r="VTI37" s="984"/>
      <c r="VTJ37" s="984"/>
      <c r="VTK37" s="984"/>
      <c r="VTL37" s="984"/>
      <c r="VTM37" s="984"/>
      <c r="VTN37" s="984"/>
      <c r="VTO37" s="984"/>
      <c r="VTP37" s="984"/>
      <c r="VTQ37" s="984"/>
      <c r="VTR37" s="984"/>
      <c r="VTS37" s="984"/>
      <c r="VTT37" s="984"/>
      <c r="VTU37" s="984"/>
      <c r="VTV37" s="984"/>
      <c r="VTW37" s="984"/>
      <c r="VTX37" s="984"/>
      <c r="VTY37" s="984"/>
      <c r="VTZ37" s="984"/>
      <c r="VUA37" s="984"/>
      <c r="VUB37" s="984"/>
      <c r="VUC37" s="984"/>
      <c r="VUD37" s="984"/>
      <c r="VUE37" s="984"/>
      <c r="VUF37" s="984"/>
      <c r="VUG37" s="984"/>
      <c r="VUH37" s="984"/>
      <c r="VUI37" s="984"/>
      <c r="VUJ37" s="984"/>
      <c r="VUK37" s="984"/>
      <c r="VUL37" s="984"/>
      <c r="VUM37" s="984"/>
      <c r="VUN37" s="984"/>
      <c r="VUO37" s="984"/>
      <c r="VUP37" s="984"/>
      <c r="VUQ37" s="984"/>
      <c r="VUR37" s="984"/>
      <c r="VUS37" s="984"/>
      <c r="VUT37" s="984"/>
      <c r="VUU37" s="984"/>
      <c r="VUV37" s="984"/>
      <c r="VUW37" s="984"/>
      <c r="VUX37" s="984"/>
      <c r="VUY37" s="984"/>
      <c r="VUZ37" s="984"/>
      <c r="VVA37" s="984"/>
      <c r="VVB37" s="984"/>
      <c r="VVC37" s="984"/>
      <c r="VVD37" s="984"/>
      <c r="VVE37" s="984"/>
      <c r="VVF37" s="984"/>
      <c r="VVG37" s="984"/>
      <c r="VVH37" s="984"/>
      <c r="VVI37" s="984"/>
      <c r="VVJ37" s="984"/>
      <c r="VVK37" s="984"/>
      <c r="VVL37" s="984"/>
      <c r="VVM37" s="984"/>
      <c r="VVN37" s="984"/>
      <c r="VVO37" s="984"/>
      <c r="VVP37" s="984"/>
      <c r="VVQ37" s="984"/>
      <c r="VVR37" s="984"/>
      <c r="VVS37" s="984"/>
      <c r="VVT37" s="984"/>
      <c r="VVU37" s="984"/>
      <c r="VVV37" s="984"/>
      <c r="VVW37" s="984"/>
      <c r="VVX37" s="984"/>
      <c r="VVY37" s="984"/>
      <c r="VVZ37" s="984"/>
      <c r="VWA37" s="984"/>
      <c r="VWB37" s="984"/>
      <c r="VWC37" s="984"/>
      <c r="VWD37" s="984"/>
      <c r="VWE37" s="984"/>
      <c r="VWF37" s="984"/>
      <c r="VWG37" s="984"/>
      <c r="VWH37" s="984"/>
      <c r="VWI37" s="984"/>
      <c r="VWJ37" s="984"/>
      <c r="VWK37" s="984"/>
      <c r="VWL37" s="984"/>
      <c r="VWM37" s="984"/>
      <c r="VWN37" s="984"/>
      <c r="VWO37" s="984"/>
      <c r="VWP37" s="984"/>
      <c r="VWQ37" s="984"/>
      <c r="VWR37" s="984"/>
      <c r="VWS37" s="984"/>
      <c r="VWT37" s="984"/>
      <c r="VWU37" s="984"/>
      <c r="VWV37" s="984"/>
      <c r="VWW37" s="984"/>
      <c r="VWX37" s="984"/>
      <c r="VWY37" s="984"/>
      <c r="VWZ37" s="984"/>
      <c r="VXA37" s="984"/>
      <c r="VXB37" s="984"/>
      <c r="VXC37" s="984"/>
      <c r="VXD37" s="984"/>
      <c r="VXE37" s="984"/>
      <c r="VXF37" s="984"/>
      <c r="VXG37" s="984"/>
      <c r="VXH37" s="984"/>
      <c r="VXI37" s="984"/>
      <c r="VXJ37" s="984"/>
      <c r="VXK37" s="984"/>
      <c r="VXL37" s="984"/>
      <c r="VXM37" s="984"/>
      <c r="VXN37" s="984"/>
      <c r="VXO37" s="984"/>
      <c r="VXP37" s="984"/>
      <c r="VXQ37" s="984"/>
      <c r="VXR37" s="984"/>
      <c r="VXS37" s="984"/>
      <c r="VXT37" s="984"/>
      <c r="VXU37" s="984"/>
      <c r="VXV37" s="984"/>
      <c r="VXW37" s="984"/>
      <c r="VXX37" s="984"/>
      <c r="VXY37" s="984"/>
      <c r="VXZ37" s="984"/>
      <c r="VYA37" s="984"/>
      <c r="VYB37" s="984"/>
      <c r="VYC37" s="984"/>
      <c r="VYD37" s="984"/>
      <c r="VYE37" s="984"/>
      <c r="VYF37" s="984"/>
      <c r="VYG37" s="984"/>
      <c r="VYH37" s="984"/>
      <c r="VYI37" s="984"/>
      <c r="VYJ37" s="984"/>
      <c r="VYK37" s="984"/>
      <c r="VYL37" s="984"/>
      <c r="VYM37" s="984"/>
      <c r="VYN37" s="984"/>
      <c r="VYO37" s="984"/>
      <c r="VYP37" s="984"/>
      <c r="VYQ37" s="984"/>
      <c r="VYR37" s="984"/>
      <c r="VYS37" s="984"/>
      <c r="VYT37" s="984"/>
      <c r="VYU37" s="984"/>
      <c r="VYV37" s="984"/>
      <c r="VYW37" s="984"/>
      <c r="VYX37" s="984"/>
      <c r="VYY37" s="984"/>
      <c r="VYZ37" s="984"/>
      <c r="VZA37" s="984"/>
      <c r="VZB37" s="984"/>
      <c r="VZC37" s="984"/>
      <c r="VZD37" s="984"/>
      <c r="VZE37" s="984"/>
      <c r="VZF37" s="984"/>
      <c r="VZG37" s="984"/>
      <c r="VZH37" s="984"/>
      <c r="VZI37" s="984"/>
      <c r="VZJ37" s="984"/>
      <c r="VZK37" s="984"/>
      <c r="VZL37" s="984"/>
      <c r="VZM37" s="984"/>
      <c r="VZN37" s="984"/>
      <c r="VZO37" s="984"/>
      <c r="VZP37" s="984"/>
      <c r="VZQ37" s="984"/>
      <c r="VZR37" s="984"/>
      <c r="VZS37" s="984"/>
      <c r="VZT37" s="984"/>
      <c r="VZU37" s="984"/>
      <c r="VZV37" s="984"/>
      <c r="VZW37" s="984"/>
      <c r="VZX37" s="984"/>
      <c r="VZY37" s="984"/>
      <c r="VZZ37" s="984"/>
      <c r="WAA37" s="984"/>
      <c r="WAB37" s="984"/>
      <c r="WAC37" s="984"/>
      <c r="WAD37" s="984"/>
      <c r="WAE37" s="984"/>
      <c r="WAF37" s="984"/>
      <c r="WAG37" s="984"/>
      <c r="WAH37" s="984"/>
      <c r="WAI37" s="984"/>
      <c r="WAJ37" s="984"/>
      <c r="WAK37" s="984"/>
      <c r="WAL37" s="984"/>
      <c r="WAM37" s="984"/>
      <c r="WAN37" s="984"/>
      <c r="WAO37" s="984"/>
      <c r="WAP37" s="984"/>
      <c r="WAQ37" s="984"/>
      <c r="WAR37" s="984"/>
      <c r="WAS37" s="984"/>
      <c r="WAT37" s="984"/>
      <c r="WAU37" s="984"/>
      <c r="WAV37" s="984"/>
      <c r="WAW37" s="984"/>
      <c r="WAX37" s="984"/>
      <c r="WAY37" s="984"/>
      <c r="WAZ37" s="984"/>
      <c r="WBA37" s="984"/>
      <c r="WBB37" s="984"/>
      <c r="WBC37" s="984"/>
      <c r="WBD37" s="984"/>
      <c r="WBE37" s="984"/>
      <c r="WBF37" s="984"/>
      <c r="WBG37" s="984"/>
      <c r="WBH37" s="984"/>
      <c r="WBI37" s="984"/>
      <c r="WBJ37" s="984"/>
      <c r="WBK37" s="984"/>
      <c r="WBL37" s="984"/>
      <c r="WBM37" s="984"/>
      <c r="WBN37" s="984"/>
      <c r="WBO37" s="984"/>
      <c r="WBP37" s="984"/>
      <c r="WBQ37" s="984"/>
      <c r="WBR37" s="984"/>
      <c r="WBS37" s="984"/>
      <c r="WBT37" s="984"/>
      <c r="WBU37" s="984"/>
      <c r="WBV37" s="984"/>
      <c r="WBW37" s="984"/>
      <c r="WBX37" s="984"/>
      <c r="WBY37" s="984"/>
      <c r="WBZ37" s="984"/>
      <c r="WCA37" s="984"/>
      <c r="WCB37" s="984"/>
      <c r="WCC37" s="984"/>
      <c r="WCD37" s="984"/>
      <c r="WCE37" s="984"/>
      <c r="WCF37" s="984"/>
      <c r="WCG37" s="984"/>
      <c r="WCH37" s="984"/>
      <c r="WCI37" s="984"/>
      <c r="WCJ37" s="984"/>
      <c r="WCK37" s="984"/>
      <c r="WCL37" s="984"/>
      <c r="WCM37" s="984"/>
      <c r="WCN37" s="984"/>
      <c r="WCO37" s="984"/>
      <c r="WCP37" s="984"/>
      <c r="WCQ37" s="984"/>
      <c r="WCR37" s="984"/>
      <c r="WCS37" s="984"/>
      <c r="WCT37" s="984"/>
      <c r="WCU37" s="984"/>
      <c r="WCV37" s="984"/>
      <c r="WCW37" s="984"/>
      <c r="WCX37" s="984"/>
      <c r="WCY37" s="984"/>
      <c r="WCZ37" s="984"/>
      <c r="WDA37" s="984"/>
      <c r="WDB37" s="984"/>
      <c r="WDC37" s="984"/>
      <c r="WDD37" s="984"/>
      <c r="WDE37" s="984"/>
      <c r="WDF37" s="984"/>
      <c r="WDG37" s="984"/>
      <c r="WDH37" s="984"/>
      <c r="WDI37" s="984"/>
      <c r="WDJ37" s="984"/>
      <c r="WDK37" s="984"/>
      <c r="WDL37" s="984"/>
      <c r="WDM37" s="984"/>
      <c r="WDN37" s="984"/>
      <c r="WDO37" s="984"/>
      <c r="WDP37" s="984"/>
      <c r="WDQ37" s="984"/>
      <c r="WDR37" s="984"/>
      <c r="WDS37" s="984"/>
      <c r="WDT37" s="984"/>
      <c r="WDU37" s="984"/>
      <c r="WDV37" s="984"/>
      <c r="WDW37" s="984"/>
      <c r="WDX37" s="984"/>
      <c r="WDY37" s="984"/>
      <c r="WDZ37" s="984"/>
      <c r="WEA37" s="984"/>
      <c r="WEB37" s="984"/>
      <c r="WEC37" s="984"/>
      <c r="WED37" s="984"/>
      <c r="WEE37" s="984"/>
      <c r="WEF37" s="984"/>
      <c r="WEG37" s="984"/>
      <c r="WEH37" s="984"/>
      <c r="WEI37" s="984"/>
      <c r="WEJ37" s="984"/>
      <c r="WEK37" s="984"/>
      <c r="WEL37" s="984"/>
      <c r="WEM37" s="984"/>
      <c r="WEN37" s="984"/>
      <c r="WEO37" s="984"/>
      <c r="WEP37" s="984"/>
      <c r="WEQ37" s="984"/>
      <c r="WER37" s="984"/>
      <c r="WES37" s="984"/>
      <c r="WET37" s="984"/>
      <c r="WEU37" s="984"/>
      <c r="WEV37" s="984"/>
      <c r="WEW37" s="984"/>
      <c r="WEX37" s="984"/>
      <c r="WEY37" s="984"/>
      <c r="WEZ37" s="984"/>
      <c r="WFA37" s="984"/>
      <c r="WFB37" s="984"/>
      <c r="WFC37" s="984"/>
      <c r="WFD37" s="984"/>
      <c r="WFE37" s="984"/>
      <c r="WFF37" s="984"/>
      <c r="WFG37" s="984"/>
      <c r="WFH37" s="984"/>
      <c r="WFI37" s="984"/>
      <c r="WFJ37" s="984"/>
      <c r="WFK37" s="984"/>
      <c r="WFL37" s="984"/>
      <c r="WFM37" s="984"/>
      <c r="WFN37" s="984"/>
      <c r="WFO37" s="984"/>
      <c r="WFP37" s="984"/>
      <c r="WFQ37" s="984"/>
      <c r="WFR37" s="984"/>
      <c r="WFS37" s="984"/>
      <c r="WFT37" s="984"/>
      <c r="WFU37" s="984"/>
      <c r="WFV37" s="984"/>
      <c r="WFW37" s="984"/>
      <c r="WFX37" s="984"/>
      <c r="WFY37" s="984"/>
      <c r="WFZ37" s="984"/>
      <c r="WGA37" s="984"/>
      <c r="WGB37" s="984"/>
      <c r="WGC37" s="984"/>
      <c r="WGD37" s="984"/>
      <c r="WGE37" s="984"/>
      <c r="WGF37" s="984"/>
      <c r="WGG37" s="984"/>
      <c r="WGH37" s="984"/>
      <c r="WGI37" s="984"/>
      <c r="WGJ37" s="984"/>
      <c r="WGK37" s="984"/>
      <c r="WGL37" s="984"/>
      <c r="WGM37" s="984"/>
      <c r="WGN37" s="984"/>
      <c r="WGO37" s="984"/>
      <c r="WGP37" s="984"/>
      <c r="WGQ37" s="984"/>
      <c r="WGR37" s="984"/>
      <c r="WGS37" s="984"/>
      <c r="WGT37" s="984"/>
      <c r="WGU37" s="984"/>
      <c r="WGV37" s="984"/>
      <c r="WGW37" s="984"/>
      <c r="WGX37" s="984"/>
      <c r="WGY37" s="984"/>
      <c r="WGZ37" s="984"/>
      <c r="WHA37" s="984"/>
      <c r="WHB37" s="984"/>
      <c r="WHC37" s="984"/>
      <c r="WHD37" s="984"/>
      <c r="WHE37" s="984"/>
      <c r="WHF37" s="984"/>
      <c r="WHG37" s="984"/>
      <c r="WHH37" s="984"/>
      <c r="WHI37" s="984"/>
      <c r="WHJ37" s="984"/>
      <c r="WHK37" s="984"/>
      <c r="WHL37" s="984"/>
      <c r="WHM37" s="984"/>
      <c r="WHN37" s="984"/>
      <c r="WHO37" s="984"/>
      <c r="WHP37" s="984"/>
      <c r="WHQ37" s="984"/>
      <c r="WHR37" s="984"/>
      <c r="WHS37" s="984"/>
      <c r="WHT37" s="984"/>
      <c r="WHU37" s="984"/>
      <c r="WHV37" s="984"/>
      <c r="WHW37" s="984"/>
      <c r="WHX37" s="984"/>
      <c r="WHY37" s="984"/>
      <c r="WHZ37" s="984"/>
      <c r="WIA37" s="984"/>
      <c r="WIB37" s="984"/>
      <c r="WIC37" s="984"/>
      <c r="WID37" s="984"/>
      <c r="WIE37" s="984"/>
      <c r="WIF37" s="984"/>
      <c r="WIG37" s="984"/>
      <c r="WIH37" s="984"/>
      <c r="WII37" s="984"/>
      <c r="WIJ37" s="984"/>
      <c r="WIK37" s="984"/>
      <c r="WIL37" s="984"/>
      <c r="WIM37" s="984"/>
      <c r="WIN37" s="984"/>
      <c r="WIO37" s="984"/>
      <c r="WIP37" s="984"/>
      <c r="WIQ37" s="984"/>
      <c r="WIR37" s="984"/>
      <c r="WIS37" s="984"/>
      <c r="WIT37" s="984"/>
      <c r="WIU37" s="984"/>
      <c r="WIV37" s="984"/>
      <c r="WIW37" s="984"/>
      <c r="WIX37" s="984"/>
      <c r="WIY37" s="984"/>
      <c r="WIZ37" s="984"/>
      <c r="WJA37" s="984"/>
      <c r="WJB37" s="984"/>
      <c r="WJC37" s="984"/>
      <c r="WJD37" s="984"/>
      <c r="WJE37" s="984"/>
      <c r="WJF37" s="984"/>
      <c r="WJG37" s="984"/>
      <c r="WJH37" s="984"/>
      <c r="WJI37" s="984"/>
      <c r="WJJ37" s="984"/>
      <c r="WJK37" s="984"/>
      <c r="WJL37" s="984"/>
      <c r="WJM37" s="984"/>
      <c r="WJN37" s="984"/>
      <c r="WJO37" s="984"/>
      <c r="WJP37" s="984"/>
      <c r="WJQ37" s="984"/>
      <c r="WJR37" s="984"/>
      <c r="WJS37" s="984"/>
      <c r="WJT37" s="984"/>
      <c r="WJU37" s="984"/>
      <c r="WJV37" s="984"/>
      <c r="WJW37" s="984"/>
      <c r="WJX37" s="984"/>
      <c r="WJY37" s="984"/>
      <c r="WJZ37" s="984"/>
      <c r="WKA37" s="984"/>
      <c r="WKB37" s="984"/>
      <c r="WKC37" s="984"/>
      <c r="WKD37" s="984"/>
      <c r="WKE37" s="984"/>
      <c r="WKF37" s="984"/>
      <c r="WKG37" s="984"/>
      <c r="WKH37" s="984"/>
      <c r="WKI37" s="984"/>
      <c r="WKJ37" s="984"/>
      <c r="WKK37" s="984"/>
      <c r="WKL37" s="984"/>
      <c r="WKM37" s="984"/>
      <c r="WKN37" s="984"/>
      <c r="WKO37" s="984"/>
      <c r="WKP37" s="984"/>
      <c r="WKQ37" s="984"/>
      <c r="WKR37" s="984"/>
      <c r="WKS37" s="984"/>
      <c r="WKT37" s="984"/>
      <c r="WKU37" s="984"/>
      <c r="WKV37" s="984"/>
      <c r="WKW37" s="984"/>
      <c r="WKX37" s="984"/>
      <c r="WKY37" s="984"/>
      <c r="WKZ37" s="984"/>
      <c r="WLA37" s="984"/>
      <c r="WLB37" s="984"/>
      <c r="WLC37" s="984"/>
      <c r="WLD37" s="984"/>
      <c r="WLE37" s="984"/>
      <c r="WLF37" s="984"/>
      <c r="WLG37" s="984"/>
      <c r="WLH37" s="984"/>
      <c r="WLI37" s="984"/>
      <c r="WLJ37" s="984"/>
      <c r="WLK37" s="984"/>
      <c r="WLL37" s="984"/>
      <c r="WLM37" s="984"/>
      <c r="WLN37" s="984"/>
      <c r="WLO37" s="984"/>
      <c r="WLP37" s="984"/>
      <c r="WLQ37" s="984"/>
      <c r="WLR37" s="984"/>
      <c r="WLS37" s="984"/>
      <c r="WLT37" s="984"/>
      <c r="WLU37" s="984"/>
      <c r="WLV37" s="984"/>
      <c r="WLW37" s="984"/>
      <c r="WLX37" s="984"/>
      <c r="WLY37" s="984"/>
      <c r="WLZ37" s="984"/>
      <c r="WMA37" s="984"/>
      <c r="WMB37" s="984"/>
      <c r="WMC37" s="984"/>
      <c r="WMD37" s="984"/>
      <c r="WME37" s="984"/>
      <c r="WMF37" s="984"/>
      <c r="WMG37" s="984"/>
      <c r="WMH37" s="984"/>
      <c r="WMI37" s="984"/>
      <c r="WMJ37" s="984"/>
      <c r="WMK37" s="984"/>
      <c r="WML37" s="984"/>
      <c r="WMM37" s="984"/>
      <c r="WMN37" s="984"/>
      <c r="WMO37" s="984"/>
      <c r="WMP37" s="984"/>
      <c r="WMQ37" s="984"/>
      <c r="WMR37" s="984"/>
      <c r="WMS37" s="984"/>
      <c r="WMT37" s="984"/>
      <c r="WMU37" s="984"/>
      <c r="WMV37" s="984"/>
      <c r="WMW37" s="984"/>
      <c r="WMX37" s="984"/>
      <c r="WMY37" s="984"/>
      <c r="WMZ37" s="984"/>
      <c r="WNA37" s="984"/>
      <c r="WNB37" s="984"/>
      <c r="WNC37" s="984"/>
      <c r="WND37" s="984"/>
      <c r="WNE37" s="984"/>
      <c r="WNF37" s="984"/>
      <c r="WNG37" s="984"/>
      <c r="WNH37" s="984"/>
      <c r="WNI37" s="984"/>
      <c r="WNJ37" s="984"/>
      <c r="WNK37" s="984"/>
      <c r="WNL37" s="984"/>
      <c r="WNM37" s="984"/>
      <c r="WNN37" s="984"/>
      <c r="WNO37" s="984"/>
      <c r="WNP37" s="984"/>
      <c r="WNQ37" s="984"/>
      <c r="WNR37" s="984"/>
      <c r="WNS37" s="984"/>
      <c r="WNT37" s="984"/>
      <c r="WNU37" s="984"/>
      <c r="WNV37" s="984"/>
      <c r="WNW37" s="984"/>
      <c r="WNX37" s="984"/>
      <c r="WNY37" s="984"/>
      <c r="WNZ37" s="984"/>
      <c r="WOA37" s="984"/>
      <c r="WOB37" s="984"/>
      <c r="WOC37" s="984"/>
      <c r="WOD37" s="984"/>
      <c r="WOE37" s="984"/>
      <c r="WOF37" s="984"/>
      <c r="WOG37" s="984"/>
      <c r="WOH37" s="984"/>
      <c r="WOI37" s="984"/>
      <c r="WOJ37" s="984"/>
      <c r="WOK37" s="984"/>
      <c r="WOL37" s="984"/>
      <c r="WOM37" s="984"/>
      <c r="WON37" s="984"/>
      <c r="WOO37" s="984"/>
      <c r="WOP37" s="984"/>
      <c r="WOQ37" s="984"/>
      <c r="WOR37" s="984"/>
      <c r="WOS37" s="984"/>
      <c r="WOT37" s="984"/>
      <c r="WOU37" s="984"/>
      <c r="WOV37" s="984"/>
      <c r="WOW37" s="984"/>
      <c r="WOX37" s="984"/>
      <c r="WOY37" s="984"/>
      <c r="WOZ37" s="984"/>
      <c r="WPA37" s="984"/>
      <c r="WPB37" s="984"/>
      <c r="WPC37" s="984"/>
      <c r="WPD37" s="984"/>
      <c r="WPE37" s="984"/>
      <c r="WPF37" s="984"/>
      <c r="WPG37" s="984"/>
      <c r="WPH37" s="984"/>
      <c r="WPI37" s="984"/>
      <c r="WPJ37" s="984"/>
      <c r="WPK37" s="984"/>
      <c r="WPL37" s="984"/>
      <c r="WPM37" s="984"/>
      <c r="WPN37" s="984"/>
      <c r="WPO37" s="984"/>
      <c r="WPP37" s="984"/>
      <c r="WPQ37" s="984"/>
      <c r="WPR37" s="984"/>
      <c r="WPS37" s="984"/>
      <c r="WPT37" s="984"/>
      <c r="WPU37" s="984"/>
      <c r="WPV37" s="984"/>
      <c r="WPW37" s="984"/>
      <c r="WPX37" s="984"/>
      <c r="WPY37" s="984"/>
      <c r="WPZ37" s="984"/>
      <c r="WQA37" s="984"/>
      <c r="WQB37" s="984"/>
      <c r="WQC37" s="984"/>
      <c r="WQD37" s="984"/>
      <c r="WQE37" s="984"/>
      <c r="WQF37" s="984"/>
      <c r="WQG37" s="984"/>
      <c r="WQH37" s="984"/>
      <c r="WQI37" s="984"/>
      <c r="WQJ37" s="984"/>
      <c r="WQK37" s="984"/>
      <c r="WQL37" s="984"/>
      <c r="WQM37" s="984"/>
      <c r="WQN37" s="984"/>
      <c r="WQO37" s="984"/>
      <c r="WQP37" s="984"/>
      <c r="WQQ37" s="984"/>
      <c r="WQR37" s="984"/>
      <c r="WQS37" s="984"/>
      <c r="WQT37" s="984"/>
      <c r="WQU37" s="984"/>
      <c r="WQV37" s="984"/>
      <c r="WQW37" s="984"/>
      <c r="WQX37" s="984"/>
      <c r="WQY37" s="984"/>
      <c r="WQZ37" s="984"/>
      <c r="WRA37" s="984"/>
      <c r="WRB37" s="984"/>
      <c r="WRC37" s="984"/>
      <c r="WRD37" s="984"/>
      <c r="WRE37" s="984"/>
      <c r="WRF37" s="984"/>
      <c r="WRG37" s="984"/>
      <c r="WRH37" s="984"/>
      <c r="WRI37" s="984"/>
      <c r="WRJ37" s="984"/>
      <c r="WRK37" s="984"/>
      <c r="WRL37" s="984"/>
      <c r="WRM37" s="984"/>
      <c r="WRN37" s="984"/>
      <c r="WRO37" s="984"/>
      <c r="WRP37" s="984"/>
      <c r="WRQ37" s="984"/>
      <c r="WRR37" s="984"/>
      <c r="WRS37" s="984"/>
      <c r="WRT37" s="984"/>
      <c r="WRU37" s="984"/>
      <c r="WRV37" s="984"/>
      <c r="WRW37" s="984"/>
      <c r="WRX37" s="984"/>
      <c r="WRY37" s="984"/>
      <c r="WRZ37" s="984"/>
      <c r="WSA37" s="984"/>
      <c r="WSB37" s="984"/>
      <c r="WSC37" s="984"/>
      <c r="WSD37" s="984"/>
      <c r="WSE37" s="984"/>
      <c r="WSF37" s="984"/>
      <c r="WSG37" s="984"/>
      <c r="WSH37" s="984"/>
      <c r="WSI37" s="984"/>
      <c r="WSJ37" s="984"/>
      <c r="WSK37" s="984"/>
      <c r="WSL37" s="984"/>
      <c r="WSM37" s="984"/>
      <c r="WSN37" s="984"/>
      <c r="WSO37" s="984"/>
      <c r="WSP37" s="984"/>
      <c r="WSQ37" s="984"/>
      <c r="WSR37" s="984"/>
      <c r="WSS37" s="984"/>
      <c r="WST37" s="984"/>
      <c r="WSU37" s="984"/>
      <c r="WSV37" s="984"/>
      <c r="WSW37" s="984"/>
      <c r="WSX37" s="984"/>
      <c r="WSY37" s="984"/>
      <c r="WSZ37" s="984"/>
      <c r="WTA37" s="984"/>
      <c r="WTB37" s="984"/>
      <c r="WTC37" s="984"/>
      <c r="WTD37" s="984"/>
      <c r="WTE37" s="984"/>
      <c r="WTF37" s="984"/>
      <c r="WTG37" s="984"/>
      <c r="WTH37" s="984"/>
      <c r="WTI37" s="984"/>
      <c r="WTJ37" s="984"/>
      <c r="WTK37" s="984"/>
      <c r="WTL37" s="984"/>
      <c r="WTM37" s="984"/>
      <c r="WTN37" s="984"/>
      <c r="WTO37" s="984"/>
      <c r="WTP37" s="984"/>
      <c r="WTQ37" s="984"/>
      <c r="WTR37" s="984"/>
      <c r="WTS37" s="984"/>
      <c r="WTT37" s="984"/>
      <c r="WTU37" s="984"/>
      <c r="WTV37" s="984"/>
      <c r="WTW37" s="984"/>
      <c r="WTX37" s="984"/>
      <c r="WTY37" s="984"/>
      <c r="WTZ37" s="984"/>
      <c r="WUA37" s="984"/>
      <c r="WUB37" s="984"/>
      <c r="WUC37" s="984"/>
      <c r="WUD37" s="984"/>
      <c r="WUE37" s="984"/>
      <c r="WUF37" s="984"/>
      <c r="WUG37" s="984"/>
      <c r="WUH37" s="984"/>
      <c r="WUI37" s="984"/>
      <c r="WUJ37" s="984"/>
      <c r="WUK37" s="984"/>
      <c r="WUL37" s="984"/>
      <c r="WUM37" s="984"/>
      <c r="WUN37" s="984"/>
      <c r="WUO37" s="984"/>
      <c r="WUP37" s="984"/>
      <c r="WUQ37" s="984"/>
      <c r="WUR37" s="984"/>
      <c r="WUS37" s="984"/>
      <c r="WUT37" s="984"/>
      <c r="WUU37" s="984"/>
      <c r="WUV37" s="984"/>
      <c r="WUW37" s="984"/>
      <c r="WUX37" s="984"/>
      <c r="WUY37" s="984"/>
      <c r="WUZ37" s="984"/>
      <c r="WVA37" s="984"/>
      <c r="WVB37" s="984"/>
      <c r="WVC37" s="984"/>
      <c r="WVD37" s="984"/>
      <c r="WVE37" s="984"/>
      <c r="WVF37" s="984"/>
      <c r="WVG37" s="984"/>
      <c r="WVH37" s="984"/>
      <c r="WVI37" s="984"/>
      <c r="WVJ37" s="984"/>
      <c r="WVK37" s="984"/>
      <c r="WVL37" s="984"/>
      <c r="WVM37" s="984"/>
      <c r="WVN37" s="984"/>
      <c r="WVO37" s="984"/>
      <c r="WVP37" s="984"/>
      <c r="WVQ37" s="984"/>
      <c r="WVR37" s="984"/>
      <c r="WVS37" s="984"/>
      <c r="WVT37" s="984"/>
      <c r="WVU37" s="984"/>
      <c r="WVV37" s="984"/>
      <c r="WVW37" s="984"/>
      <c r="WVX37" s="984"/>
      <c r="WVY37" s="984"/>
      <c r="WVZ37" s="984"/>
      <c r="WWA37" s="984"/>
      <c r="WWB37" s="984"/>
      <c r="WWC37" s="984"/>
      <c r="WWD37" s="984"/>
      <c r="WWE37" s="984"/>
      <c r="WWF37" s="984"/>
      <c r="WWG37" s="984"/>
      <c r="WWH37" s="984"/>
      <c r="WWI37" s="984"/>
      <c r="WWJ37" s="984"/>
      <c r="WWK37" s="984"/>
      <c r="WWL37" s="984"/>
      <c r="WWM37" s="984"/>
      <c r="WWN37" s="984"/>
      <c r="WWO37" s="984"/>
      <c r="WWP37" s="984"/>
      <c r="WWQ37" s="984"/>
      <c r="WWR37" s="984"/>
      <c r="WWS37" s="984"/>
      <c r="WWT37" s="984"/>
      <c r="WWU37" s="984"/>
      <c r="WWV37" s="984"/>
      <c r="WWW37" s="984"/>
      <c r="WWX37" s="984"/>
      <c r="WWY37" s="984"/>
      <c r="WWZ37" s="984"/>
      <c r="WXA37" s="984"/>
      <c r="WXB37" s="984"/>
      <c r="WXC37" s="984"/>
      <c r="WXD37" s="984"/>
      <c r="WXE37" s="984"/>
      <c r="WXF37" s="984"/>
      <c r="WXG37" s="984"/>
      <c r="WXH37" s="984"/>
      <c r="WXI37" s="984"/>
      <c r="WXJ37" s="984"/>
      <c r="WXK37" s="984"/>
      <c r="WXL37" s="984"/>
      <c r="WXM37" s="984"/>
      <c r="WXN37" s="984"/>
      <c r="WXO37" s="984"/>
      <c r="WXP37" s="984"/>
      <c r="WXQ37" s="984"/>
      <c r="WXR37" s="984"/>
      <c r="WXS37" s="984"/>
      <c r="WXT37" s="984"/>
      <c r="WXU37" s="984"/>
      <c r="WXV37" s="984"/>
      <c r="WXW37" s="984"/>
      <c r="WXX37" s="984"/>
      <c r="WXY37" s="984"/>
      <c r="WXZ37" s="984"/>
      <c r="WYA37" s="984"/>
      <c r="WYB37" s="984"/>
      <c r="WYC37" s="984"/>
      <c r="WYD37" s="984"/>
      <c r="WYE37" s="984"/>
      <c r="WYF37" s="984"/>
      <c r="WYG37" s="984"/>
      <c r="WYH37" s="984"/>
      <c r="WYI37" s="984"/>
      <c r="WYJ37" s="984"/>
      <c r="WYK37" s="984"/>
      <c r="WYL37" s="984"/>
      <c r="WYM37" s="984"/>
      <c r="WYN37" s="984"/>
      <c r="WYO37" s="984"/>
      <c r="WYP37" s="984"/>
      <c r="WYQ37" s="984"/>
      <c r="WYR37" s="984"/>
      <c r="WYS37" s="984"/>
      <c r="WYT37" s="984"/>
      <c r="WYU37" s="984"/>
      <c r="WYV37" s="984"/>
      <c r="WYW37" s="984"/>
      <c r="WYX37" s="984"/>
      <c r="WYY37" s="984"/>
      <c r="WYZ37" s="984"/>
      <c r="WZA37" s="984"/>
      <c r="WZB37" s="984"/>
      <c r="WZC37" s="984"/>
      <c r="WZD37" s="984"/>
      <c r="WZE37" s="984"/>
      <c r="WZF37" s="984"/>
      <c r="WZG37" s="984"/>
      <c r="WZH37" s="984"/>
      <c r="WZI37" s="984"/>
      <c r="WZJ37" s="984"/>
      <c r="WZK37" s="984"/>
      <c r="WZL37" s="984"/>
      <c r="WZM37" s="984"/>
      <c r="WZN37" s="984"/>
      <c r="WZO37" s="984"/>
      <c r="WZP37" s="984"/>
      <c r="WZQ37" s="984"/>
      <c r="WZR37" s="984"/>
      <c r="WZS37" s="984"/>
      <c r="WZT37" s="984"/>
      <c r="WZU37" s="984"/>
      <c r="WZV37" s="984"/>
      <c r="WZW37" s="984"/>
      <c r="WZX37" s="984"/>
      <c r="WZY37" s="984"/>
      <c r="WZZ37" s="984"/>
      <c r="XAA37" s="984"/>
      <c r="XAB37" s="984"/>
      <c r="XAC37" s="984"/>
      <c r="XAD37" s="984"/>
      <c r="XAE37" s="984"/>
      <c r="XAF37" s="984"/>
      <c r="XAG37" s="984"/>
      <c r="XAH37" s="984"/>
      <c r="XAI37" s="984"/>
      <c r="XAJ37" s="984"/>
      <c r="XAK37" s="984"/>
      <c r="XAL37" s="984"/>
      <c r="XAM37" s="984"/>
      <c r="XAN37" s="984"/>
      <c r="XAO37" s="984"/>
      <c r="XAP37" s="984"/>
      <c r="XAQ37" s="984"/>
      <c r="XAR37" s="984"/>
      <c r="XAS37" s="984"/>
      <c r="XAT37" s="984"/>
      <c r="XAU37" s="984"/>
      <c r="XAV37" s="984"/>
      <c r="XAW37" s="984"/>
      <c r="XAX37" s="984"/>
      <c r="XAY37" s="984"/>
      <c r="XAZ37" s="984"/>
      <c r="XBA37" s="984"/>
      <c r="XBB37" s="984"/>
      <c r="XBC37" s="984"/>
      <c r="XBD37" s="984"/>
      <c r="XBE37" s="984"/>
      <c r="XBF37" s="984"/>
      <c r="XBG37" s="984"/>
      <c r="XBH37" s="984"/>
      <c r="XBI37" s="984"/>
      <c r="XBJ37" s="984"/>
      <c r="XBK37" s="984"/>
      <c r="XBL37" s="984"/>
      <c r="XBM37" s="984"/>
      <c r="XBN37" s="984"/>
      <c r="XBO37" s="984"/>
      <c r="XBP37" s="984"/>
      <c r="XBQ37" s="984"/>
      <c r="XBR37" s="984"/>
      <c r="XBS37" s="984"/>
      <c r="XBT37" s="984"/>
      <c r="XBU37" s="984"/>
      <c r="XBV37" s="984"/>
      <c r="XBW37" s="984"/>
      <c r="XBX37" s="984"/>
      <c r="XBY37" s="984"/>
      <c r="XBZ37" s="984"/>
      <c r="XCA37" s="984"/>
      <c r="XCB37" s="984"/>
      <c r="XCC37" s="984"/>
      <c r="XCD37" s="984"/>
      <c r="XCE37" s="984"/>
      <c r="XCF37" s="984"/>
      <c r="XCG37" s="984"/>
      <c r="XCH37" s="984"/>
      <c r="XCI37" s="984"/>
      <c r="XCJ37" s="984"/>
      <c r="XCK37" s="984"/>
      <c r="XCL37" s="984"/>
      <c r="XCM37" s="984"/>
      <c r="XCN37" s="984"/>
      <c r="XCO37" s="984"/>
      <c r="XCP37" s="984"/>
      <c r="XCQ37" s="984"/>
      <c r="XCR37" s="984"/>
      <c r="XCS37" s="984"/>
      <c r="XCT37" s="984"/>
      <c r="XCU37" s="984"/>
      <c r="XCV37" s="984"/>
      <c r="XCW37" s="984"/>
      <c r="XCX37" s="984"/>
      <c r="XCY37" s="984"/>
      <c r="XCZ37" s="984"/>
      <c r="XDA37" s="984"/>
      <c r="XDB37" s="984"/>
      <c r="XDC37" s="984"/>
      <c r="XDD37" s="984"/>
      <c r="XDE37" s="984"/>
      <c r="XDF37" s="984"/>
      <c r="XDG37" s="984"/>
      <c r="XDH37" s="984"/>
      <c r="XDI37" s="984"/>
      <c r="XDJ37" s="984"/>
      <c r="XDK37" s="984"/>
      <c r="XDL37" s="984"/>
      <c r="XDM37" s="984"/>
      <c r="XDN37" s="984"/>
      <c r="XDO37" s="984"/>
      <c r="XDP37" s="984"/>
      <c r="XDQ37" s="984"/>
      <c r="XDR37" s="984"/>
      <c r="XDS37" s="984"/>
      <c r="XDT37" s="984"/>
      <c r="XDU37" s="984"/>
      <c r="XDV37" s="984"/>
      <c r="XDW37" s="984"/>
      <c r="XDX37" s="984"/>
      <c r="XDY37" s="984"/>
      <c r="XDZ37" s="984"/>
      <c r="XEA37" s="984"/>
      <c r="XEB37" s="984"/>
      <c r="XEC37" s="984"/>
      <c r="XED37" s="984"/>
      <c r="XEE37" s="984"/>
      <c r="XEF37" s="984"/>
      <c r="XEG37" s="984"/>
      <c r="XEH37" s="984"/>
      <c r="XEI37" s="984"/>
      <c r="XEJ37" s="984"/>
      <c r="XEK37" s="984"/>
      <c r="XEL37" s="984"/>
      <c r="XEM37" s="984"/>
      <c r="XEN37" s="984"/>
      <c r="XEO37" s="984"/>
      <c r="XEP37" s="984"/>
      <c r="XEQ37" s="984"/>
      <c r="XER37" s="984"/>
      <c r="XES37" s="984"/>
      <c r="XET37" s="984"/>
      <c r="XEU37" s="984"/>
      <c r="XEV37" s="984"/>
      <c r="XEW37" s="984"/>
      <c r="XEX37" s="984"/>
      <c r="XEY37" s="984"/>
      <c r="XEZ37" s="984"/>
      <c r="XFA37" s="984"/>
      <c r="XFB37" s="984"/>
      <c r="XFC37" s="984"/>
      <c r="XFD37" s="984"/>
    </row>
    <row r="38" spans="1:16384" ht="16.95" customHeight="1">
      <c r="A38" s="32"/>
      <c r="B38" s="436">
        <f>IF(C38="","",COUNTIF($C$15:C38,"&lt;&gt;""")-COUNTBLANK($C$15:C38))</f>
        <v>20</v>
      </c>
      <c r="C38" s="162" t="s">
        <v>2877</v>
      </c>
      <c r="D38" s="1009" t="s">
        <v>1954</v>
      </c>
      <c r="E38" s="432" t="s">
        <v>1934</v>
      </c>
      <c r="F38" s="432" t="s">
        <v>117</v>
      </c>
      <c r="G38" s="32"/>
      <c r="H38" s="1010">
        <f t="shared" si="3"/>
        <v>1</v>
      </c>
      <c r="I38" s="183"/>
      <c r="J38" s="1002"/>
      <c r="K38" s="985"/>
      <c r="L38" s="183"/>
      <c r="M38" s="1002"/>
      <c r="N38" s="985"/>
      <c r="O38" s="183"/>
      <c r="P38" s="1002"/>
      <c r="Q38" s="985"/>
      <c r="R38" s="1194"/>
      <c r="S38" s="986"/>
      <c r="T38" s="1005"/>
      <c r="U38" s="984"/>
      <c r="V38" s="984"/>
      <c r="W38" s="984"/>
      <c r="X38" s="984"/>
      <c r="Y38" s="984"/>
      <c r="Z38" s="984"/>
      <c r="AA38" s="984"/>
      <c r="AB38" s="984"/>
      <c r="AC38" s="984"/>
      <c r="AD38" s="984"/>
      <c r="AE38" s="984"/>
      <c r="AF38" s="984"/>
      <c r="AG38" s="984"/>
      <c r="AH38" s="984"/>
      <c r="AI38" s="984"/>
      <c r="AJ38" s="984"/>
      <c r="AK38" s="984"/>
      <c r="AL38" s="984"/>
      <c r="AM38" s="984"/>
      <c r="AN38" s="984"/>
      <c r="AO38" s="984"/>
      <c r="AP38" s="984"/>
      <c r="AQ38" s="984"/>
      <c r="AR38" s="984"/>
      <c r="AS38" s="984"/>
      <c r="AT38" s="984"/>
      <c r="AU38" s="984"/>
      <c r="AV38" s="984"/>
      <c r="AW38" s="984"/>
      <c r="AX38" s="984"/>
      <c r="AY38" s="984"/>
      <c r="AZ38" s="984"/>
      <c r="BA38" s="984"/>
      <c r="BB38" s="984"/>
      <c r="BC38" s="984"/>
      <c r="BD38" s="984"/>
      <c r="BE38" s="984"/>
      <c r="BF38" s="984"/>
      <c r="BG38" s="984"/>
      <c r="BH38" s="984"/>
      <c r="BI38" s="984"/>
      <c r="BJ38" s="984"/>
      <c r="BK38" s="984"/>
      <c r="BL38" s="984"/>
      <c r="BM38" s="984"/>
      <c r="BN38" s="984"/>
      <c r="BO38" s="984"/>
      <c r="BP38" s="984"/>
      <c r="BQ38" s="984"/>
      <c r="BR38" s="984"/>
      <c r="BS38" s="984"/>
      <c r="BT38" s="984"/>
      <c r="BU38" s="984"/>
      <c r="BV38" s="984"/>
      <c r="BW38" s="984"/>
      <c r="BX38" s="984"/>
      <c r="BY38" s="984"/>
      <c r="BZ38" s="984"/>
      <c r="CA38" s="984"/>
      <c r="CB38" s="984"/>
      <c r="CC38" s="984"/>
      <c r="CD38" s="984"/>
      <c r="CE38" s="984"/>
      <c r="CF38" s="984"/>
      <c r="CG38" s="984"/>
      <c r="CH38" s="984"/>
      <c r="CI38" s="984"/>
      <c r="CJ38" s="984"/>
      <c r="CK38" s="984"/>
      <c r="CL38" s="984"/>
      <c r="CM38" s="984"/>
      <c r="CN38" s="984"/>
      <c r="CO38" s="984"/>
      <c r="CP38" s="984"/>
      <c r="CQ38" s="984"/>
      <c r="CR38" s="984"/>
      <c r="CS38" s="984"/>
      <c r="CT38" s="984"/>
      <c r="CU38" s="984"/>
      <c r="CV38" s="984"/>
      <c r="CW38" s="984"/>
      <c r="CX38" s="984"/>
      <c r="CY38" s="984"/>
      <c r="CZ38" s="984"/>
      <c r="DA38" s="984"/>
      <c r="DB38" s="984"/>
      <c r="DC38" s="984"/>
      <c r="DD38" s="984"/>
      <c r="DE38" s="984"/>
      <c r="DF38" s="984"/>
      <c r="DG38" s="984"/>
      <c r="DH38" s="984"/>
      <c r="DI38" s="984"/>
      <c r="DJ38" s="984"/>
      <c r="DK38" s="984"/>
      <c r="DL38" s="984"/>
      <c r="DM38" s="984"/>
      <c r="DN38" s="984"/>
      <c r="DO38" s="984"/>
      <c r="DP38" s="984"/>
      <c r="DQ38" s="984"/>
      <c r="DR38" s="984"/>
      <c r="DS38" s="984"/>
      <c r="DT38" s="984"/>
      <c r="DU38" s="984"/>
      <c r="DV38" s="984"/>
      <c r="DW38" s="984"/>
      <c r="DX38" s="984"/>
      <c r="DY38" s="984"/>
      <c r="DZ38" s="984"/>
      <c r="EA38" s="984"/>
      <c r="EB38" s="984"/>
      <c r="EC38" s="984"/>
      <c r="ED38" s="984"/>
      <c r="EE38" s="984"/>
      <c r="EF38" s="984"/>
      <c r="EG38" s="984"/>
      <c r="EH38" s="984"/>
      <c r="EI38" s="984"/>
      <c r="EJ38" s="984"/>
      <c r="EK38" s="984"/>
      <c r="EL38" s="984"/>
      <c r="EM38" s="984"/>
      <c r="EN38" s="984"/>
      <c r="EO38" s="984"/>
      <c r="EP38" s="984"/>
      <c r="EQ38" s="984"/>
      <c r="ER38" s="984"/>
      <c r="ES38" s="984"/>
      <c r="ET38" s="984"/>
      <c r="EU38" s="984"/>
      <c r="EV38" s="984"/>
      <c r="EW38" s="984"/>
      <c r="EX38" s="984"/>
      <c r="EY38" s="984"/>
      <c r="EZ38" s="984"/>
      <c r="FA38" s="984"/>
      <c r="FB38" s="984"/>
      <c r="FC38" s="984"/>
      <c r="FD38" s="984"/>
      <c r="FE38" s="984"/>
      <c r="FF38" s="984"/>
      <c r="FG38" s="984"/>
      <c r="FH38" s="984"/>
      <c r="FI38" s="984"/>
      <c r="FJ38" s="984"/>
      <c r="FK38" s="984"/>
      <c r="FL38" s="984"/>
      <c r="FM38" s="984"/>
      <c r="FN38" s="984"/>
      <c r="FO38" s="984"/>
      <c r="FP38" s="984"/>
      <c r="FQ38" s="984"/>
      <c r="FR38" s="984"/>
      <c r="FS38" s="984"/>
      <c r="FT38" s="984"/>
      <c r="FU38" s="984"/>
      <c r="FV38" s="984"/>
      <c r="FW38" s="984"/>
      <c r="FX38" s="984"/>
      <c r="FY38" s="984"/>
      <c r="FZ38" s="984"/>
      <c r="GA38" s="984"/>
      <c r="GB38" s="984"/>
      <c r="GC38" s="984"/>
      <c r="GD38" s="984"/>
      <c r="GE38" s="984"/>
      <c r="GF38" s="984"/>
      <c r="GG38" s="984"/>
      <c r="GH38" s="984"/>
      <c r="GI38" s="984"/>
      <c r="GJ38" s="984"/>
      <c r="GK38" s="984"/>
      <c r="GL38" s="984"/>
      <c r="GM38" s="984"/>
      <c r="GN38" s="984"/>
      <c r="GO38" s="984"/>
      <c r="GP38" s="984"/>
      <c r="GQ38" s="984"/>
      <c r="GR38" s="984"/>
      <c r="GS38" s="984"/>
      <c r="GT38" s="984"/>
      <c r="GU38" s="984"/>
      <c r="GV38" s="984"/>
      <c r="GW38" s="984"/>
      <c r="GX38" s="984"/>
      <c r="GY38" s="984"/>
      <c r="GZ38" s="984"/>
      <c r="HA38" s="984"/>
      <c r="HB38" s="984"/>
      <c r="HC38" s="984"/>
      <c r="HD38" s="984"/>
      <c r="HE38" s="984"/>
      <c r="HF38" s="984"/>
      <c r="HG38" s="984"/>
      <c r="HH38" s="984"/>
      <c r="HI38" s="984"/>
      <c r="HJ38" s="984"/>
      <c r="HK38" s="984"/>
      <c r="HL38" s="984"/>
      <c r="HM38" s="984"/>
      <c r="HN38" s="984"/>
      <c r="HO38" s="984"/>
      <c r="HP38" s="984"/>
      <c r="HQ38" s="984"/>
      <c r="HR38" s="984"/>
      <c r="HS38" s="984"/>
      <c r="HT38" s="984"/>
      <c r="HU38" s="984"/>
      <c r="HV38" s="984"/>
      <c r="HW38" s="984"/>
      <c r="HX38" s="984"/>
      <c r="HY38" s="984"/>
      <c r="HZ38" s="984"/>
      <c r="IA38" s="984"/>
      <c r="IB38" s="984"/>
      <c r="IC38" s="984"/>
      <c r="ID38" s="984"/>
      <c r="IE38" s="984"/>
      <c r="IF38" s="984"/>
      <c r="IG38" s="984"/>
      <c r="IH38" s="984"/>
      <c r="II38" s="984"/>
      <c r="IJ38" s="984"/>
      <c r="IK38" s="984"/>
      <c r="IL38" s="984"/>
      <c r="IM38" s="984"/>
      <c r="IN38" s="984"/>
      <c r="IO38" s="984"/>
      <c r="IP38" s="984"/>
      <c r="IQ38" s="984"/>
      <c r="IR38" s="984"/>
      <c r="IS38" s="984"/>
      <c r="IT38" s="984"/>
      <c r="IU38" s="984"/>
      <c r="IV38" s="984"/>
      <c r="IW38" s="984"/>
      <c r="IX38" s="984"/>
      <c r="IY38" s="984"/>
      <c r="IZ38" s="984"/>
      <c r="JA38" s="984"/>
      <c r="JB38" s="984"/>
      <c r="JC38" s="984"/>
      <c r="JD38" s="984"/>
      <c r="JE38" s="984"/>
      <c r="JF38" s="984"/>
      <c r="JG38" s="984"/>
      <c r="JH38" s="984"/>
      <c r="JI38" s="984"/>
      <c r="JJ38" s="984"/>
      <c r="JK38" s="984"/>
      <c r="JL38" s="984"/>
      <c r="JM38" s="984"/>
      <c r="JN38" s="984"/>
      <c r="JO38" s="984"/>
      <c r="JP38" s="984"/>
      <c r="JQ38" s="984"/>
      <c r="JR38" s="984"/>
      <c r="JS38" s="984"/>
      <c r="JT38" s="984"/>
      <c r="JU38" s="984"/>
      <c r="JV38" s="984"/>
      <c r="JW38" s="984"/>
      <c r="JX38" s="984"/>
      <c r="JY38" s="984"/>
      <c r="JZ38" s="984"/>
      <c r="KA38" s="984"/>
      <c r="KB38" s="984"/>
      <c r="KC38" s="984"/>
      <c r="KD38" s="984"/>
      <c r="KE38" s="984"/>
      <c r="KF38" s="984"/>
      <c r="KG38" s="984"/>
      <c r="KH38" s="984"/>
      <c r="KI38" s="984"/>
      <c r="KJ38" s="984"/>
      <c r="KK38" s="984"/>
      <c r="KL38" s="984"/>
      <c r="KM38" s="984"/>
      <c r="KN38" s="984"/>
      <c r="KO38" s="984"/>
      <c r="KP38" s="984"/>
      <c r="KQ38" s="984"/>
      <c r="KR38" s="984"/>
      <c r="KS38" s="984"/>
      <c r="KT38" s="984"/>
      <c r="KU38" s="984"/>
      <c r="KV38" s="984"/>
      <c r="KW38" s="984"/>
      <c r="KX38" s="984"/>
      <c r="KY38" s="984"/>
      <c r="KZ38" s="984"/>
      <c r="LA38" s="984"/>
      <c r="LB38" s="984"/>
      <c r="LC38" s="984"/>
      <c r="LD38" s="984"/>
      <c r="LE38" s="984"/>
      <c r="LF38" s="984"/>
      <c r="LG38" s="984"/>
      <c r="LH38" s="984"/>
      <c r="LI38" s="984"/>
      <c r="LJ38" s="984"/>
      <c r="LK38" s="984"/>
      <c r="LL38" s="984"/>
      <c r="LM38" s="984"/>
      <c r="LN38" s="984"/>
      <c r="LO38" s="984"/>
      <c r="LP38" s="984"/>
      <c r="LQ38" s="984"/>
      <c r="LR38" s="984"/>
      <c r="LS38" s="984"/>
      <c r="LT38" s="984"/>
      <c r="LU38" s="984"/>
      <c r="LV38" s="984"/>
      <c r="LW38" s="984"/>
      <c r="LX38" s="984"/>
      <c r="LY38" s="984"/>
      <c r="LZ38" s="984"/>
      <c r="MA38" s="984"/>
      <c r="MB38" s="984"/>
      <c r="MC38" s="984"/>
      <c r="MD38" s="984"/>
      <c r="ME38" s="984"/>
      <c r="MF38" s="984"/>
      <c r="MG38" s="984"/>
      <c r="MH38" s="984"/>
      <c r="MI38" s="984"/>
      <c r="MJ38" s="984"/>
      <c r="MK38" s="984"/>
      <c r="ML38" s="984"/>
      <c r="MM38" s="984"/>
      <c r="MN38" s="984"/>
      <c r="MO38" s="984"/>
      <c r="MP38" s="984"/>
      <c r="MQ38" s="984"/>
      <c r="MR38" s="984"/>
      <c r="MS38" s="984"/>
      <c r="MT38" s="984"/>
      <c r="MU38" s="984"/>
      <c r="MV38" s="984"/>
      <c r="MW38" s="984"/>
      <c r="MX38" s="984"/>
      <c r="MY38" s="984"/>
      <c r="MZ38" s="984"/>
      <c r="NA38" s="984"/>
      <c r="NB38" s="984"/>
      <c r="NC38" s="984"/>
      <c r="ND38" s="984"/>
      <c r="NE38" s="984"/>
      <c r="NF38" s="984"/>
      <c r="NG38" s="984"/>
      <c r="NH38" s="984"/>
      <c r="NI38" s="984"/>
      <c r="NJ38" s="984"/>
      <c r="NK38" s="984"/>
      <c r="NL38" s="984"/>
      <c r="NM38" s="984"/>
      <c r="NN38" s="984"/>
      <c r="NO38" s="984"/>
      <c r="NP38" s="984"/>
      <c r="NQ38" s="984"/>
      <c r="NR38" s="984"/>
      <c r="NS38" s="984"/>
      <c r="NT38" s="984"/>
      <c r="NU38" s="984"/>
      <c r="NV38" s="984"/>
      <c r="NW38" s="984"/>
      <c r="NX38" s="984"/>
      <c r="NY38" s="984"/>
      <c r="NZ38" s="984"/>
      <c r="OA38" s="984"/>
      <c r="OB38" s="984"/>
      <c r="OC38" s="984"/>
      <c r="OD38" s="984"/>
      <c r="OE38" s="984"/>
      <c r="OF38" s="984"/>
      <c r="OG38" s="984"/>
      <c r="OH38" s="984"/>
      <c r="OI38" s="984"/>
      <c r="OJ38" s="984"/>
      <c r="OK38" s="984"/>
      <c r="OL38" s="984"/>
      <c r="OM38" s="984"/>
      <c r="ON38" s="984"/>
      <c r="OO38" s="984"/>
      <c r="OP38" s="984"/>
      <c r="OQ38" s="984"/>
      <c r="OR38" s="984"/>
      <c r="OS38" s="984"/>
      <c r="OT38" s="984"/>
      <c r="OU38" s="984"/>
      <c r="OV38" s="984"/>
      <c r="OW38" s="984"/>
      <c r="OX38" s="984"/>
      <c r="OY38" s="984"/>
      <c r="OZ38" s="984"/>
      <c r="PA38" s="984"/>
      <c r="PB38" s="984"/>
      <c r="PC38" s="984"/>
      <c r="PD38" s="984"/>
      <c r="PE38" s="984"/>
      <c r="PF38" s="984"/>
      <c r="PG38" s="984"/>
      <c r="PH38" s="984"/>
      <c r="PI38" s="984"/>
      <c r="PJ38" s="984"/>
      <c r="PK38" s="984"/>
      <c r="PL38" s="984"/>
      <c r="PM38" s="984"/>
      <c r="PN38" s="984"/>
      <c r="PO38" s="984"/>
      <c r="PP38" s="984"/>
      <c r="PQ38" s="984"/>
      <c r="PR38" s="984"/>
      <c r="PS38" s="984"/>
      <c r="PT38" s="984"/>
      <c r="PU38" s="984"/>
      <c r="PV38" s="984"/>
      <c r="PW38" s="984"/>
      <c r="PX38" s="984"/>
      <c r="PY38" s="984"/>
      <c r="PZ38" s="984"/>
      <c r="QA38" s="984"/>
      <c r="QB38" s="984"/>
      <c r="QC38" s="984"/>
      <c r="QD38" s="984"/>
      <c r="QE38" s="984"/>
      <c r="QF38" s="984"/>
      <c r="QG38" s="984"/>
      <c r="QH38" s="984"/>
      <c r="QI38" s="984"/>
      <c r="QJ38" s="984"/>
      <c r="QK38" s="984"/>
      <c r="QL38" s="984"/>
      <c r="QM38" s="984"/>
      <c r="QN38" s="984"/>
      <c r="QO38" s="984"/>
      <c r="QP38" s="984"/>
      <c r="QQ38" s="984"/>
      <c r="QR38" s="984"/>
      <c r="QS38" s="984"/>
      <c r="QT38" s="984"/>
      <c r="QU38" s="984"/>
      <c r="QV38" s="984"/>
      <c r="QW38" s="984"/>
      <c r="QX38" s="984"/>
      <c r="QY38" s="984"/>
      <c r="QZ38" s="984"/>
      <c r="RA38" s="984"/>
      <c r="RB38" s="984"/>
      <c r="RC38" s="984"/>
      <c r="RD38" s="984"/>
      <c r="RE38" s="984"/>
      <c r="RF38" s="984"/>
      <c r="RG38" s="984"/>
      <c r="RH38" s="984"/>
      <c r="RI38" s="984"/>
      <c r="RJ38" s="984"/>
      <c r="RK38" s="984"/>
      <c r="RL38" s="984"/>
      <c r="RM38" s="984"/>
      <c r="RN38" s="984"/>
      <c r="RO38" s="984"/>
      <c r="RP38" s="984"/>
      <c r="RQ38" s="984"/>
      <c r="RR38" s="984"/>
      <c r="RS38" s="984"/>
      <c r="RT38" s="984"/>
      <c r="RU38" s="984"/>
      <c r="RV38" s="984"/>
      <c r="RW38" s="984"/>
      <c r="RX38" s="984"/>
      <c r="RY38" s="984"/>
      <c r="RZ38" s="984"/>
      <c r="SA38" s="984"/>
      <c r="SB38" s="984"/>
      <c r="SC38" s="984"/>
      <c r="SD38" s="984"/>
      <c r="SE38" s="984"/>
      <c r="SF38" s="984"/>
      <c r="SG38" s="984"/>
      <c r="SH38" s="984"/>
      <c r="SI38" s="984"/>
      <c r="SJ38" s="984"/>
      <c r="SK38" s="984"/>
      <c r="SL38" s="984"/>
      <c r="SM38" s="984"/>
      <c r="SN38" s="984"/>
      <c r="SO38" s="984"/>
      <c r="SP38" s="984"/>
      <c r="SQ38" s="984"/>
      <c r="SR38" s="984"/>
      <c r="SS38" s="984"/>
      <c r="ST38" s="984"/>
      <c r="SU38" s="984"/>
      <c r="SV38" s="984"/>
      <c r="SW38" s="984"/>
      <c r="SX38" s="984"/>
      <c r="SY38" s="984"/>
      <c r="SZ38" s="984"/>
      <c r="TA38" s="984"/>
      <c r="TB38" s="984"/>
      <c r="TC38" s="984"/>
      <c r="TD38" s="984"/>
      <c r="TE38" s="984"/>
      <c r="TF38" s="984"/>
      <c r="TG38" s="984"/>
      <c r="TH38" s="984"/>
      <c r="TI38" s="984"/>
      <c r="TJ38" s="984"/>
      <c r="TK38" s="984"/>
      <c r="TL38" s="984"/>
      <c r="TM38" s="984"/>
      <c r="TN38" s="984"/>
      <c r="TO38" s="984"/>
      <c r="TP38" s="984"/>
      <c r="TQ38" s="984"/>
      <c r="TR38" s="984"/>
      <c r="TS38" s="984"/>
      <c r="TT38" s="984"/>
      <c r="TU38" s="984"/>
      <c r="TV38" s="984"/>
      <c r="TW38" s="984"/>
      <c r="TX38" s="984"/>
      <c r="TY38" s="984"/>
      <c r="TZ38" s="984"/>
      <c r="UA38" s="984"/>
      <c r="UB38" s="984"/>
      <c r="UC38" s="984"/>
      <c r="UD38" s="984"/>
      <c r="UE38" s="984"/>
      <c r="UF38" s="984"/>
      <c r="UG38" s="984"/>
      <c r="UH38" s="984"/>
      <c r="UI38" s="984"/>
      <c r="UJ38" s="984"/>
      <c r="UK38" s="984"/>
      <c r="UL38" s="984"/>
      <c r="UM38" s="984"/>
      <c r="UN38" s="984"/>
      <c r="UO38" s="984"/>
      <c r="UP38" s="984"/>
      <c r="UQ38" s="984"/>
      <c r="UR38" s="984"/>
      <c r="US38" s="984"/>
      <c r="UT38" s="984"/>
      <c r="UU38" s="984"/>
      <c r="UV38" s="984"/>
      <c r="UW38" s="984"/>
      <c r="UX38" s="984"/>
      <c r="UY38" s="984"/>
      <c r="UZ38" s="984"/>
      <c r="VA38" s="984"/>
      <c r="VB38" s="984"/>
      <c r="VC38" s="984"/>
      <c r="VD38" s="984"/>
      <c r="VE38" s="984"/>
      <c r="VF38" s="984"/>
      <c r="VG38" s="984"/>
      <c r="VH38" s="984"/>
      <c r="VI38" s="984"/>
      <c r="VJ38" s="984"/>
      <c r="VK38" s="984"/>
      <c r="VL38" s="984"/>
      <c r="VM38" s="984"/>
      <c r="VN38" s="984"/>
      <c r="VO38" s="984"/>
      <c r="VP38" s="984"/>
      <c r="VQ38" s="984"/>
      <c r="VR38" s="984"/>
      <c r="VS38" s="984"/>
      <c r="VT38" s="984"/>
      <c r="VU38" s="984"/>
      <c r="VV38" s="984"/>
      <c r="VW38" s="984"/>
      <c r="VX38" s="984"/>
      <c r="VY38" s="984"/>
      <c r="VZ38" s="984"/>
      <c r="WA38" s="984"/>
      <c r="WB38" s="984"/>
      <c r="WC38" s="984"/>
      <c r="WD38" s="984"/>
      <c r="WE38" s="984"/>
      <c r="WF38" s="984"/>
      <c r="WG38" s="984"/>
      <c r="WH38" s="984"/>
      <c r="WI38" s="984"/>
      <c r="WJ38" s="984"/>
      <c r="WK38" s="984"/>
      <c r="WL38" s="984"/>
      <c r="WM38" s="984"/>
      <c r="WN38" s="984"/>
      <c r="WO38" s="984"/>
      <c r="WP38" s="984"/>
      <c r="WQ38" s="984"/>
      <c r="WR38" s="984"/>
      <c r="WS38" s="984"/>
      <c r="WT38" s="984"/>
      <c r="WU38" s="984"/>
      <c r="WV38" s="984"/>
      <c r="WW38" s="984"/>
      <c r="WX38" s="984"/>
      <c r="WY38" s="984"/>
      <c r="WZ38" s="984"/>
      <c r="XA38" s="984"/>
      <c r="XB38" s="984"/>
      <c r="XC38" s="984"/>
      <c r="XD38" s="984"/>
      <c r="XE38" s="984"/>
      <c r="XF38" s="984"/>
      <c r="XG38" s="984"/>
      <c r="XH38" s="984"/>
      <c r="XI38" s="984"/>
      <c r="XJ38" s="984"/>
      <c r="XK38" s="984"/>
      <c r="XL38" s="984"/>
      <c r="XM38" s="984"/>
      <c r="XN38" s="984"/>
      <c r="XO38" s="984"/>
      <c r="XP38" s="984"/>
      <c r="XQ38" s="984"/>
      <c r="XR38" s="984"/>
      <c r="XS38" s="984"/>
      <c r="XT38" s="984"/>
      <c r="XU38" s="984"/>
      <c r="XV38" s="984"/>
      <c r="XW38" s="984"/>
      <c r="XX38" s="984"/>
      <c r="XY38" s="984"/>
      <c r="XZ38" s="984"/>
      <c r="YA38" s="984"/>
      <c r="YB38" s="984"/>
      <c r="YC38" s="984"/>
      <c r="YD38" s="984"/>
      <c r="YE38" s="984"/>
      <c r="YF38" s="984"/>
      <c r="YG38" s="984"/>
      <c r="YH38" s="984"/>
      <c r="YI38" s="984"/>
      <c r="YJ38" s="984"/>
      <c r="YK38" s="984"/>
      <c r="YL38" s="984"/>
      <c r="YM38" s="984"/>
      <c r="YN38" s="984"/>
      <c r="YO38" s="984"/>
      <c r="YP38" s="984"/>
      <c r="YQ38" s="984"/>
      <c r="YR38" s="984"/>
      <c r="YS38" s="984"/>
      <c r="YT38" s="984"/>
      <c r="YU38" s="984"/>
      <c r="YV38" s="984"/>
      <c r="YW38" s="984"/>
      <c r="YX38" s="984"/>
      <c r="YY38" s="984"/>
      <c r="YZ38" s="984"/>
      <c r="ZA38" s="984"/>
      <c r="ZB38" s="984"/>
      <c r="ZC38" s="984"/>
      <c r="ZD38" s="984"/>
      <c r="ZE38" s="984"/>
      <c r="ZF38" s="984"/>
      <c r="ZG38" s="984"/>
      <c r="ZH38" s="984"/>
      <c r="ZI38" s="984"/>
      <c r="ZJ38" s="984"/>
      <c r="ZK38" s="984"/>
      <c r="ZL38" s="984"/>
      <c r="ZM38" s="984"/>
      <c r="ZN38" s="984"/>
      <c r="ZO38" s="984"/>
      <c r="ZP38" s="984"/>
      <c r="ZQ38" s="984"/>
      <c r="ZR38" s="984"/>
      <c r="ZS38" s="984"/>
      <c r="ZT38" s="984"/>
      <c r="ZU38" s="984"/>
      <c r="ZV38" s="984"/>
      <c r="ZW38" s="984"/>
      <c r="ZX38" s="984"/>
      <c r="ZY38" s="984"/>
      <c r="ZZ38" s="984"/>
      <c r="AAA38" s="984"/>
      <c r="AAB38" s="984"/>
      <c r="AAC38" s="984"/>
      <c r="AAD38" s="984"/>
      <c r="AAE38" s="984"/>
      <c r="AAF38" s="984"/>
      <c r="AAG38" s="984"/>
      <c r="AAH38" s="984"/>
      <c r="AAI38" s="984"/>
      <c r="AAJ38" s="984"/>
      <c r="AAK38" s="984"/>
      <c r="AAL38" s="984"/>
      <c r="AAM38" s="984"/>
      <c r="AAN38" s="984"/>
      <c r="AAO38" s="984"/>
      <c r="AAP38" s="984"/>
      <c r="AAQ38" s="984"/>
      <c r="AAR38" s="984"/>
      <c r="AAS38" s="984"/>
      <c r="AAT38" s="984"/>
      <c r="AAU38" s="984"/>
      <c r="AAV38" s="984"/>
      <c r="AAW38" s="984"/>
      <c r="AAX38" s="984"/>
      <c r="AAY38" s="984"/>
      <c r="AAZ38" s="984"/>
      <c r="ABA38" s="984"/>
      <c r="ABB38" s="984"/>
      <c r="ABC38" s="984"/>
      <c r="ABD38" s="984"/>
      <c r="ABE38" s="984"/>
      <c r="ABF38" s="984"/>
      <c r="ABG38" s="984"/>
      <c r="ABH38" s="984"/>
      <c r="ABI38" s="984"/>
      <c r="ABJ38" s="984"/>
      <c r="ABK38" s="984"/>
      <c r="ABL38" s="984"/>
      <c r="ABM38" s="984"/>
      <c r="ABN38" s="984"/>
      <c r="ABO38" s="984"/>
      <c r="ABP38" s="984"/>
      <c r="ABQ38" s="984"/>
      <c r="ABR38" s="984"/>
      <c r="ABS38" s="984"/>
      <c r="ABT38" s="984"/>
      <c r="ABU38" s="984"/>
      <c r="ABV38" s="984"/>
      <c r="ABW38" s="984"/>
      <c r="ABX38" s="984"/>
      <c r="ABY38" s="984"/>
      <c r="ABZ38" s="984"/>
      <c r="ACA38" s="984"/>
      <c r="ACB38" s="984"/>
      <c r="ACC38" s="984"/>
      <c r="ACD38" s="984"/>
      <c r="ACE38" s="984"/>
      <c r="ACF38" s="984"/>
      <c r="ACG38" s="984"/>
      <c r="ACH38" s="984"/>
      <c r="ACI38" s="984"/>
      <c r="ACJ38" s="984"/>
      <c r="ACK38" s="984"/>
      <c r="ACL38" s="984"/>
      <c r="ACM38" s="984"/>
      <c r="ACN38" s="984"/>
      <c r="ACO38" s="984"/>
      <c r="ACP38" s="984"/>
      <c r="ACQ38" s="984"/>
      <c r="ACR38" s="984"/>
      <c r="ACS38" s="984"/>
      <c r="ACT38" s="984"/>
      <c r="ACU38" s="984"/>
      <c r="ACV38" s="984"/>
      <c r="ACW38" s="984"/>
      <c r="ACX38" s="984"/>
      <c r="ACY38" s="984"/>
      <c r="ACZ38" s="984"/>
      <c r="ADA38" s="984"/>
      <c r="ADB38" s="984"/>
      <c r="ADC38" s="984"/>
      <c r="ADD38" s="984"/>
      <c r="ADE38" s="984"/>
      <c r="ADF38" s="984"/>
      <c r="ADG38" s="984"/>
      <c r="ADH38" s="984"/>
      <c r="ADI38" s="984"/>
      <c r="ADJ38" s="984"/>
      <c r="ADK38" s="984"/>
      <c r="ADL38" s="984"/>
      <c r="ADM38" s="984"/>
      <c r="ADN38" s="984"/>
      <c r="ADO38" s="984"/>
      <c r="ADP38" s="984"/>
      <c r="ADQ38" s="984"/>
      <c r="ADR38" s="984"/>
      <c r="ADS38" s="984"/>
      <c r="ADT38" s="984"/>
      <c r="ADU38" s="984"/>
      <c r="ADV38" s="984"/>
      <c r="ADW38" s="984"/>
      <c r="ADX38" s="984"/>
      <c r="ADY38" s="984"/>
      <c r="ADZ38" s="984"/>
      <c r="AEA38" s="984"/>
      <c r="AEB38" s="984"/>
      <c r="AEC38" s="984"/>
      <c r="AED38" s="984"/>
      <c r="AEE38" s="984"/>
      <c r="AEF38" s="984"/>
      <c r="AEG38" s="984"/>
      <c r="AEH38" s="984"/>
      <c r="AEI38" s="984"/>
      <c r="AEJ38" s="984"/>
      <c r="AEK38" s="984"/>
      <c r="AEL38" s="984"/>
      <c r="AEM38" s="984"/>
      <c r="AEN38" s="984"/>
      <c r="AEO38" s="984"/>
      <c r="AEP38" s="984"/>
      <c r="AEQ38" s="984"/>
      <c r="AER38" s="984"/>
      <c r="AES38" s="984"/>
      <c r="AET38" s="984"/>
      <c r="AEU38" s="984"/>
      <c r="AEV38" s="984"/>
      <c r="AEW38" s="984"/>
      <c r="AEX38" s="984"/>
      <c r="AEY38" s="984"/>
      <c r="AEZ38" s="984"/>
      <c r="AFA38" s="984"/>
      <c r="AFB38" s="984"/>
      <c r="AFC38" s="984"/>
      <c r="AFD38" s="984"/>
      <c r="AFE38" s="984"/>
      <c r="AFF38" s="984"/>
      <c r="AFG38" s="984"/>
      <c r="AFH38" s="984"/>
      <c r="AFI38" s="984"/>
      <c r="AFJ38" s="984"/>
      <c r="AFK38" s="984"/>
      <c r="AFL38" s="984"/>
      <c r="AFM38" s="984"/>
      <c r="AFN38" s="984"/>
      <c r="AFO38" s="984"/>
      <c r="AFP38" s="984"/>
      <c r="AFQ38" s="984"/>
      <c r="AFR38" s="984"/>
      <c r="AFS38" s="984"/>
      <c r="AFT38" s="984"/>
      <c r="AFU38" s="984"/>
      <c r="AFV38" s="984"/>
      <c r="AFW38" s="984"/>
      <c r="AFX38" s="984"/>
      <c r="AFY38" s="984"/>
      <c r="AFZ38" s="984"/>
      <c r="AGA38" s="984"/>
      <c r="AGB38" s="984"/>
      <c r="AGC38" s="984"/>
      <c r="AGD38" s="984"/>
      <c r="AGE38" s="984"/>
      <c r="AGF38" s="984"/>
      <c r="AGG38" s="984"/>
      <c r="AGH38" s="984"/>
      <c r="AGI38" s="984"/>
      <c r="AGJ38" s="984"/>
      <c r="AGK38" s="984"/>
      <c r="AGL38" s="984"/>
      <c r="AGM38" s="984"/>
      <c r="AGN38" s="984"/>
      <c r="AGO38" s="984"/>
      <c r="AGP38" s="984"/>
      <c r="AGQ38" s="984"/>
      <c r="AGR38" s="984"/>
      <c r="AGS38" s="984"/>
      <c r="AGT38" s="984"/>
      <c r="AGU38" s="984"/>
      <c r="AGV38" s="984"/>
      <c r="AGW38" s="984"/>
      <c r="AGX38" s="984"/>
      <c r="AGY38" s="984"/>
      <c r="AGZ38" s="984"/>
      <c r="AHA38" s="984"/>
      <c r="AHB38" s="984"/>
      <c r="AHC38" s="984"/>
      <c r="AHD38" s="984"/>
      <c r="AHE38" s="984"/>
      <c r="AHF38" s="984"/>
      <c r="AHG38" s="984"/>
      <c r="AHH38" s="984"/>
      <c r="AHI38" s="984"/>
      <c r="AHJ38" s="984"/>
      <c r="AHK38" s="984"/>
      <c r="AHL38" s="984"/>
      <c r="AHM38" s="984"/>
      <c r="AHN38" s="984"/>
      <c r="AHO38" s="984"/>
      <c r="AHP38" s="984"/>
      <c r="AHQ38" s="984"/>
      <c r="AHR38" s="984"/>
      <c r="AHS38" s="984"/>
      <c r="AHT38" s="984"/>
      <c r="AHU38" s="984"/>
      <c r="AHV38" s="984"/>
      <c r="AHW38" s="984"/>
      <c r="AHX38" s="984"/>
      <c r="AHY38" s="984"/>
      <c r="AHZ38" s="984"/>
      <c r="AIA38" s="984"/>
      <c r="AIB38" s="984"/>
      <c r="AIC38" s="984"/>
      <c r="AID38" s="984"/>
      <c r="AIE38" s="984"/>
      <c r="AIF38" s="984"/>
      <c r="AIG38" s="984"/>
      <c r="AIH38" s="984"/>
      <c r="AII38" s="984"/>
      <c r="AIJ38" s="984"/>
      <c r="AIK38" s="984"/>
      <c r="AIL38" s="984"/>
      <c r="AIM38" s="984"/>
      <c r="AIN38" s="984"/>
      <c r="AIO38" s="984"/>
      <c r="AIP38" s="984"/>
      <c r="AIQ38" s="984"/>
      <c r="AIR38" s="984"/>
      <c r="AIS38" s="984"/>
      <c r="AIT38" s="984"/>
      <c r="AIU38" s="984"/>
      <c r="AIV38" s="984"/>
      <c r="AIW38" s="984"/>
      <c r="AIX38" s="984"/>
      <c r="AIY38" s="984"/>
      <c r="AIZ38" s="984"/>
      <c r="AJA38" s="984"/>
      <c r="AJB38" s="984"/>
      <c r="AJC38" s="984"/>
      <c r="AJD38" s="984"/>
      <c r="AJE38" s="984"/>
      <c r="AJF38" s="984"/>
      <c r="AJG38" s="984"/>
      <c r="AJH38" s="984"/>
      <c r="AJI38" s="984"/>
      <c r="AJJ38" s="984"/>
      <c r="AJK38" s="984"/>
      <c r="AJL38" s="984"/>
      <c r="AJM38" s="984"/>
      <c r="AJN38" s="984"/>
      <c r="AJO38" s="984"/>
      <c r="AJP38" s="984"/>
      <c r="AJQ38" s="984"/>
      <c r="AJR38" s="984"/>
      <c r="AJS38" s="984"/>
      <c r="AJT38" s="984"/>
      <c r="AJU38" s="984"/>
      <c r="AJV38" s="984"/>
      <c r="AJW38" s="984"/>
      <c r="AJX38" s="984"/>
      <c r="AJY38" s="984"/>
      <c r="AJZ38" s="984"/>
      <c r="AKA38" s="984"/>
      <c r="AKB38" s="984"/>
      <c r="AKC38" s="984"/>
      <c r="AKD38" s="984"/>
      <c r="AKE38" s="984"/>
      <c r="AKF38" s="984"/>
      <c r="AKG38" s="984"/>
      <c r="AKH38" s="984"/>
      <c r="AKI38" s="984"/>
      <c r="AKJ38" s="984"/>
      <c r="AKK38" s="984"/>
      <c r="AKL38" s="984"/>
      <c r="AKM38" s="984"/>
      <c r="AKN38" s="984"/>
      <c r="AKO38" s="984"/>
      <c r="AKP38" s="984"/>
      <c r="AKQ38" s="984"/>
      <c r="AKR38" s="984"/>
      <c r="AKS38" s="984"/>
      <c r="AKT38" s="984"/>
      <c r="AKU38" s="984"/>
      <c r="AKV38" s="984"/>
      <c r="AKW38" s="984"/>
      <c r="AKX38" s="984"/>
      <c r="AKY38" s="984"/>
      <c r="AKZ38" s="984"/>
      <c r="ALA38" s="984"/>
      <c r="ALB38" s="984"/>
      <c r="ALC38" s="984"/>
      <c r="ALD38" s="984"/>
      <c r="ALE38" s="984"/>
      <c r="ALF38" s="984"/>
      <c r="ALG38" s="984"/>
      <c r="ALH38" s="984"/>
      <c r="ALI38" s="984"/>
      <c r="ALJ38" s="984"/>
      <c r="ALK38" s="984"/>
      <c r="ALL38" s="984"/>
      <c r="ALM38" s="984"/>
      <c r="ALN38" s="984"/>
      <c r="ALO38" s="984"/>
      <c r="ALP38" s="984"/>
      <c r="ALQ38" s="984"/>
      <c r="ALR38" s="984"/>
      <c r="ALS38" s="984"/>
      <c r="ALT38" s="984"/>
      <c r="ALU38" s="984"/>
      <c r="ALV38" s="984"/>
      <c r="ALW38" s="984"/>
      <c r="ALX38" s="984"/>
      <c r="ALY38" s="984"/>
      <c r="ALZ38" s="984"/>
      <c r="AMA38" s="984"/>
      <c r="AMB38" s="984"/>
      <c r="AMC38" s="984"/>
      <c r="AMD38" s="984"/>
      <c r="AME38" s="984"/>
      <c r="AMF38" s="984"/>
      <c r="AMG38" s="984"/>
      <c r="AMH38" s="984"/>
      <c r="AMI38" s="984"/>
      <c r="AMJ38" s="984"/>
      <c r="AMK38" s="984"/>
      <c r="AML38" s="984"/>
      <c r="AMM38" s="984"/>
      <c r="AMN38" s="984"/>
      <c r="AMO38" s="984"/>
      <c r="AMP38" s="984"/>
      <c r="AMQ38" s="984"/>
      <c r="AMR38" s="984"/>
      <c r="AMS38" s="984"/>
      <c r="AMT38" s="984"/>
      <c r="AMU38" s="984"/>
      <c r="AMV38" s="984"/>
      <c r="AMW38" s="984"/>
      <c r="AMX38" s="984"/>
      <c r="AMY38" s="984"/>
      <c r="AMZ38" s="984"/>
      <c r="ANA38" s="984"/>
      <c r="ANB38" s="984"/>
      <c r="ANC38" s="984"/>
      <c r="AND38" s="984"/>
      <c r="ANE38" s="984"/>
      <c r="ANF38" s="984"/>
      <c r="ANG38" s="984"/>
      <c r="ANH38" s="984"/>
      <c r="ANI38" s="984"/>
      <c r="ANJ38" s="984"/>
      <c r="ANK38" s="984"/>
      <c r="ANL38" s="984"/>
      <c r="ANM38" s="984"/>
      <c r="ANN38" s="984"/>
      <c r="ANO38" s="984"/>
      <c r="ANP38" s="984"/>
      <c r="ANQ38" s="984"/>
      <c r="ANR38" s="984"/>
      <c r="ANS38" s="984"/>
      <c r="ANT38" s="984"/>
      <c r="ANU38" s="984"/>
      <c r="ANV38" s="984"/>
      <c r="ANW38" s="984"/>
      <c r="ANX38" s="984"/>
      <c r="ANY38" s="984"/>
      <c r="ANZ38" s="984"/>
      <c r="AOA38" s="984"/>
      <c r="AOB38" s="984"/>
      <c r="AOC38" s="984"/>
      <c r="AOD38" s="984"/>
      <c r="AOE38" s="984"/>
      <c r="AOF38" s="984"/>
      <c r="AOG38" s="984"/>
      <c r="AOH38" s="984"/>
      <c r="AOI38" s="984"/>
      <c r="AOJ38" s="984"/>
      <c r="AOK38" s="984"/>
      <c r="AOL38" s="984"/>
      <c r="AOM38" s="984"/>
      <c r="AON38" s="984"/>
      <c r="AOO38" s="984"/>
      <c r="AOP38" s="984"/>
      <c r="AOQ38" s="984"/>
      <c r="AOR38" s="984"/>
      <c r="AOS38" s="984"/>
      <c r="AOT38" s="984"/>
      <c r="AOU38" s="984"/>
      <c r="AOV38" s="984"/>
      <c r="AOW38" s="984"/>
      <c r="AOX38" s="984"/>
      <c r="AOY38" s="984"/>
      <c r="AOZ38" s="984"/>
      <c r="APA38" s="984"/>
      <c r="APB38" s="984"/>
      <c r="APC38" s="984"/>
      <c r="APD38" s="984"/>
      <c r="APE38" s="984"/>
      <c r="APF38" s="984"/>
      <c r="APG38" s="984"/>
      <c r="APH38" s="984"/>
      <c r="API38" s="984"/>
      <c r="APJ38" s="984"/>
      <c r="APK38" s="984"/>
      <c r="APL38" s="984"/>
      <c r="APM38" s="984"/>
      <c r="APN38" s="984"/>
      <c r="APO38" s="984"/>
      <c r="APP38" s="984"/>
      <c r="APQ38" s="984"/>
      <c r="APR38" s="984"/>
      <c r="APS38" s="984"/>
      <c r="APT38" s="984"/>
      <c r="APU38" s="984"/>
      <c r="APV38" s="984"/>
      <c r="APW38" s="984"/>
      <c r="APX38" s="984"/>
      <c r="APY38" s="984"/>
      <c r="APZ38" s="984"/>
      <c r="AQA38" s="984"/>
      <c r="AQB38" s="984"/>
      <c r="AQC38" s="984"/>
      <c r="AQD38" s="984"/>
      <c r="AQE38" s="984"/>
      <c r="AQF38" s="984"/>
      <c r="AQG38" s="984"/>
      <c r="AQH38" s="984"/>
      <c r="AQI38" s="984"/>
      <c r="AQJ38" s="984"/>
      <c r="AQK38" s="984"/>
      <c r="AQL38" s="984"/>
      <c r="AQM38" s="984"/>
      <c r="AQN38" s="984"/>
      <c r="AQO38" s="984"/>
      <c r="AQP38" s="984"/>
      <c r="AQQ38" s="984"/>
      <c r="AQR38" s="984"/>
      <c r="AQS38" s="984"/>
      <c r="AQT38" s="984"/>
      <c r="AQU38" s="984"/>
      <c r="AQV38" s="984"/>
      <c r="AQW38" s="984"/>
      <c r="AQX38" s="984"/>
      <c r="AQY38" s="984"/>
      <c r="AQZ38" s="984"/>
      <c r="ARA38" s="984"/>
      <c r="ARB38" s="984"/>
      <c r="ARC38" s="984"/>
      <c r="ARD38" s="984"/>
      <c r="ARE38" s="984"/>
      <c r="ARF38" s="984"/>
      <c r="ARG38" s="984"/>
      <c r="ARH38" s="984"/>
      <c r="ARI38" s="984"/>
      <c r="ARJ38" s="984"/>
      <c r="ARK38" s="984"/>
      <c r="ARL38" s="984"/>
      <c r="ARM38" s="984"/>
      <c r="ARN38" s="984"/>
      <c r="ARO38" s="984"/>
      <c r="ARP38" s="984"/>
      <c r="ARQ38" s="984"/>
      <c r="ARR38" s="984"/>
      <c r="ARS38" s="984"/>
      <c r="ART38" s="984"/>
      <c r="ARU38" s="984"/>
      <c r="ARV38" s="984"/>
      <c r="ARW38" s="984"/>
      <c r="ARX38" s="984"/>
      <c r="ARY38" s="984"/>
      <c r="ARZ38" s="984"/>
      <c r="ASA38" s="984"/>
      <c r="ASB38" s="984"/>
      <c r="ASC38" s="984"/>
      <c r="ASD38" s="984"/>
      <c r="ASE38" s="984"/>
      <c r="ASF38" s="984"/>
      <c r="ASG38" s="984"/>
      <c r="ASH38" s="984"/>
      <c r="ASI38" s="984"/>
      <c r="ASJ38" s="984"/>
      <c r="ASK38" s="984"/>
      <c r="ASL38" s="984"/>
      <c r="ASM38" s="984"/>
      <c r="ASN38" s="984"/>
      <c r="ASO38" s="984"/>
      <c r="ASP38" s="984"/>
      <c r="ASQ38" s="984"/>
      <c r="ASR38" s="984"/>
      <c r="ASS38" s="984"/>
      <c r="AST38" s="984"/>
      <c r="ASU38" s="984"/>
      <c r="ASV38" s="984"/>
      <c r="ASW38" s="984"/>
      <c r="ASX38" s="984"/>
      <c r="ASY38" s="984"/>
      <c r="ASZ38" s="984"/>
      <c r="ATA38" s="984"/>
      <c r="ATB38" s="984"/>
      <c r="ATC38" s="984"/>
      <c r="ATD38" s="984"/>
      <c r="ATE38" s="984"/>
      <c r="ATF38" s="984"/>
      <c r="ATG38" s="984"/>
      <c r="ATH38" s="984"/>
      <c r="ATI38" s="984"/>
      <c r="ATJ38" s="984"/>
      <c r="ATK38" s="984"/>
      <c r="ATL38" s="984"/>
      <c r="ATM38" s="984"/>
      <c r="ATN38" s="984"/>
      <c r="ATO38" s="984"/>
      <c r="ATP38" s="984"/>
      <c r="ATQ38" s="984"/>
      <c r="ATR38" s="984"/>
      <c r="ATS38" s="984"/>
      <c r="ATT38" s="984"/>
      <c r="ATU38" s="984"/>
      <c r="ATV38" s="984"/>
      <c r="ATW38" s="984"/>
      <c r="ATX38" s="984"/>
      <c r="ATY38" s="984"/>
      <c r="ATZ38" s="984"/>
      <c r="AUA38" s="984"/>
      <c r="AUB38" s="984"/>
      <c r="AUC38" s="984"/>
      <c r="AUD38" s="984"/>
      <c r="AUE38" s="984"/>
      <c r="AUF38" s="984"/>
      <c r="AUG38" s="984"/>
      <c r="AUH38" s="984"/>
      <c r="AUI38" s="984"/>
      <c r="AUJ38" s="984"/>
      <c r="AUK38" s="984"/>
      <c r="AUL38" s="984"/>
      <c r="AUM38" s="984"/>
      <c r="AUN38" s="984"/>
      <c r="AUO38" s="984"/>
      <c r="AUP38" s="984"/>
      <c r="AUQ38" s="984"/>
      <c r="AUR38" s="984"/>
      <c r="AUS38" s="984"/>
      <c r="AUT38" s="984"/>
      <c r="AUU38" s="984"/>
      <c r="AUV38" s="984"/>
      <c r="AUW38" s="984"/>
      <c r="AUX38" s="984"/>
      <c r="AUY38" s="984"/>
      <c r="AUZ38" s="984"/>
      <c r="AVA38" s="984"/>
      <c r="AVB38" s="984"/>
      <c r="AVC38" s="984"/>
      <c r="AVD38" s="984"/>
      <c r="AVE38" s="984"/>
      <c r="AVF38" s="984"/>
      <c r="AVG38" s="984"/>
      <c r="AVH38" s="984"/>
      <c r="AVI38" s="984"/>
      <c r="AVJ38" s="984"/>
      <c r="AVK38" s="984"/>
      <c r="AVL38" s="984"/>
      <c r="AVM38" s="984"/>
      <c r="AVN38" s="984"/>
      <c r="AVO38" s="984"/>
      <c r="AVP38" s="984"/>
      <c r="AVQ38" s="984"/>
      <c r="AVR38" s="984"/>
      <c r="AVS38" s="984"/>
      <c r="AVT38" s="984"/>
      <c r="AVU38" s="984"/>
      <c r="AVV38" s="984"/>
      <c r="AVW38" s="984"/>
      <c r="AVX38" s="984"/>
      <c r="AVY38" s="984"/>
      <c r="AVZ38" s="984"/>
      <c r="AWA38" s="984"/>
      <c r="AWB38" s="984"/>
      <c r="AWC38" s="984"/>
      <c r="AWD38" s="984"/>
      <c r="AWE38" s="984"/>
      <c r="AWF38" s="984"/>
      <c r="AWG38" s="984"/>
      <c r="AWH38" s="984"/>
      <c r="AWI38" s="984"/>
      <c r="AWJ38" s="984"/>
      <c r="AWK38" s="984"/>
      <c r="AWL38" s="984"/>
      <c r="AWM38" s="984"/>
      <c r="AWN38" s="984"/>
      <c r="AWO38" s="984"/>
      <c r="AWP38" s="984"/>
      <c r="AWQ38" s="984"/>
      <c r="AWR38" s="984"/>
      <c r="AWS38" s="984"/>
      <c r="AWT38" s="984"/>
      <c r="AWU38" s="984"/>
      <c r="AWV38" s="984"/>
      <c r="AWW38" s="984"/>
      <c r="AWX38" s="984"/>
      <c r="AWY38" s="984"/>
      <c r="AWZ38" s="984"/>
      <c r="AXA38" s="984"/>
      <c r="AXB38" s="984"/>
      <c r="AXC38" s="984"/>
      <c r="AXD38" s="984"/>
      <c r="AXE38" s="984"/>
      <c r="AXF38" s="984"/>
      <c r="AXG38" s="984"/>
      <c r="AXH38" s="984"/>
      <c r="AXI38" s="984"/>
      <c r="AXJ38" s="984"/>
      <c r="AXK38" s="984"/>
      <c r="AXL38" s="984"/>
      <c r="AXM38" s="984"/>
      <c r="AXN38" s="984"/>
      <c r="AXO38" s="984"/>
      <c r="AXP38" s="984"/>
      <c r="AXQ38" s="984"/>
      <c r="AXR38" s="984"/>
      <c r="AXS38" s="984"/>
      <c r="AXT38" s="984"/>
      <c r="AXU38" s="984"/>
      <c r="AXV38" s="984"/>
      <c r="AXW38" s="984"/>
      <c r="AXX38" s="984"/>
      <c r="AXY38" s="984"/>
      <c r="AXZ38" s="984"/>
      <c r="AYA38" s="984"/>
      <c r="AYB38" s="984"/>
      <c r="AYC38" s="984"/>
      <c r="AYD38" s="984"/>
      <c r="AYE38" s="984"/>
      <c r="AYF38" s="984"/>
      <c r="AYG38" s="984"/>
      <c r="AYH38" s="984"/>
      <c r="AYI38" s="984"/>
      <c r="AYJ38" s="984"/>
      <c r="AYK38" s="984"/>
      <c r="AYL38" s="984"/>
      <c r="AYM38" s="984"/>
      <c r="AYN38" s="984"/>
      <c r="AYO38" s="984"/>
      <c r="AYP38" s="984"/>
      <c r="AYQ38" s="984"/>
      <c r="AYR38" s="984"/>
      <c r="AYS38" s="984"/>
      <c r="AYT38" s="984"/>
      <c r="AYU38" s="984"/>
      <c r="AYV38" s="984"/>
      <c r="AYW38" s="984"/>
      <c r="AYX38" s="984"/>
      <c r="AYY38" s="984"/>
      <c r="AYZ38" s="984"/>
      <c r="AZA38" s="984"/>
      <c r="AZB38" s="984"/>
      <c r="AZC38" s="984"/>
      <c r="AZD38" s="984"/>
      <c r="AZE38" s="984"/>
      <c r="AZF38" s="984"/>
      <c r="AZG38" s="984"/>
      <c r="AZH38" s="984"/>
      <c r="AZI38" s="984"/>
      <c r="AZJ38" s="984"/>
      <c r="AZK38" s="984"/>
      <c r="AZL38" s="984"/>
      <c r="AZM38" s="984"/>
      <c r="AZN38" s="984"/>
      <c r="AZO38" s="984"/>
      <c r="AZP38" s="984"/>
      <c r="AZQ38" s="984"/>
      <c r="AZR38" s="984"/>
      <c r="AZS38" s="984"/>
      <c r="AZT38" s="984"/>
      <c r="AZU38" s="984"/>
      <c r="AZV38" s="984"/>
      <c r="AZW38" s="984"/>
      <c r="AZX38" s="984"/>
      <c r="AZY38" s="984"/>
      <c r="AZZ38" s="984"/>
      <c r="BAA38" s="984"/>
      <c r="BAB38" s="984"/>
      <c r="BAC38" s="984"/>
      <c r="BAD38" s="984"/>
      <c r="BAE38" s="984"/>
      <c r="BAF38" s="984"/>
      <c r="BAG38" s="984"/>
      <c r="BAH38" s="984"/>
      <c r="BAI38" s="984"/>
      <c r="BAJ38" s="984"/>
      <c r="BAK38" s="984"/>
      <c r="BAL38" s="984"/>
      <c r="BAM38" s="984"/>
      <c r="BAN38" s="984"/>
      <c r="BAO38" s="984"/>
      <c r="BAP38" s="984"/>
      <c r="BAQ38" s="984"/>
      <c r="BAR38" s="984"/>
      <c r="BAS38" s="984"/>
      <c r="BAT38" s="984"/>
      <c r="BAU38" s="984"/>
      <c r="BAV38" s="984"/>
      <c r="BAW38" s="984"/>
      <c r="BAX38" s="984"/>
      <c r="BAY38" s="984"/>
      <c r="BAZ38" s="984"/>
      <c r="BBA38" s="984"/>
      <c r="BBB38" s="984"/>
      <c r="BBC38" s="984"/>
      <c r="BBD38" s="984"/>
      <c r="BBE38" s="984"/>
      <c r="BBF38" s="984"/>
      <c r="BBG38" s="984"/>
      <c r="BBH38" s="984"/>
      <c r="BBI38" s="984"/>
      <c r="BBJ38" s="984"/>
      <c r="BBK38" s="984"/>
      <c r="BBL38" s="984"/>
      <c r="BBM38" s="984"/>
      <c r="BBN38" s="984"/>
      <c r="BBO38" s="984"/>
      <c r="BBP38" s="984"/>
      <c r="BBQ38" s="984"/>
      <c r="BBR38" s="984"/>
      <c r="BBS38" s="984"/>
      <c r="BBT38" s="984"/>
      <c r="BBU38" s="984"/>
      <c r="BBV38" s="984"/>
      <c r="BBW38" s="984"/>
      <c r="BBX38" s="984"/>
      <c r="BBY38" s="984"/>
      <c r="BBZ38" s="984"/>
      <c r="BCA38" s="984"/>
      <c r="BCB38" s="984"/>
      <c r="BCC38" s="984"/>
      <c r="BCD38" s="984"/>
      <c r="BCE38" s="984"/>
      <c r="BCF38" s="984"/>
      <c r="BCG38" s="984"/>
      <c r="BCH38" s="984"/>
      <c r="BCI38" s="984"/>
      <c r="BCJ38" s="984"/>
      <c r="BCK38" s="984"/>
      <c r="BCL38" s="984"/>
      <c r="BCM38" s="984"/>
      <c r="BCN38" s="984"/>
      <c r="BCO38" s="984"/>
      <c r="BCP38" s="984"/>
      <c r="BCQ38" s="984"/>
      <c r="BCR38" s="984"/>
      <c r="BCS38" s="984"/>
      <c r="BCT38" s="984"/>
      <c r="BCU38" s="984"/>
      <c r="BCV38" s="984"/>
      <c r="BCW38" s="984"/>
      <c r="BCX38" s="984"/>
      <c r="BCY38" s="984"/>
      <c r="BCZ38" s="984"/>
      <c r="BDA38" s="984"/>
      <c r="BDB38" s="984"/>
      <c r="BDC38" s="984"/>
      <c r="BDD38" s="984"/>
      <c r="BDE38" s="984"/>
      <c r="BDF38" s="984"/>
      <c r="BDG38" s="984"/>
      <c r="BDH38" s="984"/>
      <c r="BDI38" s="984"/>
      <c r="BDJ38" s="984"/>
      <c r="BDK38" s="984"/>
      <c r="BDL38" s="984"/>
      <c r="BDM38" s="984"/>
      <c r="BDN38" s="984"/>
      <c r="BDO38" s="984"/>
      <c r="BDP38" s="984"/>
      <c r="BDQ38" s="984"/>
      <c r="BDR38" s="984"/>
      <c r="BDS38" s="984"/>
      <c r="BDT38" s="984"/>
      <c r="BDU38" s="984"/>
      <c r="BDV38" s="984"/>
      <c r="BDW38" s="984"/>
      <c r="BDX38" s="984"/>
      <c r="BDY38" s="984"/>
      <c r="BDZ38" s="984"/>
      <c r="BEA38" s="984"/>
      <c r="BEB38" s="984"/>
      <c r="BEC38" s="984"/>
      <c r="BED38" s="984"/>
      <c r="BEE38" s="984"/>
      <c r="BEF38" s="984"/>
      <c r="BEG38" s="984"/>
      <c r="BEH38" s="984"/>
      <c r="BEI38" s="984"/>
      <c r="BEJ38" s="984"/>
      <c r="BEK38" s="984"/>
      <c r="BEL38" s="984"/>
      <c r="BEM38" s="984"/>
      <c r="BEN38" s="984"/>
      <c r="BEO38" s="984"/>
      <c r="BEP38" s="984"/>
      <c r="BEQ38" s="984"/>
      <c r="BER38" s="984"/>
      <c r="BES38" s="984"/>
      <c r="BET38" s="984"/>
      <c r="BEU38" s="984"/>
      <c r="BEV38" s="984"/>
      <c r="BEW38" s="984"/>
      <c r="BEX38" s="984"/>
      <c r="BEY38" s="984"/>
      <c r="BEZ38" s="984"/>
      <c r="BFA38" s="984"/>
      <c r="BFB38" s="984"/>
      <c r="BFC38" s="984"/>
      <c r="BFD38" s="984"/>
      <c r="BFE38" s="984"/>
      <c r="BFF38" s="984"/>
      <c r="BFG38" s="984"/>
      <c r="BFH38" s="984"/>
      <c r="BFI38" s="984"/>
      <c r="BFJ38" s="984"/>
      <c r="BFK38" s="984"/>
      <c r="BFL38" s="984"/>
      <c r="BFM38" s="984"/>
      <c r="BFN38" s="984"/>
      <c r="BFO38" s="984"/>
      <c r="BFP38" s="984"/>
      <c r="BFQ38" s="984"/>
      <c r="BFR38" s="984"/>
      <c r="BFS38" s="984"/>
      <c r="BFT38" s="984"/>
      <c r="BFU38" s="984"/>
      <c r="BFV38" s="984"/>
      <c r="BFW38" s="984"/>
      <c r="BFX38" s="984"/>
      <c r="BFY38" s="984"/>
      <c r="BFZ38" s="984"/>
      <c r="BGA38" s="984"/>
      <c r="BGB38" s="984"/>
      <c r="BGC38" s="984"/>
      <c r="BGD38" s="984"/>
      <c r="BGE38" s="984"/>
      <c r="BGF38" s="984"/>
      <c r="BGG38" s="984"/>
      <c r="BGH38" s="984"/>
      <c r="BGI38" s="984"/>
      <c r="BGJ38" s="984"/>
      <c r="BGK38" s="984"/>
      <c r="BGL38" s="984"/>
      <c r="BGM38" s="984"/>
      <c r="BGN38" s="984"/>
      <c r="BGO38" s="984"/>
      <c r="BGP38" s="984"/>
      <c r="BGQ38" s="984"/>
      <c r="BGR38" s="984"/>
      <c r="BGS38" s="984"/>
      <c r="BGT38" s="984"/>
      <c r="BGU38" s="984"/>
      <c r="BGV38" s="984"/>
      <c r="BGW38" s="984"/>
      <c r="BGX38" s="984"/>
      <c r="BGY38" s="984"/>
      <c r="BGZ38" s="984"/>
      <c r="BHA38" s="984"/>
      <c r="BHB38" s="984"/>
      <c r="BHC38" s="984"/>
      <c r="BHD38" s="984"/>
      <c r="BHE38" s="984"/>
      <c r="BHF38" s="984"/>
      <c r="BHG38" s="984"/>
      <c r="BHH38" s="984"/>
      <c r="BHI38" s="984"/>
      <c r="BHJ38" s="984"/>
      <c r="BHK38" s="984"/>
      <c r="BHL38" s="984"/>
      <c r="BHM38" s="984"/>
      <c r="BHN38" s="984"/>
      <c r="BHO38" s="984"/>
      <c r="BHP38" s="984"/>
      <c r="BHQ38" s="984"/>
      <c r="BHR38" s="984"/>
      <c r="BHS38" s="984"/>
      <c r="BHT38" s="984"/>
      <c r="BHU38" s="984"/>
      <c r="BHV38" s="984"/>
      <c r="BHW38" s="984"/>
      <c r="BHX38" s="984"/>
      <c r="BHY38" s="984"/>
      <c r="BHZ38" s="984"/>
      <c r="BIA38" s="984"/>
      <c r="BIB38" s="984"/>
      <c r="BIC38" s="984"/>
      <c r="BID38" s="984"/>
      <c r="BIE38" s="984"/>
      <c r="BIF38" s="984"/>
      <c r="BIG38" s="984"/>
      <c r="BIH38" s="984"/>
      <c r="BII38" s="984"/>
      <c r="BIJ38" s="984"/>
      <c r="BIK38" s="984"/>
      <c r="BIL38" s="984"/>
      <c r="BIM38" s="984"/>
      <c r="BIN38" s="984"/>
      <c r="BIO38" s="984"/>
      <c r="BIP38" s="984"/>
      <c r="BIQ38" s="984"/>
      <c r="BIR38" s="984"/>
      <c r="BIS38" s="984"/>
      <c r="BIT38" s="984"/>
      <c r="BIU38" s="984"/>
      <c r="BIV38" s="984"/>
      <c r="BIW38" s="984"/>
      <c r="BIX38" s="984"/>
      <c r="BIY38" s="984"/>
      <c r="BIZ38" s="984"/>
      <c r="BJA38" s="984"/>
      <c r="BJB38" s="984"/>
      <c r="BJC38" s="984"/>
      <c r="BJD38" s="984"/>
      <c r="BJE38" s="984"/>
      <c r="BJF38" s="984"/>
      <c r="BJG38" s="984"/>
      <c r="BJH38" s="984"/>
      <c r="BJI38" s="984"/>
      <c r="BJJ38" s="984"/>
      <c r="BJK38" s="984"/>
      <c r="BJL38" s="984"/>
      <c r="BJM38" s="984"/>
      <c r="BJN38" s="984"/>
      <c r="BJO38" s="984"/>
      <c r="BJP38" s="984"/>
      <c r="BJQ38" s="984"/>
      <c r="BJR38" s="984"/>
      <c r="BJS38" s="984"/>
      <c r="BJT38" s="984"/>
      <c r="BJU38" s="984"/>
      <c r="BJV38" s="984"/>
      <c r="BJW38" s="984"/>
      <c r="BJX38" s="984"/>
      <c r="BJY38" s="984"/>
      <c r="BJZ38" s="984"/>
      <c r="BKA38" s="984"/>
      <c r="BKB38" s="984"/>
      <c r="BKC38" s="984"/>
      <c r="BKD38" s="984"/>
      <c r="BKE38" s="984"/>
      <c r="BKF38" s="984"/>
      <c r="BKG38" s="984"/>
      <c r="BKH38" s="984"/>
      <c r="BKI38" s="984"/>
      <c r="BKJ38" s="984"/>
      <c r="BKK38" s="984"/>
      <c r="BKL38" s="984"/>
      <c r="BKM38" s="984"/>
      <c r="BKN38" s="984"/>
      <c r="BKO38" s="984"/>
      <c r="BKP38" s="984"/>
      <c r="BKQ38" s="984"/>
      <c r="BKR38" s="984"/>
      <c r="BKS38" s="984"/>
      <c r="BKT38" s="984"/>
      <c r="BKU38" s="984"/>
      <c r="BKV38" s="984"/>
      <c r="BKW38" s="984"/>
      <c r="BKX38" s="984"/>
      <c r="BKY38" s="984"/>
      <c r="BKZ38" s="984"/>
      <c r="BLA38" s="984"/>
      <c r="BLB38" s="984"/>
      <c r="BLC38" s="984"/>
      <c r="BLD38" s="984"/>
      <c r="BLE38" s="984"/>
      <c r="BLF38" s="984"/>
      <c r="BLG38" s="984"/>
      <c r="BLH38" s="984"/>
      <c r="BLI38" s="984"/>
      <c r="BLJ38" s="984"/>
      <c r="BLK38" s="984"/>
      <c r="BLL38" s="984"/>
      <c r="BLM38" s="984"/>
      <c r="BLN38" s="984"/>
      <c r="BLO38" s="984"/>
      <c r="BLP38" s="984"/>
      <c r="BLQ38" s="984"/>
      <c r="BLR38" s="984"/>
      <c r="BLS38" s="984"/>
      <c r="BLT38" s="984"/>
      <c r="BLU38" s="984"/>
      <c r="BLV38" s="984"/>
      <c r="BLW38" s="984"/>
      <c r="BLX38" s="984"/>
      <c r="BLY38" s="984"/>
      <c r="BLZ38" s="984"/>
      <c r="BMA38" s="984"/>
      <c r="BMB38" s="984"/>
      <c r="BMC38" s="984"/>
      <c r="BMD38" s="984"/>
      <c r="BME38" s="984"/>
      <c r="BMF38" s="984"/>
      <c r="BMG38" s="984"/>
      <c r="BMH38" s="984"/>
      <c r="BMI38" s="984"/>
      <c r="BMJ38" s="984"/>
      <c r="BMK38" s="984"/>
      <c r="BML38" s="984"/>
      <c r="BMM38" s="984"/>
      <c r="BMN38" s="984"/>
      <c r="BMO38" s="984"/>
      <c r="BMP38" s="984"/>
      <c r="BMQ38" s="984"/>
      <c r="BMR38" s="984"/>
      <c r="BMS38" s="984"/>
      <c r="BMT38" s="984"/>
      <c r="BMU38" s="984"/>
      <c r="BMV38" s="984"/>
      <c r="BMW38" s="984"/>
      <c r="BMX38" s="984"/>
      <c r="BMY38" s="984"/>
      <c r="BMZ38" s="984"/>
      <c r="BNA38" s="984"/>
      <c r="BNB38" s="984"/>
      <c r="BNC38" s="984"/>
      <c r="BND38" s="984"/>
      <c r="BNE38" s="984"/>
      <c r="BNF38" s="984"/>
      <c r="BNG38" s="984"/>
      <c r="BNH38" s="984"/>
      <c r="BNI38" s="984"/>
      <c r="BNJ38" s="984"/>
      <c r="BNK38" s="984"/>
      <c r="BNL38" s="984"/>
      <c r="BNM38" s="984"/>
      <c r="BNN38" s="984"/>
      <c r="BNO38" s="984"/>
      <c r="BNP38" s="984"/>
      <c r="BNQ38" s="984"/>
      <c r="BNR38" s="984"/>
      <c r="BNS38" s="984"/>
      <c r="BNT38" s="984"/>
      <c r="BNU38" s="984"/>
      <c r="BNV38" s="984"/>
      <c r="BNW38" s="984"/>
      <c r="BNX38" s="984"/>
      <c r="BNY38" s="984"/>
      <c r="BNZ38" s="984"/>
      <c r="BOA38" s="984"/>
      <c r="BOB38" s="984"/>
      <c r="BOC38" s="984"/>
      <c r="BOD38" s="984"/>
      <c r="BOE38" s="984"/>
      <c r="BOF38" s="984"/>
      <c r="BOG38" s="984"/>
      <c r="BOH38" s="984"/>
      <c r="BOI38" s="984"/>
      <c r="BOJ38" s="984"/>
      <c r="BOK38" s="984"/>
      <c r="BOL38" s="984"/>
      <c r="BOM38" s="984"/>
      <c r="BON38" s="984"/>
      <c r="BOO38" s="984"/>
      <c r="BOP38" s="984"/>
      <c r="BOQ38" s="984"/>
      <c r="BOR38" s="984"/>
      <c r="BOS38" s="984"/>
      <c r="BOT38" s="984"/>
      <c r="BOU38" s="984"/>
      <c r="BOV38" s="984"/>
      <c r="BOW38" s="984"/>
      <c r="BOX38" s="984"/>
      <c r="BOY38" s="984"/>
      <c r="BOZ38" s="984"/>
      <c r="BPA38" s="984"/>
      <c r="BPB38" s="984"/>
      <c r="BPC38" s="984"/>
      <c r="BPD38" s="984"/>
      <c r="BPE38" s="984"/>
      <c r="BPF38" s="984"/>
      <c r="BPG38" s="984"/>
      <c r="BPH38" s="984"/>
      <c r="BPI38" s="984"/>
      <c r="BPJ38" s="984"/>
      <c r="BPK38" s="984"/>
      <c r="BPL38" s="984"/>
      <c r="BPM38" s="984"/>
      <c r="BPN38" s="984"/>
      <c r="BPO38" s="984"/>
      <c r="BPP38" s="984"/>
      <c r="BPQ38" s="984"/>
      <c r="BPR38" s="984"/>
      <c r="BPS38" s="984"/>
      <c r="BPT38" s="984"/>
      <c r="BPU38" s="984"/>
      <c r="BPV38" s="984"/>
      <c r="BPW38" s="984"/>
      <c r="BPX38" s="984"/>
      <c r="BPY38" s="984"/>
      <c r="BPZ38" s="984"/>
      <c r="BQA38" s="984"/>
      <c r="BQB38" s="984"/>
      <c r="BQC38" s="984"/>
      <c r="BQD38" s="984"/>
      <c r="BQE38" s="984"/>
      <c r="BQF38" s="984"/>
      <c r="BQG38" s="984"/>
      <c r="BQH38" s="984"/>
      <c r="BQI38" s="984"/>
      <c r="BQJ38" s="984"/>
      <c r="BQK38" s="984"/>
      <c r="BQL38" s="984"/>
      <c r="BQM38" s="984"/>
      <c r="BQN38" s="984"/>
      <c r="BQO38" s="984"/>
      <c r="BQP38" s="984"/>
      <c r="BQQ38" s="984"/>
      <c r="BQR38" s="984"/>
      <c r="BQS38" s="984"/>
      <c r="BQT38" s="984"/>
      <c r="BQU38" s="984"/>
      <c r="BQV38" s="984"/>
      <c r="BQW38" s="984"/>
      <c r="BQX38" s="984"/>
      <c r="BQY38" s="984"/>
      <c r="BQZ38" s="984"/>
      <c r="BRA38" s="984"/>
      <c r="BRB38" s="984"/>
      <c r="BRC38" s="984"/>
      <c r="BRD38" s="984"/>
      <c r="BRE38" s="984"/>
      <c r="BRF38" s="984"/>
      <c r="BRG38" s="984"/>
      <c r="BRH38" s="984"/>
      <c r="BRI38" s="984"/>
      <c r="BRJ38" s="984"/>
      <c r="BRK38" s="984"/>
      <c r="BRL38" s="984"/>
      <c r="BRM38" s="984"/>
      <c r="BRN38" s="984"/>
      <c r="BRO38" s="984"/>
      <c r="BRP38" s="984"/>
      <c r="BRQ38" s="984"/>
      <c r="BRR38" s="984"/>
      <c r="BRS38" s="984"/>
      <c r="BRT38" s="984"/>
      <c r="BRU38" s="984"/>
      <c r="BRV38" s="984"/>
      <c r="BRW38" s="984"/>
      <c r="BRX38" s="984"/>
      <c r="BRY38" s="984"/>
      <c r="BRZ38" s="984"/>
      <c r="BSA38" s="984"/>
      <c r="BSB38" s="984"/>
      <c r="BSC38" s="984"/>
      <c r="BSD38" s="984"/>
      <c r="BSE38" s="984"/>
      <c r="BSF38" s="984"/>
      <c r="BSG38" s="984"/>
      <c r="BSH38" s="984"/>
      <c r="BSI38" s="984"/>
      <c r="BSJ38" s="984"/>
      <c r="BSK38" s="984"/>
      <c r="BSL38" s="984"/>
      <c r="BSM38" s="984"/>
      <c r="BSN38" s="984"/>
      <c r="BSO38" s="984"/>
      <c r="BSP38" s="984"/>
      <c r="BSQ38" s="984"/>
      <c r="BSR38" s="984"/>
      <c r="BSS38" s="984"/>
      <c r="BST38" s="984"/>
      <c r="BSU38" s="984"/>
      <c r="BSV38" s="984"/>
      <c r="BSW38" s="984"/>
      <c r="BSX38" s="984"/>
      <c r="BSY38" s="984"/>
      <c r="BSZ38" s="984"/>
      <c r="BTA38" s="984"/>
      <c r="BTB38" s="984"/>
      <c r="BTC38" s="984"/>
      <c r="BTD38" s="984"/>
      <c r="BTE38" s="984"/>
      <c r="BTF38" s="984"/>
      <c r="BTG38" s="984"/>
      <c r="BTH38" s="984"/>
      <c r="BTI38" s="984"/>
      <c r="BTJ38" s="984"/>
      <c r="BTK38" s="984"/>
      <c r="BTL38" s="984"/>
      <c r="BTM38" s="984"/>
      <c r="BTN38" s="984"/>
      <c r="BTO38" s="984"/>
      <c r="BTP38" s="984"/>
      <c r="BTQ38" s="984"/>
      <c r="BTR38" s="984"/>
      <c r="BTS38" s="984"/>
      <c r="BTT38" s="984"/>
      <c r="BTU38" s="984"/>
      <c r="BTV38" s="984"/>
      <c r="BTW38" s="984"/>
      <c r="BTX38" s="984"/>
      <c r="BTY38" s="984"/>
      <c r="BTZ38" s="984"/>
      <c r="BUA38" s="984"/>
      <c r="BUB38" s="984"/>
      <c r="BUC38" s="984"/>
      <c r="BUD38" s="984"/>
      <c r="BUE38" s="984"/>
      <c r="BUF38" s="984"/>
      <c r="BUG38" s="984"/>
      <c r="BUH38" s="984"/>
      <c r="BUI38" s="984"/>
      <c r="BUJ38" s="984"/>
      <c r="BUK38" s="984"/>
      <c r="BUL38" s="984"/>
      <c r="BUM38" s="984"/>
      <c r="BUN38" s="984"/>
      <c r="BUO38" s="984"/>
      <c r="BUP38" s="984"/>
      <c r="BUQ38" s="984"/>
      <c r="BUR38" s="984"/>
      <c r="BUS38" s="984"/>
      <c r="BUT38" s="984"/>
      <c r="BUU38" s="984"/>
      <c r="BUV38" s="984"/>
      <c r="BUW38" s="984"/>
      <c r="BUX38" s="984"/>
      <c r="BUY38" s="984"/>
      <c r="BUZ38" s="984"/>
      <c r="BVA38" s="984"/>
      <c r="BVB38" s="984"/>
      <c r="BVC38" s="984"/>
      <c r="BVD38" s="984"/>
      <c r="BVE38" s="984"/>
      <c r="BVF38" s="984"/>
      <c r="BVG38" s="984"/>
      <c r="BVH38" s="984"/>
      <c r="BVI38" s="984"/>
      <c r="BVJ38" s="984"/>
      <c r="BVK38" s="984"/>
      <c r="BVL38" s="984"/>
      <c r="BVM38" s="984"/>
      <c r="BVN38" s="984"/>
      <c r="BVO38" s="984"/>
      <c r="BVP38" s="984"/>
      <c r="BVQ38" s="984"/>
      <c r="BVR38" s="984"/>
      <c r="BVS38" s="984"/>
      <c r="BVT38" s="984"/>
      <c r="BVU38" s="984"/>
      <c r="BVV38" s="984"/>
      <c r="BVW38" s="984"/>
      <c r="BVX38" s="984"/>
      <c r="BVY38" s="984"/>
      <c r="BVZ38" s="984"/>
      <c r="BWA38" s="984"/>
      <c r="BWB38" s="984"/>
      <c r="BWC38" s="984"/>
      <c r="BWD38" s="984"/>
      <c r="BWE38" s="984"/>
      <c r="BWF38" s="984"/>
      <c r="BWG38" s="984"/>
      <c r="BWH38" s="984"/>
      <c r="BWI38" s="984"/>
      <c r="BWJ38" s="984"/>
      <c r="BWK38" s="984"/>
      <c r="BWL38" s="984"/>
      <c r="BWM38" s="984"/>
      <c r="BWN38" s="984"/>
      <c r="BWO38" s="984"/>
      <c r="BWP38" s="984"/>
      <c r="BWQ38" s="984"/>
      <c r="BWR38" s="984"/>
      <c r="BWS38" s="984"/>
      <c r="BWT38" s="984"/>
      <c r="BWU38" s="984"/>
      <c r="BWV38" s="984"/>
      <c r="BWW38" s="984"/>
      <c r="BWX38" s="984"/>
      <c r="BWY38" s="984"/>
      <c r="BWZ38" s="984"/>
      <c r="BXA38" s="984"/>
      <c r="BXB38" s="984"/>
      <c r="BXC38" s="984"/>
      <c r="BXD38" s="984"/>
      <c r="BXE38" s="984"/>
      <c r="BXF38" s="984"/>
      <c r="BXG38" s="984"/>
      <c r="BXH38" s="984"/>
      <c r="BXI38" s="984"/>
      <c r="BXJ38" s="984"/>
      <c r="BXK38" s="984"/>
      <c r="BXL38" s="984"/>
      <c r="BXM38" s="984"/>
      <c r="BXN38" s="984"/>
      <c r="BXO38" s="984"/>
      <c r="BXP38" s="984"/>
      <c r="BXQ38" s="984"/>
      <c r="BXR38" s="984"/>
      <c r="BXS38" s="984"/>
      <c r="BXT38" s="984"/>
      <c r="BXU38" s="984"/>
      <c r="BXV38" s="984"/>
      <c r="BXW38" s="984"/>
      <c r="BXX38" s="984"/>
      <c r="BXY38" s="984"/>
      <c r="BXZ38" s="984"/>
      <c r="BYA38" s="984"/>
      <c r="BYB38" s="984"/>
      <c r="BYC38" s="984"/>
      <c r="BYD38" s="984"/>
      <c r="BYE38" s="984"/>
      <c r="BYF38" s="984"/>
      <c r="BYG38" s="984"/>
      <c r="BYH38" s="984"/>
      <c r="BYI38" s="984"/>
      <c r="BYJ38" s="984"/>
      <c r="BYK38" s="984"/>
      <c r="BYL38" s="984"/>
      <c r="BYM38" s="984"/>
      <c r="BYN38" s="984"/>
      <c r="BYO38" s="984"/>
      <c r="BYP38" s="984"/>
      <c r="BYQ38" s="984"/>
      <c r="BYR38" s="984"/>
      <c r="BYS38" s="984"/>
      <c r="BYT38" s="984"/>
      <c r="BYU38" s="984"/>
      <c r="BYV38" s="984"/>
      <c r="BYW38" s="984"/>
      <c r="BYX38" s="984"/>
      <c r="BYY38" s="984"/>
      <c r="BYZ38" s="984"/>
      <c r="BZA38" s="984"/>
      <c r="BZB38" s="984"/>
      <c r="BZC38" s="984"/>
      <c r="BZD38" s="984"/>
      <c r="BZE38" s="984"/>
      <c r="BZF38" s="984"/>
      <c r="BZG38" s="984"/>
      <c r="BZH38" s="984"/>
      <c r="BZI38" s="984"/>
      <c r="BZJ38" s="984"/>
      <c r="BZK38" s="984"/>
      <c r="BZL38" s="984"/>
      <c r="BZM38" s="984"/>
      <c r="BZN38" s="984"/>
      <c r="BZO38" s="984"/>
      <c r="BZP38" s="984"/>
      <c r="BZQ38" s="984"/>
      <c r="BZR38" s="984"/>
      <c r="BZS38" s="984"/>
      <c r="BZT38" s="984"/>
      <c r="BZU38" s="984"/>
      <c r="BZV38" s="984"/>
      <c r="BZW38" s="984"/>
      <c r="BZX38" s="984"/>
      <c r="BZY38" s="984"/>
      <c r="BZZ38" s="984"/>
      <c r="CAA38" s="984"/>
      <c r="CAB38" s="984"/>
      <c r="CAC38" s="984"/>
      <c r="CAD38" s="984"/>
      <c r="CAE38" s="984"/>
      <c r="CAF38" s="984"/>
      <c r="CAG38" s="984"/>
      <c r="CAH38" s="984"/>
      <c r="CAI38" s="984"/>
      <c r="CAJ38" s="984"/>
      <c r="CAK38" s="984"/>
      <c r="CAL38" s="984"/>
      <c r="CAM38" s="984"/>
      <c r="CAN38" s="984"/>
      <c r="CAO38" s="984"/>
      <c r="CAP38" s="984"/>
      <c r="CAQ38" s="984"/>
      <c r="CAR38" s="984"/>
      <c r="CAS38" s="984"/>
      <c r="CAT38" s="984"/>
      <c r="CAU38" s="984"/>
      <c r="CAV38" s="984"/>
      <c r="CAW38" s="984"/>
      <c r="CAX38" s="984"/>
      <c r="CAY38" s="984"/>
      <c r="CAZ38" s="984"/>
      <c r="CBA38" s="984"/>
      <c r="CBB38" s="984"/>
      <c r="CBC38" s="984"/>
      <c r="CBD38" s="984"/>
      <c r="CBE38" s="984"/>
      <c r="CBF38" s="984"/>
      <c r="CBG38" s="984"/>
      <c r="CBH38" s="984"/>
      <c r="CBI38" s="984"/>
      <c r="CBJ38" s="984"/>
      <c r="CBK38" s="984"/>
      <c r="CBL38" s="984"/>
      <c r="CBM38" s="984"/>
      <c r="CBN38" s="984"/>
      <c r="CBO38" s="984"/>
      <c r="CBP38" s="984"/>
      <c r="CBQ38" s="984"/>
      <c r="CBR38" s="984"/>
      <c r="CBS38" s="984"/>
      <c r="CBT38" s="984"/>
      <c r="CBU38" s="984"/>
      <c r="CBV38" s="984"/>
      <c r="CBW38" s="984"/>
      <c r="CBX38" s="984"/>
      <c r="CBY38" s="984"/>
      <c r="CBZ38" s="984"/>
      <c r="CCA38" s="984"/>
      <c r="CCB38" s="984"/>
      <c r="CCC38" s="984"/>
      <c r="CCD38" s="984"/>
      <c r="CCE38" s="984"/>
      <c r="CCF38" s="984"/>
      <c r="CCG38" s="984"/>
      <c r="CCH38" s="984"/>
      <c r="CCI38" s="984"/>
      <c r="CCJ38" s="984"/>
      <c r="CCK38" s="984"/>
      <c r="CCL38" s="984"/>
      <c r="CCM38" s="984"/>
      <c r="CCN38" s="984"/>
      <c r="CCO38" s="984"/>
      <c r="CCP38" s="984"/>
      <c r="CCQ38" s="984"/>
      <c r="CCR38" s="984"/>
      <c r="CCS38" s="984"/>
      <c r="CCT38" s="984"/>
      <c r="CCU38" s="984"/>
      <c r="CCV38" s="984"/>
      <c r="CCW38" s="984"/>
      <c r="CCX38" s="984"/>
      <c r="CCY38" s="984"/>
      <c r="CCZ38" s="984"/>
      <c r="CDA38" s="984"/>
      <c r="CDB38" s="984"/>
      <c r="CDC38" s="984"/>
      <c r="CDD38" s="984"/>
      <c r="CDE38" s="984"/>
      <c r="CDF38" s="984"/>
      <c r="CDG38" s="984"/>
      <c r="CDH38" s="984"/>
      <c r="CDI38" s="984"/>
      <c r="CDJ38" s="984"/>
      <c r="CDK38" s="984"/>
      <c r="CDL38" s="984"/>
      <c r="CDM38" s="984"/>
      <c r="CDN38" s="984"/>
      <c r="CDO38" s="984"/>
      <c r="CDP38" s="984"/>
      <c r="CDQ38" s="984"/>
      <c r="CDR38" s="984"/>
      <c r="CDS38" s="984"/>
      <c r="CDT38" s="984"/>
      <c r="CDU38" s="984"/>
      <c r="CDV38" s="984"/>
      <c r="CDW38" s="984"/>
      <c r="CDX38" s="984"/>
      <c r="CDY38" s="984"/>
      <c r="CDZ38" s="984"/>
      <c r="CEA38" s="984"/>
      <c r="CEB38" s="984"/>
      <c r="CEC38" s="984"/>
      <c r="CED38" s="984"/>
      <c r="CEE38" s="984"/>
      <c r="CEF38" s="984"/>
      <c r="CEG38" s="984"/>
      <c r="CEH38" s="984"/>
      <c r="CEI38" s="984"/>
      <c r="CEJ38" s="984"/>
      <c r="CEK38" s="984"/>
      <c r="CEL38" s="984"/>
      <c r="CEM38" s="984"/>
      <c r="CEN38" s="984"/>
      <c r="CEO38" s="984"/>
      <c r="CEP38" s="984"/>
      <c r="CEQ38" s="984"/>
      <c r="CER38" s="984"/>
      <c r="CES38" s="984"/>
      <c r="CET38" s="984"/>
      <c r="CEU38" s="984"/>
      <c r="CEV38" s="984"/>
      <c r="CEW38" s="984"/>
      <c r="CEX38" s="984"/>
      <c r="CEY38" s="984"/>
      <c r="CEZ38" s="984"/>
      <c r="CFA38" s="984"/>
      <c r="CFB38" s="984"/>
      <c r="CFC38" s="984"/>
      <c r="CFD38" s="984"/>
      <c r="CFE38" s="984"/>
      <c r="CFF38" s="984"/>
      <c r="CFG38" s="984"/>
      <c r="CFH38" s="984"/>
      <c r="CFI38" s="984"/>
      <c r="CFJ38" s="984"/>
      <c r="CFK38" s="984"/>
      <c r="CFL38" s="984"/>
      <c r="CFM38" s="984"/>
      <c r="CFN38" s="984"/>
      <c r="CFO38" s="984"/>
      <c r="CFP38" s="984"/>
      <c r="CFQ38" s="984"/>
      <c r="CFR38" s="984"/>
      <c r="CFS38" s="984"/>
      <c r="CFT38" s="984"/>
      <c r="CFU38" s="984"/>
      <c r="CFV38" s="984"/>
      <c r="CFW38" s="984"/>
      <c r="CFX38" s="984"/>
      <c r="CFY38" s="984"/>
      <c r="CFZ38" s="984"/>
      <c r="CGA38" s="984"/>
      <c r="CGB38" s="984"/>
      <c r="CGC38" s="984"/>
      <c r="CGD38" s="984"/>
      <c r="CGE38" s="984"/>
      <c r="CGF38" s="984"/>
      <c r="CGG38" s="984"/>
      <c r="CGH38" s="984"/>
      <c r="CGI38" s="984"/>
      <c r="CGJ38" s="984"/>
      <c r="CGK38" s="984"/>
      <c r="CGL38" s="984"/>
      <c r="CGM38" s="984"/>
      <c r="CGN38" s="984"/>
      <c r="CGO38" s="984"/>
      <c r="CGP38" s="984"/>
      <c r="CGQ38" s="984"/>
      <c r="CGR38" s="984"/>
      <c r="CGS38" s="984"/>
      <c r="CGT38" s="984"/>
      <c r="CGU38" s="984"/>
      <c r="CGV38" s="984"/>
      <c r="CGW38" s="984"/>
      <c r="CGX38" s="984"/>
      <c r="CGY38" s="984"/>
      <c r="CGZ38" s="984"/>
      <c r="CHA38" s="984"/>
      <c r="CHB38" s="984"/>
      <c r="CHC38" s="984"/>
      <c r="CHD38" s="984"/>
      <c r="CHE38" s="984"/>
      <c r="CHF38" s="984"/>
      <c r="CHG38" s="984"/>
      <c r="CHH38" s="984"/>
      <c r="CHI38" s="984"/>
      <c r="CHJ38" s="984"/>
      <c r="CHK38" s="984"/>
      <c r="CHL38" s="984"/>
      <c r="CHM38" s="984"/>
      <c r="CHN38" s="984"/>
      <c r="CHO38" s="984"/>
      <c r="CHP38" s="984"/>
      <c r="CHQ38" s="984"/>
      <c r="CHR38" s="984"/>
      <c r="CHS38" s="984"/>
      <c r="CHT38" s="984"/>
      <c r="CHU38" s="984"/>
      <c r="CHV38" s="984"/>
      <c r="CHW38" s="984"/>
      <c r="CHX38" s="984"/>
      <c r="CHY38" s="984"/>
      <c r="CHZ38" s="984"/>
      <c r="CIA38" s="984"/>
      <c r="CIB38" s="984"/>
      <c r="CIC38" s="984"/>
      <c r="CID38" s="984"/>
      <c r="CIE38" s="984"/>
      <c r="CIF38" s="984"/>
      <c r="CIG38" s="984"/>
      <c r="CIH38" s="984"/>
      <c r="CII38" s="984"/>
      <c r="CIJ38" s="984"/>
      <c r="CIK38" s="984"/>
      <c r="CIL38" s="984"/>
      <c r="CIM38" s="984"/>
      <c r="CIN38" s="984"/>
      <c r="CIO38" s="984"/>
      <c r="CIP38" s="984"/>
      <c r="CIQ38" s="984"/>
      <c r="CIR38" s="984"/>
      <c r="CIS38" s="984"/>
      <c r="CIT38" s="984"/>
      <c r="CIU38" s="984"/>
      <c r="CIV38" s="984"/>
      <c r="CIW38" s="984"/>
      <c r="CIX38" s="984"/>
      <c r="CIY38" s="984"/>
      <c r="CIZ38" s="984"/>
      <c r="CJA38" s="984"/>
      <c r="CJB38" s="984"/>
      <c r="CJC38" s="984"/>
      <c r="CJD38" s="984"/>
      <c r="CJE38" s="984"/>
      <c r="CJF38" s="984"/>
      <c r="CJG38" s="984"/>
      <c r="CJH38" s="984"/>
      <c r="CJI38" s="984"/>
      <c r="CJJ38" s="984"/>
      <c r="CJK38" s="984"/>
      <c r="CJL38" s="984"/>
      <c r="CJM38" s="984"/>
      <c r="CJN38" s="984"/>
      <c r="CJO38" s="984"/>
      <c r="CJP38" s="984"/>
      <c r="CJQ38" s="984"/>
      <c r="CJR38" s="984"/>
      <c r="CJS38" s="984"/>
      <c r="CJT38" s="984"/>
      <c r="CJU38" s="984"/>
      <c r="CJV38" s="984"/>
      <c r="CJW38" s="984"/>
      <c r="CJX38" s="984"/>
      <c r="CJY38" s="984"/>
      <c r="CJZ38" s="984"/>
      <c r="CKA38" s="984"/>
      <c r="CKB38" s="984"/>
      <c r="CKC38" s="984"/>
      <c r="CKD38" s="984"/>
      <c r="CKE38" s="984"/>
      <c r="CKF38" s="984"/>
      <c r="CKG38" s="984"/>
      <c r="CKH38" s="984"/>
      <c r="CKI38" s="984"/>
      <c r="CKJ38" s="984"/>
      <c r="CKK38" s="984"/>
      <c r="CKL38" s="984"/>
      <c r="CKM38" s="984"/>
      <c r="CKN38" s="984"/>
      <c r="CKO38" s="984"/>
      <c r="CKP38" s="984"/>
      <c r="CKQ38" s="984"/>
      <c r="CKR38" s="984"/>
      <c r="CKS38" s="984"/>
      <c r="CKT38" s="984"/>
      <c r="CKU38" s="984"/>
      <c r="CKV38" s="984"/>
      <c r="CKW38" s="984"/>
      <c r="CKX38" s="984"/>
      <c r="CKY38" s="984"/>
      <c r="CKZ38" s="984"/>
      <c r="CLA38" s="984"/>
      <c r="CLB38" s="984"/>
      <c r="CLC38" s="984"/>
      <c r="CLD38" s="984"/>
      <c r="CLE38" s="984"/>
      <c r="CLF38" s="984"/>
      <c r="CLG38" s="984"/>
      <c r="CLH38" s="984"/>
      <c r="CLI38" s="984"/>
      <c r="CLJ38" s="984"/>
      <c r="CLK38" s="984"/>
      <c r="CLL38" s="984"/>
      <c r="CLM38" s="984"/>
      <c r="CLN38" s="984"/>
      <c r="CLO38" s="984"/>
      <c r="CLP38" s="984"/>
      <c r="CLQ38" s="984"/>
      <c r="CLR38" s="984"/>
      <c r="CLS38" s="984"/>
      <c r="CLT38" s="984"/>
      <c r="CLU38" s="984"/>
      <c r="CLV38" s="984"/>
      <c r="CLW38" s="984"/>
      <c r="CLX38" s="984"/>
      <c r="CLY38" s="984"/>
      <c r="CLZ38" s="984"/>
      <c r="CMA38" s="984"/>
      <c r="CMB38" s="984"/>
      <c r="CMC38" s="984"/>
      <c r="CMD38" s="984"/>
      <c r="CME38" s="984"/>
      <c r="CMF38" s="984"/>
      <c r="CMG38" s="984"/>
      <c r="CMH38" s="984"/>
      <c r="CMI38" s="984"/>
      <c r="CMJ38" s="984"/>
      <c r="CMK38" s="984"/>
      <c r="CML38" s="984"/>
      <c r="CMM38" s="984"/>
      <c r="CMN38" s="984"/>
      <c r="CMO38" s="984"/>
      <c r="CMP38" s="984"/>
      <c r="CMQ38" s="984"/>
      <c r="CMR38" s="984"/>
      <c r="CMS38" s="984"/>
      <c r="CMT38" s="984"/>
      <c r="CMU38" s="984"/>
      <c r="CMV38" s="984"/>
      <c r="CMW38" s="984"/>
      <c r="CMX38" s="984"/>
      <c r="CMY38" s="984"/>
      <c r="CMZ38" s="984"/>
      <c r="CNA38" s="984"/>
      <c r="CNB38" s="984"/>
      <c r="CNC38" s="984"/>
      <c r="CND38" s="984"/>
      <c r="CNE38" s="984"/>
      <c r="CNF38" s="984"/>
      <c r="CNG38" s="984"/>
      <c r="CNH38" s="984"/>
      <c r="CNI38" s="984"/>
      <c r="CNJ38" s="984"/>
      <c r="CNK38" s="984"/>
      <c r="CNL38" s="984"/>
      <c r="CNM38" s="984"/>
      <c r="CNN38" s="984"/>
      <c r="CNO38" s="984"/>
      <c r="CNP38" s="984"/>
      <c r="CNQ38" s="984"/>
      <c r="CNR38" s="984"/>
      <c r="CNS38" s="984"/>
      <c r="CNT38" s="984"/>
      <c r="CNU38" s="984"/>
      <c r="CNV38" s="984"/>
      <c r="CNW38" s="984"/>
      <c r="CNX38" s="984"/>
      <c r="CNY38" s="984"/>
      <c r="CNZ38" s="984"/>
      <c r="COA38" s="984"/>
      <c r="COB38" s="984"/>
      <c r="COC38" s="984"/>
      <c r="COD38" s="984"/>
      <c r="COE38" s="984"/>
      <c r="COF38" s="984"/>
      <c r="COG38" s="984"/>
      <c r="COH38" s="984"/>
      <c r="COI38" s="984"/>
      <c r="COJ38" s="984"/>
      <c r="COK38" s="984"/>
      <c r="COL38" s="984"/>
      <c r="COM38" s="984"/>
      <c r="CON38" s="984"/>
      <c r="COO38" s="984"/>
      <c r="COP38" s="984"/>
      <c r="COQ38" s="984"/>
      <c r="COR38" s="984"/>
      <c r="COS38" s="984"/>
      <c r="COT38" s="984"/>
      <c r="COU38" s="984"/>
      <c r="COV38" s="984"/>
      <c r="COW38" s="984"/>
      <c r="COX38" s="984"/>
      <c r="COY38" s="984"/>
      <c r="COZ38" s="984"/>
      <c r="CPA38" s="984"/>
      <c r="CPB38" s="984"/>
      <c r="CPC38" s="984"/>
      <c r="CPD38" s="984"/>
      <c r="CPE38" s="984"/>
      <c r="CPF38" s="984"/>
      <c r="CPG38" s="984"/>
      <c r="CPH38" s="984"/>
      <c r="CPI38" s="984"/>
      <c r="CPJ38" s="984"/>
      <c r="CPK38" s="984"/>
      <c r="CPL38" s="984"/>
      <c r="CPM38" s="984"/>
      <c r="CPN38" s="984"/>
      <c r="CPO38" s="984"/>
      <c r="CPP38" s="984"/>
      <c r="CPQ38" s="984"/>
      <c r="CPR38" s="984"/>
      <c r="CPS38" s="984"/>
      <c r="CPT38" s="984"/>
      <c r="CPU38" s="984"/>
      <c r="CPV38" s="984"/>
      <c r="CPW38" s="984"/>
      <c r="CPX38" s="984"/>
      <c r="CPY38" s="984"/>
      <c r="CPZ38" s="984"/>
      <c r="CQA38" s="984"/>
      <c r="CQB38" s="984"/>
      <c r="CQC38" s="984"/>
      <c r="CQD38" s="984"/>
      <c r="CQE38" s="984"/>
      <c r="CQF38" s="984"/>
      <c r="CQG38" s="984"/>
      <c r="CQH38" s="984"/>
      <c r="CQI38" s="984"/>
      <c r="CQJ38" s="984"/>
      <c r="CQK38" s="984"/>
      <c r="CQL38" s="984"/>
      <c r="CQM38" s="984"/>
      <c r="CQN38" s="984"/>
      <c r="CQO38" s="984"/>
      <c r="CQP38" s="984"/>
      <c r="CQQ38" s="984"/>
      <c r="CQR38" s="984"/>
      <c r="CQS38" s="984"/>
      <c r="CQT38" s="984"/>
      <c r="CQU38" s="984"/>
      <c r="CQV38" s="984"/>
      <c r="CQW38" s="984"/>
      <c r="CQX38" s="984"/>
      <c r="CQY38" s="984"/>
      <c r="CQZ38" s="984"/>
      <c r="CRA38" s="984"/>
      <c r="CRB38" s="984"/>
      <c r="CRC38" s="984"/>
      <c r="CRD38" s="984"/>
      <c r="CRE38" s="984"/>
      <c r="CRF38" s="984"/>
      <c r="CRG38" s="984"/>
      <c r="CRH38" s="984"/>
      <c r="CRI38" s="984"/>
      <c r="CRJ38" s="984"/>
      <c r="CRK38" s="984"/>
      <c r="CRL38" s="984"/>
      <c r="CRM38" s="984"/>
      <c r="CRN38" s="984"/>
      <c r="CRO38" s="984"/>
      <c r="CRP38" s="984"/>
      <c r="CRQ38" s="984"/>
      <c r="CRR38" s="984"/>
      <c r="CRS38" s="984"/>
      <c r="CRT38" s="984"/>
      <c r="CRU38" s="984"/>
      <c r="CRV38" s="984"/>
      <c r="CRW38" s="984"/>
      <c r="CRX38" s="984"/>
      <c r="CRY38" s="984"/>
      <c r="CRZ38" s="984"/>
      <c r="CSA38" s="984"/>
      <c r="CSB38" s="984"/>
      <c r="CSC38" s="984"/>
      <c r="CSD38" s="984"/>
      <c r="CSE38" s="984"/>
      <c r="CSF38" s="984"/>
      <c r="CSG38" s="984"/>
      <c r="CSH38" s="984"/>
      <c r="CSI38" s="984"/>
      <c r="CSJ38" s="984"/>
      <c r="CSK38" s="984"/>
      <c r="CSL38" s="984"/>
      <c r="CSM38" s="984"/>
      <c r="CSN38" s="984"/>
      <c r="CSO38" s="984"/>
      <c r="CSP38" s="984"/>
      <c r="CSQ38" s="984"/>
      <c r="CSR38" s="984"/>
      <c r="CSS38" s="984"/>
      <c r="CST38" s="984"/>
      <c r="CSU38" s="984"/>
      <c r="CSV38" s="984"/>
      <c r="CSW38" s="984"/>
      <c r="CSX38" s="984"/>
      <c r="CSY38" s="984"/>
      <c r="CSZ38" s="984"/>
      <c r="CTA38" s="984"/>
      <c r="CTB38" s="984"/>
      <c r="CTC38" s="984"/>
      <c r="CTD38" s="984"/>
      <c r="CTE38" s="984"/>
      <c r="CTF38" s="984"/>
      <c r="CTG38" s="984"/>
      <c r="CTH38" s="984"/>
      <c r="CTI38" s="984"/>
      <c r="CTJ38" s="984"/>
      <c r="CTK38" s="984"/>
      <c r="CTL38" s="984"/>
      <c r="CTM38" s="984"/>
      <c r="CTN38" s="984"/>
      <c r="CTO38" s="984"/>
      <c r="CTP38" s="984"/>
      <c r="CTQ38" s="984"/>
      <c r="CTR38" s="984"/>
      <c r="CTS38" s="984"/>
      <c r="CTT38" s="984"/>
      <c r="CTU38" s="984"/>
      <c r="CTV38" s="984"/>
      <c r="CTW38" s="984"/>
      <c r="CTX38" s="984"/>
      <c r="CTY38" s="984"/>
      <c r="CTZ38" s="984"/>
      <c r="CUA38" s="984"/>
      <c r="CUB38" s="984"/>
      <c r="CUC38" s="984"/>
      <c r="CUD38" s="984"/>
      <c r="CUE38" s="984"/>
      <c r="CUF38" s="984"/>
      <c r="CUG38" s="984"/>
      <c r="CUH38" s="984"/>
      <c r="CUI38" s="984"/>
      <c r="CUJ38" s="984"/>
      <c r="CUK38" s="984"/>
      <c r="CUL38" s="984"/>
      <c r="CUM38" s="984"/>
      <c r="CUN38" s="984"/>
      <c r="CUO38" s="984"/>
      <c r="CUP38" s="984"/>
      <c r="CUQ38" s="984"/>
      <c r="CUR38" s="984"/>
      <c r="CUS38" s="984"/>
      <c r="CUT38" s="984"/>
      <c r="CUU38" s="984"/>
      <c r="CUV38" s="984"/>
      <c r="CUW38" s="984"/>
      <c r="CUX38" s="984"/>
      <c r="CUY38" s="984"/>
      <c r="CUZ38" s="984"/>
      <c r="CVA38" s="984"/>
      <c r="CVB38" s="984"/>
      <c r="CVC38" s="984"/>
      <c r="CVD38" s="984"/>
      <c r="CVE38" s="984"/>
      <c r="CVF38" s="984"/>
      <c r="CVG38" s="984"/>
      <c r="CVH38" s="984"/>
      <c r="CVI38" s="984"/>
      <c r="CVJ38" s="984"/>
      <c r="CVK38" s="984"/>
      <c r="CVL38" s="984"/>
      <c r="CVM38" s="984"/>
      <c r="CVN38" s="984"/>
      <c r="CVO38" s="984"/>
      <c r="CVP38" s="984"/>
      <c r="CVQ38" s="984"/>
      <c r="CVR38" s="984"/>
      <c r="CVS38" s="984"/>
      <c r="CVT38" s="984"/>
      <c r="CVU38" s="984"/>
      <c r="CVV38" s="984"/>
      <c r="CVW38" s="984"/>
      <c r="CVX38" s="984"/>
      <c r="CVY38" s="984"/>
      <c r="CVZ38" s="984"/>
      <c r="CWA38" s="984"/>
      <c r="CWB38" s="984"/>
      <c r="CWC38" s="984"/>
      <c r="CWD38" s="984"/>
      <c r="CWE38" s="984"/>
      <c r="CWF38" s="984"/>
      <c r="CWG38" s="984"/>
      <c r="CWH38" s="984"/>
      <c r="CWI38" s="984"/>
      <c r="CWJ38" s="984"/>
      <c r="CWK38" s="984"/>
      <c r="CWL38" s="984"/>
      <c r="CWM38" s="984"/>
      <c r="CWN38" s="984"/>
      <c r="CWO38" s="984"/>
      <c r="CWP38" s="984"/>
      <c r="CWQ38" s="984"/>
      <c r="CWR38" s="984"/>
      <c r="CWS38" s="984"/>
      <c r="CWT38" s="984"/>
      <c r="CWU38" s="984"/>
      <c r="CWV38" s="984"/>
      <c r="CWW38" s="984"/>
      <c r="CWX38" s="984"/>
      <c r="CWY38" s="984"/>
      <c r="CWZ38" s="984"/>
      <c r="CXA38" s="984"/>
      <c r="CXB38" s="984"/>
      <c r="CXC38" s="984"/>
      <c r="CXD38" s="984"/>
      <c r="CXE38" s="984"/>
      <c r="CXF38" s="984"/>
      <c r="CXG38" s="984"/>
      <c r="CXH38" s="984"/>
      <c r="CXI38" s="984"/>
      <c r="CXJ38" s="984"/>
      <c r="CXK38" s="984"/>
      <c r="CXL38" s="984"/>
      <c r="CXM38" s="984"/>
      <c r="CXN38" s="984"/>
      <c r="CXO38" s="984"/>
      <c r="CXP38" s="984"/>
      <c r="CXQ38" s="984"/>
      <c r="CXR38" s="984"/>
      <c r="CXS38" s="984"/>
      <c r="CXT38" s="984"/>
      <c r="CXU38" s="984"/>
      <c r="CXV38" s="984"/>
      <c r="CXW38" s="984"/>
      <c r="CXX38" s="984"/>
      <c r="CXY38" s="984"/>
      <c r="CXZ38" s="984"/>
      <c r="CYA38" s="984"/>
      <c r="CYB38" s="984"/>
      <c r="CYC38" s="984"/>
      <c r="CYD38" s="984"/>
      <c r="CYE38" s="984"/>
      <c r="CYF38" s="984"/>
      <c r="CYG38" s="984"/>
      <c r="CYH38" s="984"/>
      <c r="CYI38" s="984"/>
      <c r="CYJ38" s="984"/>
      <c r="CYK38" s="984"/>
      <c r="CYL38" s="984"/>
      <c r="CYM38" s="984"/>
      <c r="CYN38" s="984"/>
      <c r="CYO38" s="984"/>
      <c r="CYP38" s="984"/>
      <c r="CYQ38" s="984"/>
      <c r="CYR38" s="984"/>
      <c r="CYS38" s="984"/>
      <c r="CYT38" s="984"/>
      <c r="CYU38" s="984"/>
      <c r="CYV38" s="984"/>
      <c r="CYW38" s="984"/>
      <c r="CYX38" s="984"/>
      <c r="CYY38" s="984"/>
      <c r="CYZ38" s="984"/>
      <c r="CZA38" s="984"/>
      <c r="CZB38" s="984"/>
      <c r="CZC38" s="984"/>
      <c r="CZD38" s="984"/>
      <c r="CZE38" s="984"/>
      <c r="CZF38" s="984"/>
      <c r="CZG38" s="984"/>
      <c r="CZH38" s="984"/>
      <c r="CZI38" s="984"/>
      <c r="CZJ38" s="984"/>
      <c r="CZK38" s="984"/>
      <c r="CZL38" s="984"/>
      <c r="CZM38" s="984"/>
      <c r="CZN38" s="984"/>
      <c r="CZO38" s="984"/>
      <c r="CZP38" s="984"/>
      <c r="CZQ38" s="984"/>
      <c r="CZR38" s="984"/>
      <c r="CZS38" s="984"/>
      <c r="CZT38" s="984"/>
      <c r="CZU38" s="984"/>
      <c r="CZV38" s="984"/>
      <c r="CZW38" s="984"/>
      <c r="CZX38" s="984"/>
      <c r="CZY38" s="984"/>
      <c r="CZZ38" s="984"/>
      <c r="DAA38" s="984"/>
      <c r="DAB38" s="984"/>
      <c r="DAC38" s="984"/>
      <c r="DAD38" s="984"/>
      <c r="DAE38" s="984"/>
      <c r="DAF38" s="984"/>
      <c r="DAG38" s="984"/>
      <c r="DAH38" s="984"/>
      <c r="DAI38" s="984"/>
      <c r="DAJ38" s="984"/>
      <c r="DAK38" s="984"/>
      <c r="DAL38" s="984"/>
      <c r="DAM38" s="984"/>
      <c r="DAN38" s="984"/>
      <c r="DAO38" s="984"/>
      <c r="DAP38" s="984"/>
      <c r="DAQ38" s="984"/>
      <c r="DAR38" s="984"/>
      <c r="DAS38" s="984"/>
      <c r="DAT38" s="984"/>
      <c r="DAU38" s="984"/>
      <c r="DAV38" s="984"/>
      <c r="DAW38" s="984"/>
      <c r="DAX38" s="984"/>
      <c r="DAY38" s="984"/>
      <c r="DAZ38" s="984"/>
      <c r="DBA38" s="984"/>
      <c r="DBB38" s="984"/>
      <c r="DBC38" s="984"/>
      <c r="DBD38" s="984"/>
      <c r="DBE38" s="984"/>
      <c r="DBF38" s="984"/>
      <c r="DBG38" s="984"/>
      <c r="DBH38" s="984"/>
      <c r="DBI38" s="984"/>
      <c r="DBJ38" s="984"/>
      <c r="DBK38" s="984"/>
      <c r="DBL38" s="984"/>
      <c r="DBM38" s="984"/>
      <c r="DBN38" s="984"/>
      <c r="DBO38" s="984"/>
      <c r="DBP38" s="984"/>
      <c r="DBQ38" s="984"/>
      <c r="DBR38" s="984"/>
      <c r="DBS38" s="984"/>
      <c r="DBT38" s="984"/>
      <c r="DBU38" s="984"/>
      <c r="DBV38" s="984"/>
      <c r="DBW38" s="984"/>
      <c r="DBX38" s="984"/>
      <c r="DBY38" s="984"/>
      <c r="DBZ38" s="984"/>
      <c r="DCA38" s="984"/>
      <c r="DCB38" s="984"/>
      <c r="DCC38" s="984"/>
      <c r="DCD38" s="984"/>
      <c r="DCE38" s="984"/>
      <c r="DCF38" s="984"/>
      <c r="DCG38" s="984"/>
      <c r="DCH38" s="984"/>
      <c r="DCI38" s="984"/>
      <c r="DCJ38" s="984"/>
      <c r="DCK38" s="984"/>
      <c r="DCL38" s="984"/>
      <c r="DCM38" s="984"/>
      <c r="DCN38" s="984"/>
      <c r="DCO38" s="984"/>
      <c r="DCP38" s="984"/>
      <c r="DCQ38" s="984"/>
      <c r="DCR38" s="984"/>
      <c r="DCS38" s="984"/>
      <c r="DCT38" s="984"/>
      <c r="DCU38" s="984"/>
      <c r="DCV38" s="984"/>
      <c r="DCW38" s="984"/>
      <c r="DCX38" s="984"/>
      <c r="DCY38" s="984"/>
      <c r="DCZ38" s="984"/>
      <c r="DDA38" s="984"/>
      <c r="DDB38" s="984"/>
      <c r="DDC38" s="984"/>
      <c r="DDD38" s="984"/>
      <c r="DDE38" s="984"/>
      <c r="DDF38" s="984"/>
      <c r="DDG38" s="984"/>
      <c r="DDH38" s="984"/>
      <c r="DDI38" s="984"/>
      <c r="DDJ38" s="984"/>
      <c r="DDK38" s="984"/>
      <c r="DDL38" s="984"/>
      <c r="DDM38" s="984"/>
      <c r="DDN38" s="984"/>
      <c r="DDO38" s="984"/>
      <c r="DDP38" s="984"/>
      <c r="DDQ38" s="984"/>
      <c r="DDR38" s="984"/>
      <c r="DDS38" s="984"/>
      <c r="DDT38" s="984"/>
      <c r="DDU38" s="984"/>
      <c r="DDV38" s="984"/>
      <c r="DDW38" s="984"/>
      <c r="DDX38" s="984"/>
      <c r="DDY38" s="984"/>
      <c r="DDZ38" s="984"/>
      <c r="DEA38" s="984"/>
      <c r="DEB38" s="984"/>
      <c r="DEC38" s="984"/>
      <c r="DED38" s="984"/>
      <c r="DEE38" s="984"/>
      <c r="DEF38" s="984"/>
      <c r="DEG38" s="984"/>
      <c r="DEH38" s="984"/>
      <c r="DEI38" s="984"/>
      <c r="DEJ38" s="984"/>
      <c r="DEK38" s="984"/>
      <c r="DEL38" s="984"/>
      <c r="DEM38" s="984"/>
      <c r="DEN38" s="984"/>
      <c r="DEO38" s="984"/>
      <c r="DEP38" s="984"/>
      <c r="DEQ38" s="984"/>
      <c r="DER38" s="984"/>
      <c r="DES38" s="984"/>
      <c r="DET38" s="984"/>
      <c r="DEU38" s="984"/>
      <c r="DEV38" s="984"/>
      <c r="DEW38" s="984"/>
      <c r="DEX38" s="984"/>
      <c r="DEY38" s="984"/>
      <c r="DEZ38" s="984"/>
      <c r="DFA38" s="984"/>
      <c r="DFB38" s="984"/>
      <c r="DFC38" s="984"/>
      <c r="DFD38" s="984"/>
      <c r="DFE38" s="984"/>
      <c r="DFF38" s="984"/>
      <c r="DFG38" s="984"/>
      <c r="DFH38" s="984"/>
      <c r="DFI38" s="984"/>
      <c r="DFJ38" s="984"/>
      <c r="DFK38" s="984"/>
      <c r="DFL38" s="984"/>
      <c r="DFM38" s="984"/>
      <c r="DFN38" s="984"/>
      <c r="DFO38" s="984"/>
      <c r="DFP38" s="984"/>
      <c r="DFQ38" s="984"/>
      <c r="DFR38" s="984"/>
      <c r="DFS38" s="984"/>
      <c r="DFT38" s="984"/>
      <c r="DFU38" s="984"/>
      <c r="DFV38" s="984"/>
      <c r="DFW38" s="984"/>
      <c r="DFX38" s="984"/>
      <c r="DFY38" s="984"/>
      <c r="DFZ38" s="984"/>
      <c r="DGA38" s="984"/>
      <c r="DGB38" s="984"/>
      <c r="DGC38" s="984"/>
      <c r="DGD38" s="984"/>
      <c r="DGE38" s="984"/>
      <c r="DGF38" s="984"/>
      <c r="DGG38" s="984"/>
      <c r="DGH38" s="984"/>
      <c r="DGI38" s="984"/>
      <c r="DGJ38" s="984"/>
      <c r="DGK38" s="984"/>
      <c r="DGL38" s="984"/>
      <c r="DGM38" s="984"/>
      <c r="DGN38" s="984"/>
      <c r="DGO38" s="984"/>
      <c r="DGP38" s="984"/>
      <c r="DGQ38" s="984"/>
      <c r="DGR38" s="984"/>
      <c r="DGS38" s="984"/>
      <c r="DGT38" s="984"/>
      <c r="DGU38" s="984"/>
      <c r="DGV38" s="984"/>
      <c r="DGW38" s="984"/>
      <c r="DGX38" s="984"/>
      <c r="DGY38" s="984"/>
      <c r="DGZ38" s="984"/>
      <c r="DHA38" s="984"/>
      <c r="DHB38" s="984"/>
      <c r="DHC38" s="984"/>
      <c r="DHD38" s="984"/>
      <c r="DHE38" s="984"/>
      <c r="DHF38" s="984"/>
      <c r="DHG38" s="984"/>
      <c r="DHH38" s="984"/>
      <c r="DHI38" s="984"/>
      <c r="DHJ38" s="984"/>
      <c r="DHK38" s="984"/>
      <c r="DHL38" s="984"/>
      <c r="DHM38" s="984"/>
      <c r="DHN38" s="984"/>
      <c r="DHO38" s="984"/>
      <c r="DHP38" s="984"/>
      <c r="DHQ38" s="984"/>
      <c r="DHR38" s="984"/>
      <c r="DHS38" s="984"/>
      <c r="DHT38" s="984"/>
      <c r="DHU38" s="984"/>
      <c r="DHV38" s="984"/>
      <c r="DHW38" s="984"/>
      <c r="DHX38" s="984"/>
      <c r="DHY38" s="984"/>
      <c r="DHZ38" s="984"/>
      <c r="DIA38" s="984"/>
      <c r="DIB38" s="984"/>
      <c r="DIC38" s="984"/>
      <c r="DID38" s="984"/>
      <c r="DIE38" s="984"/>
      <c r="DIF38" s="984"/>
      <c r="DIG38" s="984"/>
      <c r="DIH38" s="984"/>
      <c r="DII38" s="984"/>
      <c r="DIJ38" s="984"/>
      <c r="DIK38" s="984"/>
      <c r="DIL38" s="984"/>
      <c r="DIM38" s="984"/>
      <c r="DIN38" s="984"/>
      <c r="DIO38" s="984"/>
      <c r="DIP38" s="984"/>
      <c r="DIQ38" s="984"/>
      <c r="DIR38" s="984"/>
      <c r="DIS38" s="984"/>
      <c r="DIT38" s="984"/>
      <c r="DIU38" s="984"/>
      <c r="DIV38" s="984"/>
      <c r="DIW38" s="984"/>
      <c r="DIX38" s="984"/>
      <c r="DIY38" s="984"/>
      <c r="DIZ38" s="984"/>
      <c r="DJA38" s="984"/>
      <c r="DJB38" s="984"/>
      <c r="DJC38" s="984"/>
      <c r="DJD38" s="984"/>
      <c r="DJE38" s="984"/>
      <c r="DJF38" s="984"/>
      <c r="DJG38" s="984"/>
      <c r="DJH38" s="984"/>
      <c r="DJI38" s="984"/>
      <c r="DJJ38" s="984"/>
      <c r="DJK38" s="984"/>
      <c r="DJL38" s="984"/>
      <c r="DJM38" s="984"/>
      <c r="DJN38" s="984"/>
      <c r="DJO38" s="984"/>
      <c r="DJP38" s="984"/>
      <c r="DJQ38" s="984"/>
      <c r="DJR38" s="984"/>
      <c r="DJS38" s="984"/>
      <c r="DJT38" s="984"/>
      <c r="DJU38" s="984"/>
      <c r="DJV38" s="984"/>
      <c r="DJW38" s="984"/>
      <c r="DJX38" s="984"/>
      <c r="DJY38" s="984"/>
      <c r="DJZ38" s="984"/>
      <c r="DKA38" s="984"/>
      <c r="DKB38" s="984"/>
      <c r="DKC38" s="984"/>
      <c r="DKD38" s="984"/>
      <c r="DKE38" s="984"/>
      <c r="DKF38" s="984"/>
      <c r="DKG38" s="984"/>
      <c r="DKH38" s="984"/>
      <c r="DKI38" s="984"/>
      <c r="DKJ38" s="984"/>
      <c r="DKK38" s="984"/>
      <c r="DKL38" s="984"/>
      <c r="DKM38" s="984"/>
      <c r="DKN38" s="984"/>
      <c r="DKO38" s="984"/>
      <c r="DKP38" s="984"/>
      <c r="DKQ38" s="984"/>
      <c r="DKR38" s="984"/>
      <c r="DKS38" s="984"/>
      <c r="DKT38" s="984"/>
      <c r="DKU38" s="984"/>
      <c r="DKV38" s="984"/>
      <c r="DKW38" s="984"/>
      <c r="DKX38" s="984"/>
      <c r="DKY38" s="984"/>
      <c r="DKZ38" s="984"/>
      <c r="DLA38" s="984"/>
      <c r="DLB38" s="984"/>
      <c r="DLC38" s="984"/>
      <c r="DLD38" s="984"/>
      <c r="DLE38" s="984"/>
      <c r="DLF38" s="984"/>
      <c r="DLG38" s="984"/>
      <c r="DLH38" s="984"/>
      <c r="DLI38" s="984"/>
      <c r="DLJ38" s="984"/>
      <c r="DLK38" s="984"/>
      <c r="DLL38" s="984"/>
      <c r="DLM38" s="984"/>
      <c r="DLN38" s="984"/>
      <c r="DLO38" s="984"/>
      <c r="DLP38" s="984"/>
      <c r="DLQ38" s="984"/>
      <c r="DLR38" s="984"/>
      <c r="DLS38" s="984"/>
      <c r="DLT38" s="984"/>
      <c r="DLU38" s="984"/>
      <c r="DLV38" s="984"/>
      <c r="DLW38" s="984"/>
      <c r="DLX38" s="984"/>
      <c r="DLY38" s="984"/>
      <c r="DLZ38" s="984"/>
      <c r="DMA38" s="984"/>
      <c r="DMB38" s="984"/>
      <c r="DMC38" s="984"/>
      <c r="DMD38" s="984"/>
      <c r="DME38" s="984"/>
      <c r="DMF38" s="984"/>
      <c r="DMG38" s="984"/>
      <c r="DMH38" s="984"/>
      <c r="DMI38" s="984"/>
      <c r="DMJ38" s="984"/>
      <c r="DMK38" s="984"/>
      <c r="DML38" s="984"/>
      <c r="DMM38" s="984"/>
      <c r="DMN38" s="984"/>
      <c r="DMO38" s="984"/>
      <c r="DMP38" s="984"/>
      <c r="DMQ38" s="984"/>
      <c r="DMR38" s="984"/>
      <c r="DMS38" s="984"/>
      <c r="DMT38" s="984"/>
      <c r="DMU38" s="984"/>
      <c r="DMV38" s="984"/>
      <c r="DMW38" s="984"/>
      <c r="DMX38" s="984"/>
      <c r="DMY38" s="984"/>
      <c r="DMZ38" s="984"/>
      <c r="DNA38" s="984"/>
      <c r="DNB38" s="984"/>
      <c r="DNC38" s="984"/>
      <c r="DND38" s="984"/>
      <c r="DNE38" s="984"/>
      <c r="DNF38" s="984"/>
      <c r="DNG38" s="984"/>
      <c r="DNH38" s="984"/>
      <c r="DNI38" s="984"/>
      <c r="DNJ38" s="984"/>
      <c r="DNK38" s="984"/>
      <c r="DNL38" s="984"/>
      <c r="DNM38" s="984"/>
      <c r="DNN38" s="984"/>
      <c r="DNO38" s="984"/>
      <c r="DNP38" s="984"/>
      <c r="DNQ38" s="984"/>
      <c r="DNR38" s="984"/>
      <c r="DNS38" s="984"/>
      <c r="DNT38" s="984"/>
      <c r="DNU38" s="984"/>
      <c r="DNV38" s="984"/>
      <c r="DNW38" s="984"/>
      <c r="DNX38" s="984"/>
      <c r="DNY38" s="984"/>
      <c r="DNZ38" s="984"/>
      <c r="DOA38" s="984"/>
      <c r="DOB38" s="984"/>
      <c r="DOC38" s="984"/>
      <c r="DOD38" s="984"/>
      <c r="DOE38" s="984"/>
      <c r="DOF38" s="984"/>
      <c r="DOG38" s="984"/>
      <c r="DOH38" s="984"/>
      <c r="DOI38" s="984"/>
      <c r="DOJ38" s="984"/>
      <c r="DOK38" s="984"/>
      <c r="DOL38" s="984"/>
      <c r="DOM38" s="984"/>
      <c r="DON38" s="984"/>
      <c r="DOO38" s="984"/>
      <c r="DOP38" s="984"/>
      <c r="DOQ38" s="984"/>
      <c r="DOR38" s="984"/>
      <c r="DOS38" s="984"/>
      <c r="DOT38" s="984"/>
      <c r="DOU38" s="984"/>
      <c r="DOV38" s="984"/>
      <c r="DOW38" s="984"/>
      <c r="DOX38" s="984"/>
      <c r="DOY38" s="984"/>
      <c r="DOZ38" s="984"/>
      <c r="DPA38" s="984"/>
      <c r="DPB38" s="984"/>
      <c r="DPC38" s="984"/>
      <c r="DPD38" s="984"/>
      <c r="DPE38" s="984"/>
      <c r="DPF38" s="984"/>
      <c r="DPG38" s="984"/>
      <c r="DPH38" s="984"/>
      <c r="DPI38" s="984"/>
      <c r="DPJ38" s="984"/>
      <c r="DPK38" s="984"/>
      <c r="DPL38" s="984"/>
      <c r="DPM38" s="984"/>
      <c r="DPN38" s="984"/>
      <c r="DPO38" s="984"/>
      <c r="DPP38" s="984"/>
      <c r="DPQ38" s="984"/>
      <c r="DPR38" s="984"/>
      <c r="DPS38" s="984"/>
      <c r="DPT38" s="984"/>
      <c r="DPU38" s="984"/>
      <c r="DPV38" s="984"/>
      <c r="DPW38" s="984"/>
      <c r="DPX38" s="984"/>
      <c r="DPY38" s="984"/>
      <c r="DPZ38" s="984"/>
      <c r="DQA38" s="984"/>
      <c r="DQB38" s="984"/>
      <c r="DQC38" s="984"/>
      <c r="DQD38" s="984"/>
      <c r="DQE38" s="984"/>
      <c r="DQF38" s="984"/>
      <c r="DQG38" s="984"/>
      <c r="DQH38" s="984"/>
      <c r="DQI38" s="984"/>
      <c r="DQJ38" s="984"/>
      <c r="DQK38" s="984"/>
      <c r="DQL38" s="984"/>
      <c r="DQM38" s="984"/>
      <c r="DQN38" s="984"/>
      <c r="DQO38" s="984"/>
      <c r="DQP38" s="984"/>
      <c r="DQQ38" s="984"/>
      <c r="DQR38" s="984"/>
      <c r="DQS38" s="984"/>
      <c r="DQT38" s="984"/>
      <c r="DQU38" s="984"/>
      <c r="DQV38" s="984"/>
      <c r="DQW38" s="984"/>
      <c r="DQX38" s="984"/>
      <c r="DQY38" s="984"/>
      <c r="DQZ38" s="984"/>
      <c r="DRA38" s="984"/>
      <c r="DRB38" s="984"/>
      <c r="DRC38" s="984"/>
      <c r="DRD38" s="984"/>
      <c r="DRE38" s="984"/>
      <c r="DRF38" s="984"/>
      <c r="DRG38" s="984"/>
      <c r="DRH38" s="984"/>
      <c r="DRI38" s="984"/>
      <c r="DRJ38" s="984"/>
      <c r="DRK38" s="984"/>
      <c r="DRL38" s="984"/>
      <c r="DRM38" s="984"/>
      <c r="DRN38" s="984"/>
      <c r="DRO38" s="984"/>
      <c r="DRP38" s="984"/>
      <c r="DRQ38" s="984"/>
      <c r="DRR38" s="984"/>
      <c r="DRS38" s="984"/>
      <c r="DRT38" s="984"/>
      <c r="DRU38" s="984"/>
      <c r="DRV38" s="984"/>
      <c r="DRW38" s="984"/>
      <c r="DRX38" s="984"/>
      <c r="DRY38" s="984"/>
      <c r="DRZ38" s="984"/>
      <c r="DSA38" s="984"/>
      <c r="DSB38" s="984"/>
      <c r="DSC38" s="984"/>
      <c r="DSD38" s="984"/>
      <c r="DSE38" s="984"/>
      <c r="DSF38" s="984"/>
      <c r="DSG38" s="984"/>
      <c r="DSH38" s="984"/>
      <c r="DSI38" s="984"/>
      <c r="DSJ38" s="984"/>
      <c r="DSK38" s="984"/>
      <c r="DSL38" s="984"/>
      <c r="DSM38" s="984"/>
      <c r="DSN38" s="984"/>
      <c r="DSO38" s="984"/>
      <c r="DSP38" s="984"/>
      <c r="DSQ38" s="984"/>
      <c r="DSR38" s="984"/>
      <c r="DSS38" s="984"/>
      <c r="DST38" s="984"/>
      <c r="DSU38" s="984"/>
      <c r="DSV38" s="984"/>
      <c r="DSW38" s="984"/>
      <c r="DSX38" s="984"/>
      <c r="DSY38" s="984"/>
      <c r="DSZ38" s="984"/>
      <c r="DTA38" s="984"/>
      <c r="DTB38" s="984"/>
      <c r="DTC38" s="984"/>
      <c r="DTD38" s="984"/>
      <c r="DTE38" s="984"/>
      <c r="DTF38" s="984"/>
      <c r="DTG38" s="984"/>
      <c r="DTH38" s="984"/>
      <c r="DTI38" s="984"/>
      <c r="DTJ38" s="984"/>
      <c r="DTK38" s="984"/>
      <c r="DTL38" s="984"/>
      <c r="DTM38" s="984"/>
      <c r="DTN38" s="984"/>
      <c r="DTO38" s="984"/>
      <c r="DTP38" s="984"/>
      <c r="DTQ38" s="984"/>
      <c r="DTR38" s="984"/>
      <c r="DTS38" s="984"/>
      <c r="DTT38" s="984"/>
      <c r="DTU38" s="984"/>
      <c r="DTV38" s="984"/>
      <c r="DTW38" s="984"/>
      <c r="DTX38" s="984"/>
      <c r="DTY38" s="984"/>
      <c r="DTZ38" s="984"/>
      <c r="DUA38" s="984"/>
      <c r="DUB38" s="984"/>
      <c r="DUC38" s="984"/>
      <c r="DUD38" s="984"/>
      <c r="DUE38" s="984"/>
      <c r="DUF38" s="984"/>
      <c r="DUG38" s="984"/>
      <c r="DUH38" s="984"/>
      <c r="DUI38" s="984"/>
      <c r="DUJ38" s="984"/>
      <c r="DUK38" s="984"/>
      <c r="DUL38" s="984"/>
      <c r="DUM38" s="984"/>
      <c r="DUN38" s="984"/>
      <c r="DUO38" s="984"/>
      <c r="DUP38" s="984"/>
      <c r="DUQ38" s="984"/>
      <c r="DUR38" s="984"/>
      <c r="DUS38" s="984"/>
      <c r="DUT38" s="984"/>
      <c r="DUU38" s="984"/>
      <c r="DUV38" s="984"/>
      <c r="DUW38" s="984"/>
      <c r="DUX38" s="984"/>
      <c r="DUY38" s="984"/>
      <c r="DUZ38" s="984"/>
      <c r="DVA38" s="984"/>
      <c r="DVB38" s="984"/>
      <c r="DVC38" s="984"/>
      <c r="DVD38" s="984"/>
      <c r="DVE38" s="984"/>
      <c r="DVF38" s="984"/>
      <c r="DVG38" s="984"/>
      <c r="DVH38" s="984"/>
      <c r="DVI38" s="984"/>
      <c r="DVJ38" s="984"/>
      <c r="DVK38" s="984"/>
      <c r="DVL38" s="984"/>
      <c r="DVM38" s="984"/>
      <c r="DVN38" s="984"/>
      <c r="DVO38" s="984"/>
      <c r="DVP38" s="984"/>
      <c r="DVQ38" s="984"/>
      <c r="DVR38" s="984"/>
      <c r="DVS38" s="984"/>
      <c r="DVT38" s="984"/>
      <c r="DVU38" s="984"/>
      <c r="DVV38" s="984"/>
      <c r="DVW38" s="984"/>
      <c r="DVX38" s="984"/>
      <c r="DVY38" s="984"/>
      <c r="DVZ38" s="984"/>
      <c r="DWA38" s="984"/>
      <c r="DWB38" s="984"/>
      <c r="DWC38" s="984"/>
      <c r="DWD38" s="984"/>
      <c r="DWE38" s="984"/>
      <c r="DWF38" s="984"/>
      <c r="DWG38" s="984"/>
      <c r="DWH38" s="984"/>
      <c r="DWI38" s="984"/>
      <c r="DWJ38" s="984"/>
      <c r="DWK38" s="984"/>
      <c r="DWL38" s="984"/>
      <c r="DWM38" s="984"/>
      <c r="DWN38" s="984"/>
      <c r="DWO38" s="984"/>
      <c r="DWP38" s="984"/>
      <c r="DWQ38" s="984"/>
      <c r="DWR38" s="984"/>
      <c r="DWS38" s="984"/>
      <c r="DWT38" s="984"/>
      <c r="DWU38" s="984"/>
      <c r="DWV38" s="984"/>
      <c r="DWW38" s="984"/>
      <c r="DWX38" s="984"/>
      <c r="DWY38" s="984"/>
      <c r="DWZ38" s="984"/>
      <c r="DXA38" s="984"/>
      <c r="DXB38" s="984"/>
      <c r="DXC38" s="984"/>
      <c r="DXD38" s="984"/>
      <c r="DXE38" s="984"/>
      <c r="DXF38" s="984"/>
      <c r="DXG38" s="984"/>
      <c r="DXH38" s="984"/>
      <c r="DXI38" s="984"/>
      <c r="DXJ38" s="984"/>
      <c r="DXK38" s="984"/>
      <c r="DXL38" s="984"/>
      <c r="DXM38" s="984"/>
      <c r="DXN38" s="984"/>
      <c r="DXO38" s="984"/>
      <c r="DXP38" s="984"/>
      <c r="DXQ38" s="984"/>
      <c r="DXR38" s="984"/>
      <c r="DXS38" s="984"/>
      <c r="DXT38" s="984"/>
      <c r="DXU38" s="984"/>
      <c r="DXV38" s="984"/>
      <c r="DXW38" s="984"/>
      <c r="DXX38" s="984"/>
      <c r="DXY38" s="984"/>
      <c r="DXZ38" s="984"/>
      <c r="DYA38" s="984"/>
      <c r="DYB38" s="984"/>
      <c r="DYC38" s="984"/>
      <c r="DYD38" s="984"/>
      <c r="DYE38" s="984"/>
      <c r="DYF38" s="984"/>
      <c r="DYG38" s="984"/>
      <c r="DYH38" s="984"/>
      <c r="DYI38" s="984"/>
      <c r="DYJ38" s="984"/>
      <c r="DYK38" s="984"/>
      <c r="DYL38" s="984"/>
      <c r="DYM38" s="984"/>
      <c r="DYN38" s="984"/>
      <c r="DYO38" s="984"/>
      <c r="DYP38" s="984"/>
      <c r="DYQ38" s="984"/>
      <c r="DYR38" s="984"/>
      <c r="DYS38" s="984"/>
      <c r="DYT38" s="984"/>
      <c r="DYU38" s="984"/>
      <c r="DYV38" s="984"/>
      <c r="DYW38" s="984"/>
      <c r="DYX38" s="984"/>
      <c r="DYY38" s="984"/>
      <c r="DYZ38" s="984"/>
      <c r="DZA38" s="984"/>
      <c r="DZB38" s="984"/>
      <c r="DZC38" s="984"/>
      <c r="DZD38" s="984"/>
      <c r="DZE38" s="984"/>
      <c r="DZF38" s="984"/>
      <c r="DZG38" s="984"/>
      <c r="DZH38" s="984"/>
      <c r="DZI38" s="984"/>
      <c r="DZJ38" s="984"/>
      <c r="DZK38" s="984"/>
      <c r="DZL38" s="984"/>
      <c r="DZM38" s="984"/>
      <c r="DZN38" s="984"/>
      <c r="DZO38" s="984"/>
      <c r="DZP38" s="984"/>
      <c r="DZQ38" s="984"/>
      <c r="DZR38" s="984"/>
      <c r="DZS38" s="984"/>
      <c r="DZT38" s="984"/>
      <c r="DZU38" s="984"/>
      <c r="DZV38" s="984"/>
      <c r="DZW38" s="984"/>
      <c r="DZX38" s="984"/>
      <c r="DZY38" s="984"/>
      <c r="DZZ38" s="984"/>
      <c r="EAA38" s="984"/>
      <c r="EAB38" s="984"/>
      <c r="EAC38" s="984"/>
      <c r="EAD38" s="984"/>
      <c r="EAE38" s="984"/>
      <c r="EAF38" s="984"/>
      <c r="EAG38" s="984"/>
      <c r="EAH38" s="984"/>
      <c r="EAI38" s="984"/>
      <c r="EAJ38" s="984"/>
      <c r="EAK38" s="984"/>
      <c r="EAL38" s="984"/>
      <c r="EAM38" s="984"/>
      <c r="EAN38" s="984"/>
      <c r="EAO38" s="984"/>
      <c r="EAP38" s="984"/>
      <c r="EAQ38" s="984"/>
      <c r="EAR38" s="984"/>
      <c r="EAS38" s="984"/>
      <c r="EAT38" s="984"/>
      <c r="EAU38" s="984"/>
      <c r="EAV38" s="984"/>
      <c r="EAW38" s="984"/>
      <c r="EAX38" s="984"/>
      <c r="EAY38" s="984"/>
      <c r="EAZ38" s="984"/>
      <c r="EBA38" s="984"/>
      <c r="EBB38" s="984"/>
      <c r="EBC38" s="984"/>
      <c r="EBD38" s="984"/>
      <c r="EBE38" s="984"/>
      <c r="EBF38" s="984"/>
      <c r="EBG38" s="984"/>
      <c r="EBH38" s="984"/>
      <c r="EBI38" s="984"/>
      <c r="EBJ38" s="984"/>
      <c r="EBK38" s="984"/>
      <c r="EBL38" s="984"/>
      <c r="EBM38" s="984"/>
      <c r="EBN38" s="984"/>
      <c r="EBO38" s="984"/>
      <c r="EBP38" s="984"/>
      <c r="EBQ38" s="984"/>
      <c r="EBR38" s="984"/>
      <c r="EBS38" s="984"/>
      <c r="EBT38" s="984"/>
      <c r="EBU38" s="984"/>
      <c r="EBV38" s="984"/>
      <c r="EBW38" s="984"/>
      <c r="EBX38" s="984"/>
      <c r="EBY38" s="984"/>
      <c r="EBZ38" s="984"/>
      <c r="ECA38" s="984"/>
      <c r="ECB38" s="984"/>
      <c r="ECC38" s="984"/>
      <c r="ECD38" s="984"/>
      <c r="ECE38" s="984"/>
      <c r="ECF38" s="984"/>
      <c r="ECG38" s="984"/>
      <c r="ECH38" s="984"/>
      <c r="ECI38" s="984"/>
      <c r="ECJ38" s="984"/>
      <c r="ECK38" s="984"/>
      <c r="ECL38" s="984"/>
      <c r="ECM38" s="984"/>
      <c r="ECN38" s="984"/>
      <c r="ECO38" s="984"/>
      <c r="ECP38" s="984"/>
      <c r="ECQ38" s="984"/>
      <c r="ECR38" s="984"/>
      <c r="ECS38" s="984"/>
      <c r="ECT38" s="984"/>
      <c r="ECU38" s="984"/>
      <c r="ECV38" s="984"/>
      <c r="ECW38" s="984"/>
      <c r="ECX38" s="984"/>
      <c r="ECY38" s="984"/>
      <c r="ECZ38" s="984"/>
      <c r="EDA38" s="984"/>
      <c r="EDB38" s="984"/>
      <c r="EDC38" s="984"/>
      <c r="EDD38" s="984"/>
      <c r="EDE38" s="984"/>
      <c r="EDF38" s="984"/>
      <c r="EDG38" s="984"/>
      <c r="EDH38" s="984"/>
      <c r="EDI38" s="984"/>
      <c r="EDJ38" s="984"/>
      <c r="EDK38" s="984"/>
      <c r="EDL38" s="984"/>
      <c r="EDM38" s="984"/>
      <c r="EDN38" s="984"/>
      <c r="EDO38" s="984"/>
      <c r="EDP38" s="984"/>
      <c r="EDQ38" s="984"/>
      <c r="EDR38" s="984"/>
      <c r="EDS38" s="984"/>
      <c r="EDT38" s="984"/>
      <c r="EDU38" s="984"/>
      <c r="EDV38" s="984"/>
      <c r="EDW38" s="984"/>
      <c r="EDX38" s="984"/>
      <c r="EDY38" s="984"/>
      <c r="EDZ38" s="984"/>
      <c r="EEA38" s="984"/>
      <c r="EEB38" s="984"/>
      <c r="EEC38" s="984"/>
      <c r="EED38" s="984"/>
      <c r="EEE38" s="984"/>
      <c r="EEF38" s="984"/>
      <c r="EEG38" s="984"/>
      <c r="EEH38" s="984"/>
      <c r="EEI38" s="984"/>
      <c r="EEJ38" s="984"/>
      <c r="EEK38" s="984"/>
      <c r="EEL38" s="984"/>
      <c r="EEM38" s="984"/>
      <c r="EEN38" s="984"/>
      <c r="EEO38" s="984"/>
      <c r="EEP38" s="984"/>
      <c r="EEQ38" s="984"/>
      <c r="EER38" s="984"/>
      <c r="EES38" s="984"/>
      <c r="EET38" s="984"/>
      <c r="EEU38" s="984"/>
      <c r="EEV38" s="984"/>
      <c r="EEW38" s="984"/>
      <c r="EEX38" s="984"/>
      <c r="EEY38" s="984"/>
      <c r="EEZ38" s="984"/>
      <c r="EFA38" s="984"/>
      <c r="EFB38" s="984"/>
      <c r="EFC38" s="984"/>
      <c r="EFD38" s="984"/>
      <c r="EFE38" s="984"/>
      <c r="EFF38" s="984"/>
      <c r="EFG38" s="984"/>
      <c r="EFH38" s="984"/>
      <c r="EFI38" s="984"/>
      <c r="EFJ38" s="984"/>
      <c r="EFK38" s="984"/>
      <c r="EFL38" s="984"/>
      <c r="EFM38" s="984"/>
      <c r="EFN38" s="984"/>
      <c r="EFO38" s="984"/>
      <c r="EFP38" s="984"/>
      <c r="EFQ38" s="984"/>
      <c r="EFR38" s="984"/>
      <c r="EFS38" s="984"/>
      <c r="EFT38" s="984"/>
      <c r="EFU38" s="984"/>
      <c r="EFV38" s="984"/>
      <c r="EFW38" s="984"/>
      <c r="EFX38" s="984"/>
      <c r="EFY38" s="984"/>
      <c r="EFZ38" s="984"/>
      <c r="EGA38" s="984"/>
      <c r="EGB38" s="984"/>
      <c r="EGC38" s="984"/>
      <c r="EGD38" s="984"/>
      <c r="EGE38" s="984"/>
      <c r="EGF38" s="984"/>
      <c r="EGG38" s="984"/>
      <c r="EGH38" s="984"/>
      <c r="EGI38" s="984"/>
      <c r="EGJ38" s="984"/>
      <c r="EGK38" s="984"/>
      <c r="EGL38" s="984"/>
      <c r="EGM38" s="984"/>
      <c r="EGN38" s="984"/>
      <c r="EGO38" s="984"/>
      <c r="EGP38" s="984"/>
      <c r="EGQ38" s="984"/>
      <c r="EGR38" s="984"/>
      <c r="EGS38" s="984"/>
      <c r="EGT38" s="984"/>
      <c r="EGU38" s="984"/>
      <c r="EGV38" s="984"/>
      <c r="EGW38" s="984"/>
      <c r="EGX38" s="984"/>
      <c r="EGY38" s="984"/>
      <c r="EGZ38" s="984"/>
      <c r="EHA38" s="984"/>
      <c r="EHB38" s="984"/>
      <c r="EHC38" s="984"/>
      <c r="EHD38" s="984"/>
      <c r="EHE38" s="984"/>
      <c r="EHF38" s="984"/>
      <c r="EHG38" s="984"/>
      <c r="EHH38" s="984"/>
      <c r="EHI38" s="984"/>
      <c r="EHJ38" s="984"/>
      <c r="EHK38" s="984"/>
      <c r="EHL38" s="984"/>
      <c r="EHM38" s="984"/>
      <c r="EHN38" s="984"/>
      <c r="EHO38" s="984"/>
      <c r="EHP38" s="984"/>
      <c r="EHQ38" s="984"/>
      <c r="EHR38" s="984"/>
      <c r="EHS38" s="984"/>
      <c r="EHT38" s="984"/>
      <c r="EHU38" s="984"/>
      <c r="EHV38" s="984"/>
      <c r="EHW38" s="984"/>
      <c r="EHX38" s="984"/>
      <c r="EHY38" s="984"/>
      <c r="EHZ38" s="984"/>
      <c r="EIA38" s="984"/>
      <c r="EIB38" s="984"/>
      <c r="EIC38" s="984"/>
      <c r="EID38" s="984"/>
      <c r="EIE38" s="984"/>
      <c r="EIF38" s="984"/>
      <c r="EIG38" s="984"/>
      <c r="EIH38" s="984"/>
      <c r="EII38" s="984"/>
      <c r="EIJ38" s="984"/>
      <c r="EIK38" s="984"/>
      <c r="EIL38" s="984"/>
      <c r="EIM38" s="984"/>
      <c r="EIN38" s="984"/>
      <c r="EIO38" s="984"/>
      <c r="EIP38" s="984"/>
      <c r="EIQ38" s="984"/>
      <c r="EIR38" s="984"/>
      <c r="EIS38" s="984"/>
      <c r="EIT38" s="984"/>
      <c r="EIU38" s="984"/>
      <c r="EIV38" s="984"/>
      <c r="EIW38" s="984"/>
      <c r="EIX38" s="984"/>
      <c r="EIY38" s="984"/>
      <c r="EIZ38" s="984"/>
      <c r="EJA38" s="984"/>
      <c r="EJB38" s="984"/>
      <c r="EJC38" s="984"/>
      <c r="EJD38" s="984"/>
      <c r="EJE38" s="984"/>
      <c r="EJF38" s="984"/>
      <c r="EJG38" s="984"/>
      <c r="EJH38" s="984"/>
      <c r="EJI38" s="984"/>
      <c r="EJJ38" s="984"/>
      <c r="EJK38" s="984"/>
      <c r="EJL38" s="984"/>
      <c r="EJM38" s="984"/>
      <c r="EJN38" s="984"/>
      <c r="EJO38" s="984"/>
      <c r="EJP38" s="984"/>
      <c r="EJQ38" s="984"/>
      <c r="EJR38" s="984"/>
      <c r="EJS38" s="984"/>
      <c r="EJT38" s="984"/>
      <c r="EJU38" s="984"/>
      <c r="EJV38" s="984"/>
      <c r="EJW38" s="984"/>
      <c r="EJX38" s="984"/>
      <c r="EJY38" s="984"/>
      <c r="EJZ38" s="984"/>
      <c r="EKA38" s="984"/>
      <c r="EKB38" s="984"/>
      <c r="EKC38" s="984"/>
      <c r="EKD38" s="984"/>
      <c r="EKE38" s="984"/>
      <c r="EKF38" s="984"/>
      <c r="EKG38" s="984"/>
      <c r="EKH38" s="984"/>
      <c r="EKI38" s="984"/>
      <c r="EKJ38" s="984"/>
      <c r="EKK38" s="984"/>
      <c r="EKL38" s="984"/>
      <c r="EKM38" s="984"/>
      <c r="EKN38" s="984"/>
      <c r="EKO38" s="984"/>
      <c r="EKP38" s="984"/>
      <c r="EKQ38" s="984"/>
      <c r="EKR38" s="984"/>
      <c r="EKS38" s="984"/>
      <c r="EKT38" s="984"/>
      <c r="EKU38" s="984"/>
      <c r="EKV38" s="984"/>
      <c r="EKW38" s="984"/>
      <c r="EKX38" s="984"/>
      <c r="EKY38" s="984"/>
      <c r="EKZ38" s="984"/>
      <c r="ELA38" s="984"/>
      <c r="ELB38" s="984"/>
      <c r="ELC38" s="984"/>
      <c r="ELD38" s="984"/>
      <c r="ELE38" s="984"/>
      <c r="ELF38" s="984"/>
      <c r="ELG38" s="984"/>
      <c r="ELH38" s="984"/>
      <c r="ELI38" s="984"/>
      <c r="ELJ38" s="984"/>
      <c r="ELK38" s="984"/>
      <c r="ELL38" s="984"/>
      <c r="ELM38" s="984"/>
      <c r="ELN38" s="984"/>
      <c r="ELO38" s="984"/>
      <c r="ELP38" s="984"/>
      <c r="ELQ38" s="984"/>
      <c r="ELR38" s="984"/>
      <c r="ELS38" s="984"/>
      <c r="ELT38" s="984"/>
      <c r="ELU38" s="984"/>
      <c r="ELV38" s="984"/>
      <c r="ELW38" s="984"/>
      <c r="ELX38" s="984"/>
      <c r="ELY38" s="984"/>
      <c r="ELZ38" s="984"/>
      <c r="EMA38" s="984"/>
      <c r="EMB38" s="984"/>
      <c r="EMC38" s="984"/>
      <c r="EMD38" s="984"/>
      <c r="EME38" s="984"/>
      <c r="EMF38" s="984"/>
      <c r="EMG38" s="984"/>
      <c r="EMH38" s="984"/>
      <c r="EMI38" s="984"/>
      <c r="EMJ38" s="984"/>
      <c r="EMK38" s="984"/>
      <c r="EML38" s="984"/>
      <c r="EMM38" s="984"/>
      <c r="EMN38" s="984"/>
      <c r="EMO38" s="984"/>
      <c r="EMP38" s="984"/>
      <c r="EMQ38" s="984"/>
      <c r="EMR38" s="984"/>
      <c r="EMS38" s="984"/>
      <c r="EMT38" s="984"/>
      <c r="EMU38" s="984"/>
      <c r="EMV38" s="984"/>
      <c r="EMW38" s="984"/>
      <c r="EMX38" s="984"/>
      <c r="EMY38" s="984"/>
      <c r="EMZ38" s="984"/>
      <c r="ENA38" s="984"/>
      <c r="ENB38" s="984"/>
      <c r="ENC38" s="984"/>
      <c r="END38" s="984"/>
      <c r="ENE38" s="984"/>
      <c r="ENF38" s="984"/>
      <c r="ENG38" s="984"/>
      <c r="ENH38" s="984"/>
      <c r="ENI38" s="984"/>
      <c r="ENJ38" s="984"/>
      <c r="ENK38" s="984"/>
      <c r="ENL38" s="984"/>
      <c r="ENM38" s="984"/>
      <c r="ENN38" s="984"/>
      <c r="ENO38" s="984"/>
      <c r="ENP38" s="984"/>
      <c r="ENQ38" s="984"/>
      <c r="ENR38" s="984"/>
      <c r="ENS38" s="984"/>
      <c r="ENT38" s="984"/>
      <c r="ENU38" s="984"/>
      <c r="ENV38" s="984"/>
      <c r="ENW38" s="984"/>
      <c r="ENX38" s="984"/>
      <c r="ENY38" s="984"/>
      <c r="ENZ38" s="984"/>
      <c r="EOA38" s="984"/>
      <c r="EOB38" s="984"/>
      <c r="EOC38" s="984"/>
      <c r="EOD38" s="984"/>
      <c r="EOE38" s="984"/>
      <c r="EOF38" s="984"/>
      <c r="EOG38" s="984"/>
      <c r="EOH38" s="984"/>
      <c r="EOI38" s="984"/>
      <c r="EOJ38" s="984"/>
      <c r="EOK38" s="984"/>
      <c r="EOL38" s="984"/>
      <c r="EOM38" s="984"/>
      <c r="EON38" s="984"/>
      <c r="EOO38" s="984"/>
      <c r="EOP38" s="984"/>
      <c r="EOQ38" s="984"/>
      <c r="EOR38" s="984"/>
      <c r="EOS38" s="984"/>
      <c r="EOT38" s="984"/>
      <c r="EOU38" s="984"/>
      <c r="EOV38" s="984"/>
      <c r="EOW38" s="984"/>
      <c r="EOX38" s="984"/>
      <c r="EOY38" s="984"/>
      <c r="EOZ38" s="984"/>
      <c r="EPA38" s="984"/>
      <c r="EPB38" s="984"/>
      <c r="EPC38" s="984"/>
      <c r="EPD38" s="984"/>
      <c r="EPE38" s="984"/>
      <c r="EPF38" s="984"/>
      <c r="EPG38" s="984"/>
      <c r="EPH38" s="984"/>
      <c r="EPI38" s="984"/>
      <c r="EPJ38" s="984"/>
      <c r="EPK38" s="984"/>
      <c r="EPL38" s="984"/>
      <c r="EPM38" s="984"/>
      <c r="EPN38" s="984"/>
      <c r="EPO38" s="984"/>
      <c r="EPP38" s="984"/>
      <c r="EPQ38" s="984"/>
      <c r="EPR38" s="984"/>
      <c r="EPS38" s="984"/>
      <c r="EPT38" s="984"/>
      <c r="EPU38" s="984"/>
      <c r="EPV38" s="984"/>
      <c r="EPW38" s="984"/>
      <c r="EPX38" s="984"/>
      <c r="EPY38" s="984"/>
      <c r="EPZ38" s="984"/>
      <c r="EQA38" s="984"/>
      <c r="EQB38" s="984"/>
      <c r="EQC38" s="984"/>
      <c r="EQD38" s="984"/>
      <c r="EQE38" s="984"/>
      <c r="EQF38" s="984"/>
      <c r="EQG38" s="984"/>
      <c r="EQH38" s="984"/>
      <c r="EQI38" s="984"/>
      <c r="EQJ38" s="984"/>
      <c r="EQK38" s="984"/>
      <c r="EQL38" s="984"/>
      <c r="EQM38" s="984"/>
      <c r="EQN38" s="984"/>
      <c r="EQO38" s="984"/>
      <c r="EQP38" s="984"/>
      <c r="EQQ38" s="984"/>
      <c r="EQR38" s="984"/>
      <c r="EQS38" s="984"/>
      <c r="EQT38" s="984"/>
      <c r="EQU38" s="984"/>
      <c r="EQV38" s="984"/>
      <c r="EQW38" s="984"/>
      <c r="EQX38" s="984"/>
      <c r="EQY38" s="984"/>
      <c r="EQZ38" s="984"/>
      <c r="ERA38" s="984"/>
      <c r="ERB38" s="984"/>
      <c r="ERC38" s="984"/>
      <c r="ERD38" s="984"/>
      <c r="ERE38" s="984"/>
      <c r="ERF38" s="984"/>
      <c r="ERG38" s="984"/>
      <c r="ERH38" s="984"/>
      <c r="ERI38" s="984"/>
      <c r="ERJ38" s="984"/>
      <c r="ERK38" s="984"/>
      <c r="ERL38" s="984"/>
      <c r="ERM38" s="984"/>
      <c r="ERN38" s="984"/>
      <c r="ERO38" s="984"/>
      <c r="ERP38" s="984"/>
      <c r="ERQ38" s="984"/>
      <c r="ERR38" s="984"/>
      <c r="ERS38" s="984"/>
      <c r="ERT38" s="984"/>
      <c r="ERU38" s="984"/>
      <c r="ERV38" s="984"/>
      <c r="ERW38" s="984"/>
      <c r="ERX38" s="984"/>
      <c r="ERY38" s="984"/>
      <c r="ERZ38" s="984"/>
      <c r="ESA38" s="984"/>
      <c r="ESB38" s="984"/>
      <c r="ESC38" s="984"/>
      <c r="ESD38" s="984"/>
      <c r="ESE38" s="984"/>
      <c r="ESF38" s="984"/>
      <c r="ESG38" s="984"/>
      <c r="ESH38" s="984"/>
      <c r="ESI38" s="984"/>
      <c r="ESJ38" s="984"/>
      <c r="ESK38" s="984"/>
      <c r="ESL38" s="984"/>
      <c r="ESM38" s="984"/>
      <c r="ESN38" s="984"/>
      <c r="ESO38" s="984"/>
      <c r="ESP38" s="984"/>
      <c r="ESQ38" s="984"/>
      <c r="ESR38" s="984"/>
      <c r="ESS38" s="984"/>
      <c r="EST38" s="984"/>
      <c r="ESU38" s="984"/>
      <c r="ESV38" s="984"/>
      <c r="ESW38" s="984"/>
      <c r="ESX38" s="984"/>
      <c r="ESY38" s="984"/>
      <c r="ESZ38" s="984"/>
      <c r="ETA38" s="984"/>
      <c r="ETB38" s="984"/>
      <c r="ETC38" s="984"/>
      <c r="ETD38" s="984"/>
      <c r="ETE38" s="984"/>
      <c r="ETF38" s="984"/>
      <c r="ETG38" s="984"/>
      <c r="ETH38" s="984"/>
      <c r="ETI38" s="984"/>
      <c r="ETJ38" s="984"/>
      <c r="ETK38" s="984"/>
      <c r="ETL38" s="984"/>
      <c r="ETM38" s="984"/>
      <c r="ETN38" s="984"/>
      <c r="ETO38" s="984"/>
      <c r="ETP38" s="984"/>
      <c r="ETQ38" s="984"/>
      <c r="ETR38" s="984"/>
      <c r="ETS38" s="984"/>
      <c r="ETT38" s="984"/>
      <c r="ETU38" s="984"/>
      <c r="ETV38" s="984"/>
      <c r="ETW38" s="984"/>
      <c r="ETX38" s="984"/>
      <c r="ETY38" s="984"/>
      <c r="ETZ38" s="984"/>
      <c r="EUA38" s="984"/>
      <c r="EUB38" s="984"/>
      <c r="EUC38" s="984"/>
      <c r="EUD38" s="984"/>
      <c r="EUE38" s="984"/>
      <c r="EUF38" s="984"/>
      <c r="EUG38" s="984"/>
      <c r="EUH38" s="984"/>
      <c r="EUI38" s="984"/>
      <c r="EUJ38" s="984"/>
      <c r="EUK38" s="984"/>
      <c r="EUL38" s="984"/>
      <c r="EUM38" s="984"/>
      <c r="EUN38" s="984"/>
      <c r="EUO38" s="984"/>
      <c r="EUP38" s="984"/>
      <c r="EUQ38" s="984"/>
      <c r="EUR38" s="984"/>
      <c r="EUS38" s="984"/>
      <c r="EUT38" s="984"/>
      <c r="EUU38" s="984"/>
      <c r="EUV38" s="984"/>
      <c r="EUW38" s="984"/>
      <c r="EUX38" s="984"/>
      <c r="EUY38" s="984"/>
      <c r="EUZ38" s="984"/>
      <c r="EVA38" s="984"/>
      <c r="EVB38" s="984"/>
      <c r="EVC38" s="984"/>
      <c r="EVD38" s="984"/>
      <c r="EVE38" s="984"/>
      <c r="EVF38" s="984"/>
      <c r="EVG38" s="984"/>
      <c r="EVH38" s="984"/>
      <c r="EVI38" s="984"/>
      <c r="EVJ38" s="984"/>
      <c r="EVK38" s="984"/>
      <c r="EVL38" s="984"/>
      <c r="EVM38" s="984"/>
      <c r="EVN38" s="984"/>
      <c r="EVO38" s="984"/>
      <c r="EVP38" s="984"/>
      <c r="EVQ38" s="984"/>
      <c r="EVR38" s="984"/>
      <c r="EVS38" s="984"/>
      <c r="EVT38" s="984"/>
      <c r="EVU38" s="984"/>
      <c r="EVV38" s="984"/>
      <c r="EVW38" s="984"/>
      <c r="EVX38" s="984"/>
      <c r="EVY38" s="984"/>
      <c r="EVZ38" s="984"/>
      <c r="EWA38" s="984"/>
      <c r="EWB38" s="984"/>
      <c r="EWC38" s="984"/>
      <c r="EWD38" s="984"/>
      <c r="EWE38" s="984"/>
      <c r="EWF38" s="984"/>
      <c r="EWG38" s="984"/>
      <c r="EWH38" s="984"/>
      <c r="EWI38" s="984"/>
      <c r="EWJ38" s="984"/>
      <c r="EWK38" s="984"/>
      <c r="EWL38" s="984"/>
      <c r="EWM38" s="984"/>
      <c r="EWN38" s="984"/>
      <c r="EWO38" s="984"/>
      <c r="EWP38" s="984"/>
      <c r="EWQ38" s="984"/>
      <c r="EWR38" s="984"/>
      <c r="EWS38" s="984"/>
      <c r="EWT38" s="984"/>
      <c r="EWU38" s="984"/>
      <c r="EWV38" s="984"/>
      <c r="EWW38" s="984"/>
      <c r="EWX38" s="984"/>
      <c r="EWY38" s="984"/>
      <c r="EWZ38" s="984"/>
      <c r="EXA38" s="984"/>
      <c r="EXB38" s="984"/>
      <c r="EXC38" s="984"/>
      <c r="EXD38" s="984"/>
      <c r="EXE38" s="984"/>
      <c r="EXF38" s="984"/>
      <c r="EXG38" s="984"/>
      <c r="EXH38" s="984"/>
      <c r="EXI38" s="984"/>
      <c r="EXJ38" s="984"/>
      <c r="EXK38" s="984"/>
      <c r="EXL38" s="984"/>
      <c r="EXM38" s="984"/>
      <c r="EXN38" s="984"/>
      <c r="EXO38" s="984"/>
      <c r="EXP38" s="984"/>
      <c r="EXQ38" s="984"/>
      <c r="EXR38" s="984"/>
      <c r="EXS38" s="984"/>
      <c r="EXT38" s="984"/>
      <c r="EXU38" s="984"/>
      <c r="EXV38" s="984"/>
      <c r="EXW38" s="984"/>
      <c r="EXX38" s="984"/>
      <c r="EXY38" s="984"/>
      <c r="EXZ38" s="984"/>
      <c r="EYA38" s="984"/>
      <c r="EYB38" s="984"/>
      <c r="EYC38" s="984"/>
      <c r="EYD38" s="984"/>
      <c r="EYE38" s="984"/>
      <c r="EYF38" s="984"/>
      <c r="EYG38" s="984"/>
      <c r="EYH38" s="984"/>
      <c r="EYI38" s="984"/>
      <c r="EYJ38" s="984"/>
      <c r="EYK38" s="984"/>
      <c r="EYL38" s="984"/>
      <c r="EYM38" s="984"/>
      <c r="EYN38" s="984"/>
      <c r="EYO38" s="984"/>
      <c r="EYP38" s="984"/>
      <c r="EYQ38" s="984"/>
      <c r="EYR38" s="984"/>
      <c r="EYS38" s="984"/>
      <c r="EYT38" s="984"/>
      <c r="EYU38" s="984"/>
      <c r="EYV38" s="984"/>
      <c r="EYW38" s="984"/>
      <c r="EYX38" s="984"/>
      <c r="EYY38" s="984"/>
      <c r="EYZ38" s="984"/>
      <c r="EZA38" s="984"/>
      <c r="EZB38" s="984"/>
      <c r="EZC38" s="984"/>
      <c r="EZD38" s="984"/>
      <c r="EZE38" s="984"/>
      <c r="EZF38" s="984"/>
      <c r="EZG38" s="984"/>
      <c r="EZH38" s="984"/>
      <c r="EZI38" s="984"/>
      <c r="EZJ38" s="984"/>
      <c r="EZK38" s="984"/>
      <c r="EZL38" s="984"/>
      <c r="EZM38" s="984"/>
      <c r="EZN38" s="984"/>
      <c r="EZO38" s="984"/>
      <c r="EZP38" s="984"/>
      <c r="EZQ38" s="984"/>
      <c r="EZR38" s="984"/>
      <c r="EZS38" s="984"/>
      <c r="EZT38" s="984"/>
      <c r="EZU38" s="984"/>
      <c r="EZV38" s="984"/>
      <c r="EZW38" s="984"/>
      <c r="EZX38" s="984"/>
      <c r="EZY38" s="984"/>
      <c r="EZZ38" s="984"/>
      <c r="FAA38" s="984"/>
      <c r="FAB38" s="984"/>
      <c r="FAC38" s="984"/>
      <c r="FAD38" s="984"/>
      <c r="FAE38" s="984"/>
      <c r="FAF38" s="984"/>
      <c r="FAG38" s="984"/>
      <c r="FAH38" s="984"/>
      <c r="FAI38" s="984"/>
      <c r="FAJ38" s="984"/>
      <c r="FAK38" s="984"/>
      <c r="FAL38" s="984"/>
      <c r="FAM38" s="984"/>
      <c r="FAN38" s="984"/>
      <c r="FAO38" s="984"/>
      <c r="FAP38" s="984"/>
      <c r="FAQ38" s="984"/>
      <c r="FAR38" s="984"/>
      <c r="FAS38" s="984"/>
      <c r="FAT38" s="984"/>
      <c r="FAU38" s="984"/>
      <c r="FAV38" s="984"/>
      <c r="FAW38" s="984"/>
      <c r="FAX38" s="984"/>
      <c r="FAY38" s="984"/>
      <c r="FAZ38" s="984"/>
      <c r="FBA38" s="984"/>
      <c r="FBB38" s="984"/>
      <c r="FBC38" s="984"/>
      <c r="FBD38" s="984"/>
      <c r="FBE38" s="984"/>
      <c r="FBF38" s="984"/>
      <c r="FBG38" s="984"/>
      <c r="FBH38" s="984"/>
      <c r="FBI38" s="984"/>
      <c r="FBJ38" s="984"/>
      <c r="FBK38" s="984"/>
      <c r="FBL38" s="984"/>
      <c r="FBM38" s="984"/>
      <c r="FBN38" s="984"/>
      <c r="FBO38" s="984"/>
      <c r="FBP38" s="984"/>
      <c r="FBQ38" s="984"/>
      <c r="FBR38" s="984"/>
      <c r="FBS38" s="984"/>
      <c r="FBT38" s="984"/>
      <c r="FBU38" s="984"/>
      <c r="FBV38" s="984"/>
      <c r="FBW38" s="984"/>
      <c r="FBX38" s="984"/>
      <c r="FBY38" s="984"/>
      <c r="FBZ38" s="984"/>
      <c r="FCA38" s="984"/>
      <c r="FCB38" s="984"/>
      <c r="FCC38" s="984"/>
      <c r="FCD38" s="984"/>
      <c r="FCE38" s="984"/>
      <c r="FCF38" s="984"/>
      <c r="FCG38" s="984"/>
      <c r="FCH38" s="984"/>
      <c r="FCI38" s="984"/>
      <c r="FCJ38" s="984"/>
      <c r="FCK38" s="984"/>
      <c r="FCL38" s="984"/>
      <c r="FCM38" s="984"/>
      <c r="FCN38" s="984"/>
      <c r="FCO38" s="984"/>
      <c r="FCP38" s="984"/>
      <c r="FCQ38" s="984"/>
      <c r="FCR38" s="984"/>
      <c r="FCS38" s="984"/>
      <c r="FCT38" s="984"/>
      <c r="FCU38" s="984"/>
      <c r="FCV38" s="984"/>
      <c r="FCW38" s="984"/>
      <c r="FCX38" s="984"/>
      <c r="FCY38" s="984"/>
      <c r="FCZ38" s="984"/>
      <c r="FDA38" s="984"/>
      <c r="FDB38" s="984"/>
      <c r="FDC38" s="984"/>
      <c r="FDD38" s="984"/>
      <c r="FDE38" s="984"/>
      <c r="FDF38" s="984"/>
      <c r="FDG38" s="984"/>
      <c r="FDH38" s="984"/>
      <c r="FDI38" s="984"/>
      <c r="FDJ38" s="984"/>
      <c r="FDK38" s="984"/>
      <c r="FDL38" s="984"/>
      <c r="FDM38" s="984"/>
      <c r="FDN38" s="984"/>
      <c r="FDO38" s="984"/>
      <c r="FDP38" s="984"/>
      <c r="FDQ38" s="984"/>
      <c r="FDR38" s="984"/>
      <c r="FDS38" s="984"/>
      <c r="FDT38" s="984"/>
      <c r="FDU38" s="984"/>
      <c r="FDV38" s="984"/>
      <c r="FDW38" s="984"/>
      <c r="FDX38" s="984"/>
      <c r="FDY38" s="984"/>
      <c r="FDZ38" s="984"/>
      <c r="FEA38" s="984"/>
      <c r="FEB38" s="984"/>
      <c r="FEC38" s="984"/>
      <c r="FED38" s="984"/>
      <c r="FEE38" s="984"/>
      <c r="FEF38" s="984"/>
      <c r="FEG38" s="984"/>
      <c r="FEH38" s="984"/>
      <c r="FEI38" s="984"/>
      <c r="FEJ38" s="984"/>
      <c r="FEK38" s="984"/>
      <c r="FEL38" s="984"/>
      <c r="FEM38" s="984"/>
      <c r="FEN38" s="984"/>
      <c r="FEO38" s="984"/>
      <c r="FEP38" s="984"/>
      <c r="FEQ38" s="984"/>
      <c r="FER38" s="984"/>
      <c r="FES38" s="984"/>
      <c r="FET38" s="984"/>
      <c r="FEU38" s="984"/>
      <c r="FEV38" s="984"/>
      <c r="FEW38" s="984"/>
      <c r="FEX38" s="984"/>
      <c r="FEY38" s="984"/>
      <c r="FEZ38" s="984"/>
      <c r="FFA38" s="984"/>
      <c r="FFB38" s="984"/>
      <c r="FFC38" s="984"/>
      <c r="FFD38" s="984"/>
      <c r="FFE38" s="984"/>
      <c r="FFF38" s="984"/>
      <c r="FFG38" s="984"/>
      <c r="FFH38" s="984"/>
      <c r="FFI38" s="984"/>
      <c r="FFJ38" s="984"/>
      <c r="FFK38" s="984"/>
      <c r="FFL38" s="984"/>
      <c r="FFM38" s="984"/>
      <c r="FFN38" s="984"/>
      <c r="FFO38" s="984"/>
      <c r="FFP38" s="984"/>
      <c r="FFQ38" s="984"/>
      <c r="FFR38" s="984"/>
      <c r="FFS38" s="984"/>
      <c r="FFT38" s="984"/>
      <c r="FFU38" s="984"/>
      <c r="FFV38" s="984"/>
      <c r="FFW38" s="984"/>
      <c r="FFX38" s="984"/>
      <c r="FFY38" s="984"/>
      <c r="FFZ38" s="984"/>
      <c r="FGA38" s="984"/>
      <c r="FGB38" s="984"/>
      <c r="FGC38" s="984"/>
      <c r="FGD38" s="984"/>
      <c r="FGE38" s="984"/>
      <c r="FGF38" s="984"/>
      <c r="FGG38" s="984"/>
      <c r="FGH38" s="984"/>
      <c r="FGI38" s="984"/>
      <c r="FGJ38" s="984"/>
      <c r="FGK38" s="984"/>
      <c r="FGL38" s="984"/>
      <c r="FGM38" s="984"/>
      <c r="FGN38" s="984"/>
      <c r="FGO38" s="984"/>
      <c r="FGP38" s="984"/>
      <c r="FGQ38" s="984"/>
      <c r="FGR38" s="984"/>
      <c r="FGS38" s="984"/>
      <c r="FGT38" s="984"/>
      <c r="FGU38" s="984"/>
      <c r="FGV38" s="984"/>
      <c r="FGW38" s="984"/>
      <c r="FGX38" s="984"/>
      <c r="FGY38" s="984"/>
      <c r="FGZ38" s="984"/>
      <c r="FHA38" s="984"/>
      <c r="FHB38" s="984"/>
      <c r="FHC38" s="984"/>
      <c r="FHD38" s="984"/>
      <c r="FHE38" s="984"/>
      <c r="FHF38" s="984"/>
      <c r="FHG38" s="984"/>
      <c r="FHH38" s="984"/>
      <c r="FHI38" s="984"/>
      <c r="FHJ38" s="984"/>
      <c r="FHK38" s="984"/>
      <c r="FHL38" s="984"/>
      <c r="FHM38" s="984"/>
      <c r="FHN38" s="984"/>
      <c r="FHO38" s="984"/>
      <c r="FHP38" s="984"/>
      <c r="FHQ38" s="984"/>
      <c r="FHR38" s="984"/>
      <c r="FHS38" s="984"/>
      <c r="FHT38" s="984"/>
      <c r="FHU38" s="984"/>
      <c r="FHV38" s="984"/>
      <c r="FHW38" s="984"/>
      <c r="FHX38" s="984"/>
      <c r="FHY38" s="984"/>
      <c r="FHZ38" s="984"/>
      <c r="FIA38" s="984"/>
      <c r="FIB38" s="984"/>
      <c r="FIC38" s="984"/>
      <c r="FID38" s="984"/>
      <c r="FIE38" s="984"/>
      <c r="FIF38" s="984"/>
      <c r="FIG38" s="984"/>
      <c r="FIH38" s="984"/>
      <c r="FII38" s="984"/>
      <c r="FIJ38" s="984"/>
      <c r="FIK38" s="984"/>
      <c r="FIL38" s="984"/>
      <c r="FIM38" s="984"/>
      <c r="FIN38" s="984"/>
      <c r="FIO38" s="984"/>
      <c r="FIP38" s="984"/>
      <c r="FIQ38" s="984"/>
      <c r="FIR38" s="984"/>
      <c r="FIS38" s="984"/>
      <c r="FIT38" s="984"/>
      <c r="FIU38" s="984"/>
      <c r="FIV38" s="984"/>
      <c r="FIW38" s="984"/>
      <c r="FIX38" s="984"/>
      <c r="FIY38" s="984"/>
      <c r="FIZ38" s="984"/>
      <c r="FJA38" s="984"/>
      <c r="FJB38" s="984"/>
      <c r="FJC38" s="984"/>
      <c r="FJD38" s="984"/>
      <c r="FJE38" s="984"/>
      <c r="FJF38" s="984"/>
      <c r="FJG38" s="984"/>
      <c r="FJH38" s="984"/>
      <c r="FJI38" s="984"/>
      <c r="FJJ38" s="984"/>
      <c r="FJK38" s="984"/>
      <c r="FJL38" s="984"/>
      <c r="FJM38" s="984"/>
      <c r="FJN38" s="984"/>
      <c r="FJO38" s="984"/>
      <c r="FJP38" s="984"/>
      <c r="FJQ38" s="984"/>
      <c r="FJR38" s="984"/>
      <c r="FJS38" s="984"/>
      <c r="FJT38" s="984"/>
      <c r="FJU38" s="984"/>
      <c r="FJV38" s="984"/>
      <c r="FJW38" s="984"/>
      <c r="FJX38" s="984"/>
      <c r="FJY38" s="984"/>
      <c r="FJZ38" s="984"/>
      <c r="FKA38" s="984"/>
      <c r="FKB38" s="984"/>
      <c r="FKC38" s="984"/>
      <c r="FKD38" s="984"/>
      <c r="FKE38" s="984"/>
      <c r="FKF38" s="984"/>
      <c r="FKG38" s="984"/>
      <c r="FKH38" s="984"/>
      <c r="FKI38" s="984"/>
      <c r="FKJ38" s="984"/>
      <c r="FKK38" s="984"/>
      <c r="FKL38" s="984"/>
      <c r="FKM38" s="984"/>
      <c r="FKN38" s="984"/>
      <c r="FKO38" s="984"/>
      <c r="FKP38" s="984"/>
      <c r="FKQ38" s="984"/>
      <c r="FKR38" s="984"/>
      <c r="FKS38" s="984"/>
      <c r="FKT38" s="984"/>
      <c r="FKU38" s="984"/>
      <c r="FKV38" s="984"/>
      <c r="FKW38" s="984"/>
      <c r="FKX38" s="984"/>
      <c r="FKY38" s="984"/>
      <c r="FKZ38" s="984"/>
      <c r="FLA38" s="984"/>
      <c r="FLB38" s="984"/>
      <c r="FLC38" s="984"/>
      <c r="FLD38" s="984"/>
      <c r="FLE38" s="984"/>
      <c r="FLF38" s="984"/>
      <c r="FLG38" s="984"/>
      <c r="FLH38" s="984"/>
      <c r="FLI38" s="984"/>
      <c r="FLJ38" s="984"/>
      <c r="FLK38" s="984"/>
      <c r="FLL38" s="984"/>
      <c r="FLM38" s="984"/>
      <c r="FLN38" s="984"/>
      <c r="FLO38" s="984"/>
      <c r="FLP38" s="984"/>
      <c r="FLQ38" s="984"/>
      <c r="FLR38" s="984"/>
      <c r="FLS38" s="984"/>
      <c r="FLT38" s="984"/>
      <c r="FLU38" s="984"/>
      <c r="FLV38" s="984"/>
      <c r="FLW38" s="984"/>
      <c r="FLX38" s="984"/>
      <c r="FLY38" s="984"/>
      <c r="FLZ38" s="984"/>
      <c r="FMA38" s="984"/>
      <c r="FMB38" s="984"/>
      <c r="FMC38" s="984"/>
      <c r="FMD38" s="984"/>
      <c r="FME38" s="984"/>
      <c r="FMF38" s="984"/>
      <c r="FMG38" s="984"/>
      <c r="FMH38" s="984"/>
      <c r="FMI38" s="984"/>
      <c r="FMJ38" s="984"/>
      <c r="FMK38" s="984"/>
      <c r="FML38" s="984"/>
      <c r="FMM38" s="984"/>
      <c r="FMN38" s="984"/>
      <c r="FMO38" s="984"/>
      <c r="FMP38" s="984"/>
      <c r="FMQ38" s="984"/>
      <c r="FMR38" s="984"/>
      <c r="FMS38" s="984"/>
      <c r="FMT38" s="984"/>
      <c r="FMU38" s="984"/>
      <c r="FMV38" s="984"/>
      <c r="FMW38" s="984"/>
      <c r="FMX38" s="984"/>
      <c r="FMY38" s="984"/>
      <c r="FMZ38" s="984"/>
      <c r="FNA38" s="984"/>
      <c r="FNB38" s="984"/>
      <c r="FNC38" s="984"/>
      <c r="FND38" s="984"/>
      <c r="FNE38" s="984"/>
      <c r="FNF38" s="984"/>
      <c r="FNG38" s="984"/>
      <c r="FNH38" s="984"/>
      <c r="FNI38" s="984"/>
      <c r="FNJ38" s="984"/>
      <c r="FNK38" s="984"/>
      <c r="FNL38" s="984"/>
      <c r="FNM38" s="984"/>
      <c r="FNN38" s="984"/>
      <c r="FNO38" s="984"/>
      <c r="FNP38" s="984"/>
      <c r="FNQ38" s="984"/>
      <c r="FNR38" s="984"/>
      <c r="FNS38" s="984"/>
      <c r="FNT38" s="984"/>
      <c r="FNU38" s="984"/>
      <c r="FNV38" s="984"/>
      <c r="FNW38" s="984"/>
      <c r="FNX38" s="984"/>
      <c r="FNY38" s="984"/>
      <c r="FNZ38" s="984"/>
      <c r="FOA38" s="984"/>
      <c r="FOB38" s="984"/>
      <c r="FOC38" s="984"/>
      <c r="FOD38" s="984"/>
      <c r="FOE38" s="984"/>
      <c r="FOF38" s="984"/>
      <c r="FOG38" s="984"/>
      <c r="FOH38" s="984"/>
      <c r="FOI38" s="984"/>
      <c r="FOJ38" s="984"/>
      <c r="FOK38" s="984"/>
      <c r="FOL38" s="984"/>
      <c r="FOM38" s="984"/>
      <c r="FON38" s="984"/>
      <c r="FOO38" s="984"/>
      <c r="FOP38" s="984"/>
      <c r="FOQ38" s="984"/>
      <c r="FOR38" s="984"/>
      <c r="FOS38" s="984"/>
      <c r="FOT38" s="984"/>
      <c r="FOU38" s="984"/>
      <c r="FOV38" s="984"/>
      <c r="FOW38" s="984"/>
      <c r="FOX38" s="984"/>
      <c r="FOY38" s="984"/>
      <c r="FOZ38" s="984"/>
      <c r="FPA38" s="984"/>
      <c r="FPB38" s="984"/>
      <c r="FPC38" s="984"/>
      <c r="FPD38" s="984"/>
      <c r="FPE38" s="984"/>
      <c r="FPF38" s="984"/>
      <c r="FPG38" s="984"/>
      <c r="FPH38" s="984"/>
      <c r="FPI38" s="984"/>
      <c r="FPJ38" s="984"/>
      <c r="FPK38" s="984"/>
      <c r="FPL38" s="984"/>
      <c r="FPM38" s="984"/>
      <c r="FPN38" s="984"/>
      <c r="FPO38" s="984"/>
      <c r="FPP38" s="984"/>
      <c r="FPQ38" s="984"/>
      <c r="FPR38" s="984"/>
      <c r="FPS38" s="984"/>
      <c r="FPT38" s="984"/>
      <c r="FPU38" s="984"/>
      <c r="FPV38" s="984"/>
      <c r="FPW38" s="984"/>
      <c r="FPX38" s="984"/>
      <c r="FPY38" s="984"/>
      <c r="FPZ38" s="984"/>
      <c r="FQA38" s="984"/>
      <c r="FQB38" s="984"/>
      <c r="FQC38" s="984"/>
      <c r="FQD38" s="984"/>
      <c r="FQE38" s="984"/>
      <c r="FQF38" s="984"/>
      <c r="FQG38" s="984"/>
      <c r="FQH38" s="984"/>
      <c r="FQI38" s="984"/>
      <c r="FQJ38" s="984"/>
      <c r="FQK38" s="984"/>
      <c r="FQL38" s="984"/>
      <c r="FQM38" s="984"/>
      <c r="FQN38" s="984"/>
      <c r="FQO38" s="984"/>
      <c r="FQP38" s="984"/>
      <c r="FQQ38" s="984"/>
      <c r="FQR38" s="984"/>
      <c r="FQS38" s="984"/>
      <c r="FQT38" s="984"/>
      <c r="FQU38" s="984"/>
      <c r="FQV38" s="984"/>
      <c r="FQW38" s="984"/>
      <c r="FQX38" s="984"/>
      <c r="FQY38" s="984"/>
      <c r="FQZ38" s="984"/>
      <c r="FRA38" s="984"/>
      <c r="FRB38" s="984"/>
      <c r="FRC38" s="984"/>
      <c r="FRD38" s="984"/>
      <c r="FRE38" s="984"/>
      <c r="FRF38" s="984"/>
      <c r="FRG38" s="984"/>
      <c r="FRH38" s="984"/>
      <c r="FRI38" s="984"/>
      <c r="FRJ38" s="984"/>
      <c r="FRK38" s="984"/>
      <c r="FRL38" s="984"/>
      <c r="FRM38" s="984"/>
      <c r="FRN38" s="984"/>
      <c r="FRO38" s="984"/>
      <c r="FRP38" s="984"/>
      <c r="FRQ38" s="984"/>
      <c r="FRR38" s="984"/>
      <c r="FRS38" s="984"/>
      <c r="FRT38" s="984"/>
      <c r="FRU38" s="984"/>
      <c r="FRV38" s="984"/>
      <c r="FRW38" s="984"/>
      <c r="FRX38" s="984"/>
      <c r="FRY38" s="984"/>
      <c r="FRZ38" s="984"/>
      <c r="FSA38" s="984"/>
      <c r="FSB38" s="984"/>
      <c r="FSC38" s="984"/>
      <c r="FSD38" s="984"/>
      <c r="FSE38" s="984"/>
      <c r="FSF38" s="984"/>
      <c r="FSG38" s="984"/>
      <c r="FSH38" s="984"/>
      <c r="FSI38" s="984"/>
      <c r="FSJ38" s="984"/>
      <c r="FSK38" s="984"/>
      <c r="FSL38" s="984"/>
      <c r="FSM38" s="984"/>
      <c r="FSN38" s="984"/>
      <c r="FSO38" s="984"/>
      <c r="FSP38" s="984"/>
      <c r="FSQ38" s="984"/>
      <c r="FSR38" s="984"/>
      <c r="FSS38" s="984"/>
      <c r="FST38" s="984"/>
      <c r="FSU38" s="984"/>
      <c r="FSV38" s="984"/>
      <c r="FSW38" s="984"/>
      <c r="FSX38" s="984"/>
      <c r="FSY38" s="984"/>
      <c r="FSZ38" s="984"/>
      <c r="FTA38" s="984"/>
      <c r="FTB38" s="984"/>
      <c r="FTC38" s="984"/>
      <c r="FTD38" s="984"/>
      <c r="FTE38" s="984"/>
      <c r="FTF38" s="984"/>
      <c r="FTG38" s="984"/>
      <c r="FTH38" s="984"/>
      <c r="FTI38" s="984"/>
      <c r="FTJ38" s="984"/>
      <c r="FTK38" s="984"/>
      <c r="FTL38" s="984"/>
      <c r="FTM38" s="984"/>
      <c r="FTN38" s="984"/>
      <c r="FTO38" s="984"/>
      <c r="FTP38" s="984"/>
      <c r="FTQ38" s="984"/>
      <c r="FTR38" s="984"/>
      <c r="FTS38" s="984"/>
      <c r="FTT38" s="984"/>
      <c r="FTU38" s="984"/>
      <c r="FTV38" s="984"/>
      <c r="FTW38" s="984"/>
      <c r="FTX38" s="984"/>
      <c r="FTY38" s="984"/>
      <c r="FTZ38" s="984"/>
      <c r="FUA38" s="984"/>
      <c r="FUB38" s="984"/>
      <c r="FUC38" s="984"/>
      <c r="FUD38" s="984"/>
      <c r="FUE38" s="984"/>
      <c r="FUF38" s="984"/>
      <c r="FUG38" s="984"/>
      <c r="FUH38" s="984"/>
      <c r="FUI38" s="984"/>
      <c r="FUJ38" s="984"/>
      <c r="FUK38" s="984"/>
      <c r="FUL38" s="984"/>
      <c r="FUM38" s="984"/>
      <c r="FUN38" s="984"/>
      <c r="FUO38" s="984"/>
      <c r="FUP38" s="984"/>
      <c r="FUQ38" s="984"/>
      <c r="FUR38" s="984"/>
      <c r="FUS38" s="984"/>
      <c r="FUT38" s="984"/>
      <c r="FUU38" s="984"/>
      <c r="FUV38" s="984"/>
      <c r="FUW38" s="984"/>
      <c r="FUX38" s="984"/>
      <c r="FUY38" s="984"/>
      <c r="FUZ38" s="984"/>
      <c r="FVA38" s="984"/>
      <c r="FVB38" s="984"/>
      <c r="FVC38" s="984"/>
      <c r="FVD38" s="984"/>
      <c r="FVE38" s="984"/>
      <c r="FVF38" s="984"/>
      <c r="FVG38" s="984"/>
      <c r="FVH38" s="984"/>
      <c r="FVI38" s="984"/>
      <c r="FVJ38" s="984"/>
      <c r="FVK38" s="984"/>
      <c r="FVL38" s="984"/>
      <c r="FVM38" s="984"/>
      <c r="FVN38" s="984"/>
      <c r="FVO38" s="984"/>
      <c r="FVP38" s="984"/>
      <c r="FVQ38" s="984"/>
      <c r="FVR38" s="984"/>
      <c r="FVS38" s="984"/>
      <c r="FVT38" s="984"/>
      <c r="FVU38" s="984"/>
      <c r="FVV38" s="984"/>
      <c r="FVW38" s="984"/>
      <c r="FVX38" s="984"/>
      <c r="FVY38" s="984"/>
      <c r="FVZ38" s="984"/>
      <c r="FWA38" s="984"/>
      <c r="FWB38" s="984"/>
      <c r="FWC38" s="984"/>
      <c r="FWD38" s="984"/>
      <c r="FWE38" s="984"/>
      <c r="FWF38" s="984"/>
      <c r="FWG38" s="984"/>
      <c r="FWH38" s="984"/>
      <c r="FWI38" s="984"/>
      <c r="FWJ38" s="984"/>
      <c r="FWK38" s="984"/>
      <c r="FWL38" s="984"/>
      <c r="FWM38" s="984"/>
      <c r="FWN38" s="984"/>
      <c r="FWO38" s="984"/>
      <c r="FWP38" s="984"/>
      <c r="FWQ38" s="984"/>
      <c r="FWR38" s="984"/>
      <c r="FWS38" s="984"/>
      <c r="FWT38" s="984"/>
      <c r="FWU38" s="984"/>
      <c r="FWV38" s="984"/>
      <c r="FWW38" s="984"/>
      <c r="FWX38" s="984"/>
      <c r="FWY38" s="984"/>
      <c r="FWZ38" s="984"/>
      <c r="FXA38" s="984"/>
      <c r="FXB38" s="984"/>
      <c r="FXC38" s="984"/>
      <c r="FXD38" s="984"/>
      <c r="FXE38" s="984"/>
      <c r="FXF38" s="984"/>
      <c r="FXG38" s="984"/>
      <c r="FXH38" s="984"/>
      <c r="FXI38" s="984"/>
      <c r="FXJ38" s="984"/>
      <c r="FXK38" s="984"/>
      <c r="FXL38" s="984"/>
      <c r="FXM38" s="984"/>
      <c r="FXN38" s="984"/>
      <c r="FXO38" s="984"/>
      <c r="FXP38" s="984"/>
      <c r="FXQ38" s="984"/>
      <c r="FXR38" s="984"/>
      <c r="FXS38" s="984"/>
      <c r="FXT38" s="984"/>
      <c r="FXU38" s="984"/>
      <c r="FXV38" s="984"/>
      <c r="FXW38" s="984"/>
      <c r="FXX38" s="984"/>
      <c r="FXY38" s="984"/>
      <c r="FXZ38" s="984"/>
      <c r="FYA38" s="984"/>
      <c r="FYB38" s="984"/>
      <c r="FYC38" s="984"/>
      <c r="FYD38" s="984"/>
      <c r="FYE38" s="984"/>
      <c r="FYF38" s="984"/>
      <c r="FYG38" s="984"/>
      <c r="FYH38" s="984"/>
      <c r="FYI38" s="984"/>
      <c r="FYJ38" s="984"/>
      <c r="FYK38" s="984"/>
      <c r="FYL38" s="984"/>
      <c r="FYM38" s="984"/>
      <c r="FYN38" s="984"/>
      <c r="FYO38" s="984"/>
      <c r="FYP38" s="984"/>
      <c r="FYQ38" s="984"/>
      <c r="FYR38" s="984"/>
      <c r="FYS38" s="984"/>
      <c r="FYT38" s="984"/>
      <c r="FYU38" s="984"/>
      <c r="FYV38" s="984"/>
      <c r="FYW38" s="984"/>
      <c r="FYX38" s="984"/>
      <c r="FYY38" s="984"/>
      <c r="FYZ38" s="984"/>
      <c r="FZA38" s="984"/>
      <c r="FZB38" s="984"/>
      <c r="FZC38" s="984"/>
      <c r="FZD38" s="984"/>
      <c r="FZE38" s="984"/>
      <c r="FZF38" s="984"/>
      <c r="FZG38" s="984"/>
      <c r="FZH38" s="984"/>
      <c r="FZI38" s="984"/>
      <c r="FZJ38" s="984"/>
      <c r="FZK38" s="984"/>
      <c r="FZL38" s="984"/>
      <c r="FZM38" s="984"/>
      <c r="FZN38" s="984"/>
      <c r="FZO38" s="984"/>
      <c r="FZP38" s="984"/>
      <c r="FZQ38" s="984"/>
      <c r="FZR38" s="984"/>
      <c r="FZS38" s="984"/>
      <c r="FZT38" s="984"/>
      <c r="FZU38" s="984"/>
      <c r="FZV38" s="984"/>
      <c r="FZW38" s="984"/>
      <c r="FZX38" s="984"/>
      <c r="FZY38" s="984"/>
      <c r="FZZ38" s="984"/>
      <c r="GAA38" s="984"/>
      <c r="GAB38" s="984"/>
      <c r="GAC38" s="984"/>
      <c r="GAD38" s="984"/>
      <c r="GAE38" s="984"/>
      <c r="GAF38" s="984"/>
      <c r="GAG38" s="984"/>
      <c r="GAH38" s="984"/>
      <c r="GAI38" s="984"/>
      <c r="GAJ38" s="984"/>
      <c r="GAK38" s="984"/>
      <c r="GAL38" s="984"/>
      <c r="GAM38" s="984"/>
      <c r="GAN38" s="984"/>
      <c r="GAO38" s="984"/>
      <c r="GAP38" s="984"/>
      <c r="GAQ38" s="984"/>
      <c r="GAR38" s="984"/>
      <c r="GAS38" s="984"/>
      <c r="GAT38" s="984"/>
      <c r="GAU38" s="984"/>
      <c r="GAV38" s="984"/>
      <c r="GAW38" s="984"/>
      <c r="GAX38" s="984"/>
      <c r="GAY38" s="984"/>
      <c r="GAZ38" s="984"/>
      <c r="GBA38" s="984"/>
      <c r="GBB38" s="984"/>
      <c r="GBC38" s="984"/>
      <c r="GBD38" s="984"/>
      <c r="GBE38" s="984"/>
      <c r="GBF38" s="984"/>
      <c r="GBG38" s="984"/>
      <c r="GBH38" s="984"/>
      <c r="GBI38" s="984"/>
      <c r="GBJ38" s="984"/>
      <c r="GBK38" s="984"/>
      <c r="GBL38" s="984"/>
      <c r="GBM38" s="984"/>
      <c r="GBN38" s="984"/>
      <c r="GBO38" s="984"/>
      <c r="GBP38" s="984"/>
      <c r="GBQ38" s="984"/>
      <c r="GBR38" s="984"/>
      <c r="GBS38" s="984"/>
      <c r="GBT38" s="984"/>
      <c r="GBU38" s="984"/>
      <c r="GBV38" s="984"/>
      <c r="GBW38" s="984"/>
      <c r="GBX38" s="984"/>
      <c r="GBY38" s="984"/>
      <c r="GBZ38" s="984"/>
      <c r="GCA38" s="984"/>
      <c r="GCB38" s="984"/>
      <c r="GCC38" s="984"/>
      <c r="GCD38" s="984"/>
      <c r="GCE38" s="984"/>
      <c r="GCF38" s="984"/>
      <c r="GCG38" s="984"/>
      <c r="GCH38" s="984"/>
      <c r="GCI38" s="984"/>
      <c r="GCJ38" s="984"/>
      <c r="GCK38" s="984"/>
      <c r="GCL38" s="984"/>
      <c r="GCM38" s="984"/>
      <c r="GCN38" s="984"/>
      <c r="GCO38" s="984"/>
      <c r="GCP38" s="984"/>
      <c r="GCQ38" s="984"/>
      <c r="GCR38" s="984"/>
      <c r="GCS38" s="984"/>
      <c r="GCT38" s="984"/>
      <c r="GCU38" s="984"/>
      <c r="GCV38" s="984"/>
      <c r="GCW38" s="984"/>
      <c r="GCX38" s="984"/>
      <c r="GCY38" s="984"/>
      <c r="GCZ38" s="984"/>
      <c r="GDA38" s="984"/>
      <c r="GDB38" s="984"/>
      <c r="GDC38" s="984"/>
      <c r="GDD38" s="984"/>
      <c r="GDE38" s="984"/>
      <c r="GDF38" s="984"/>
      <c r="GDG38" s="984"/>
      <c r="GDH38" s="984"/>
      <c r="GDI38" s="984"/>
      <c r="GDJ38" s="984"/>
      <c r="GDK38" s="984"/>
      <c r="GDL38" s="984"/>
      <c r="GDM38" s="984"/>
      <c r="GDN38" s="984"/>
      <c r="GDO38" s="984"/>
      <c r="GDP38" s="984"/>
      <c r="GDQ38" s="984"/>
      <c r="GDR38" s="984"/>
      <c r="GDS38" s="984"/>
      <c r="GDT38" s="984"/>
      <c r="GDU38" s="984"/>
      <c r="GDV38" s="984"/>
      <c r="GDW38" s="984"/>
      <c r="GDX38" s="984"/>
      <c r="GDY38" s="984"/>
      <c r="GDZ38" s="984"/>
      <c r="GEA38" s="984"/>
      <c r="GEB38" s="984"/>
      <c r="GEC38" s="984"/>
      <c r="GED38" s="984"/>
      <c r="GEE38" s="984"/>
      <c r="GEF38" s="984"/>
      <c r="GEG38" s="984"/>
      <c r="GEH38" s="984"/>
      <c r="GEI38" s="984"/>
      <c r="GEJ38" s="984"/>
      <c r="GEK38" s="984"/>
      <c r="GEL38" s="984"/>
      <c r="GEM38" s="984"/>
      <c r="GEN38" s="984"/>
      <c r="GEO38" s="984"/>
      <c r="GEP38" s="984"/>
      <c r="GEQ38" s="984"/>
      <c r="GER38" s="984"/>
      <c r="GES38" s="984"/>
      <c r="GET38" s="984"/>
      <c r="GEU38" s="984"/>
      <c r="GEV38" s="984"/>
      <c r="GEW38" s="984"/>
      <c r="GEX38" s="984"/>
      <c r="GEY38" s="984"/>
      <c r="GEZ38" s="984"/>
      <c r="GFA38" s="984"/>
      <c r="GFB38" s="984"/>
      <c r="GFC38" s="984"/>
      <c r="GFD38" s="984"/>
      <c r="GFE38" s="984"/>
      <c r="GFF38" s="984"/>
      <c r="GFG38" s="984"/>
      <c r="GFH38" s="984"/>
      <c r="GFI38" s="984"/>
      <c r="GFJ38" s="984"/>
      <c r="GFK38" s="984"/>
      <c r="GFL38" s="984"/>
      <c r="GFM38" s="984"/>
      <c r="GFN38" s="984"/>
      <c r="GFO38" s="984"/>
      <c r="GFP38" s="984"/>
      <c r="GFQ38" s="984"/>
      <c r="GFR38" s="984"/>
      <c r="GFS38" s="984"/>
      <c r="GFT38" s="984"/>
      <c r="GFU38" s="984"/>
      <c r="GFV38" s="984"/>
      <c r="GFW38" s="984"/>
      <c r="GFX38" s="984"/>
      <c r="GFY38" s="984"/>
      <c r="GFZ38" s="984"/>
      <c r="GGA38" s="984"/>
      <c r="GGB38" s="984"/>
      <c r="GGC38" s="984"/>
      <c r="GGD38" s="984"/>
      <c r="GGE38" s="984"/>
      <c r="GGF38" s="984"/>
      <c r="GGG38" s="984"/>
      <c r="GGH38" s="984"/>
      <c r="GGI38" s="984"/>
      <c r="GGJ38" s="984"/>
      <c r="GGK38" s="984"/>
      <c r="GGL38" s="984"/>
      <c r="GGM38" s="984"/>
      <c r="GGN38" s="984"/>
      <c r="GGO38" s="984"/>
      <c r="GGP38" s="984"/>
      <c r="GGQ38" s="984"/>
      <c r="GGR38" s="984"/>
      <c r="GGS38" s="984"/>
      <c r="GGT38" s="984"/>
      <c r="GGU38" s="984"/>
      <c r="GGV38" s="984"/>
      <c r="GGW38" s="984"/>
      <c r="GGX38" s="984"/>
      <c r="GGY38" s="984"/>
      <c r="GGZ38" s="984"/>
      <c r="GHA38" s="984"/>
      <c r="GHB38" s="984"/>
      <c r="GHC38" s="984"/>
      <c r="GHD38" s="984"/>
      <c r="GHE38" s="984"/>
      <c r="GHF38" s="984"/>
      <c r="GHG38" s="984"/>
      <c r="GHH38" s="984"/>
      <c r="GHI38" s="984"/>
      <c r="GHJ38" s="984"/>
      <c r="GHK38" s="984"/>
      <c r="GHL38" s="984"/>
      <c r="GHM38" s="984"/>
      <c r="GHN38" s="984"/>
      <c r="GHO38" s="984"/>
      <c r="GHP38" s="984"/>
      <c r="GHQ38" s="984"/>
      <c r="GHR38" s="984"/>
      <c r="GHS38" s="984"/>
      <c r="GHT38" s="984"/>
      <c r="GHU38" s="984"/>
      <c r="GHV38" s="984"/>
      <c r="GHW38" s="984"/>
      <c r="GHX38" s="984"/>
      <c r="GHY38" s="984"/>
      <c r="GHZ38" s="984"/>
      <c r="GIA38" s="984"/>
      <c r="GIB38" s="984"/>
      <c r="GIC38" s="984"/>
      <c r="GID38" s="984"/>
      <c r="GIE38" s="984"/>
      <c r="GIF38" s="984"/>
      <c r="GIG38" s="984"/>
      <c r="GIH38" s="984"/>
      <c r="GII38" s="984"/>
      <c r="GIJ38" s="984"/>
      <c r="GIK38" s="984"/>
      <c r="GIL38" s="984"/>
      <c r="GIM38" s="984"/>
      <c r="GIN38" s="984"/>
      <c r="GIO38" s="984"/>
      <c r="GIP38" s="984"/>
      <c r="GIQ38" s="984"/>
      <c r="GIR38" s="984"/>
      <c r="GIS38" s="984"/>
      <c r="GIT38" s="984"/>
      <c r="GIU38" s="984"/>
      <c r="GIV38" s="984"/>
      <c r="GIW38" s="984"/>
      <c r="GIX38" s="984"/>
      <c r="GIY38" s="984"/>
      <c r="GIZ38" s="984"/>
      <c r="GJA38" s="984"/>
      <c r="GJB38" s="984"/>
      <c r="GJC38" s="984"/>
      <c r="GJD38" s="984"/>
      <c r="GJE38" s="984"/>
      <c r="GJF38" s="984"/>
      <c r="GJG38" s="984"/>
      <c r="GJH38" s="984"/>
      <c r="GJI38" s="984"/>
      <c r="GJJ38" s="984"/>
      <c r="GJK38" s="984"/>
      <c r="GJL38" s="984"/>
      <c r="GJM38" s="984"/>
      <c r="GJN38" s="984"/>
      <c r="GJO38" s="984"/>
      <c r="GJP38" s="984"/>
      <c r="GJQ38" s="984"/>
      <c r="GJR38" s="984"/>
      <c r="GJS38" s="984"/>
      <c r="GJT38" s="984"/>
      <c r="GJU38" s="984"/>
      <c r="GJV38" s="984"/>
      <c r="GJW38" s="984"/>
      <c r="GJX38" s="984"/>
      <c r="GJY38" s="984"/>
      <c r="GJZ38" s="984"/>
      <c r="GKA38" s="984"/>
      <c r="GKB38" s="984"/>
      <c r="GKC38" s="984"/>
      <c r="GKD38" s="984"/>
      <c r="GKE38" s="984"/>
      <c r="GKF38" s="984"/>
      <c r="GKG38" s="984"/>
      <c r="GKH38" s="984"/>
      <c r="GKI38" s="984"/>
      <c r="GKJ38" s="984"/>
      <c r="GKK38" s="984"/>
      <c r="GKL38" s="984"/>
      <c r="GKM38" s="984"/>
      <c r="GKN38" s="984"/>
      <c r="GKO38" s="984"/>
      <c r="GKP38" s="984"/>
      <c r="GKQ38" s="984"/>
      <c r="GKR38" s="984"/>
      <c r="GKS38" s="984"/>
      <c r="GKT38" s="984"/>
      <c r="GKU38" s="984"/>
      <c r="GKV38" s="984"/>
      <c r="GKW38" s="984"/>
      <c r="GKX38" s="984"/>
      <c r="GKY38" s="984"/>
      <c r="GKZ38" s="984"/>
      <c r="GLA38" s="984"/>
      <c r="GLB38" s="984"/>
      <c r="GLC38" s="984"/>
      <c r="GLD38" s="984"/>
      <c r="GLE38" s="984"/>
      <c r="GLF38" s="984"/>
      <c r="GLG38" s="984"/>
      <c r="GLH38" s="984"/>
      <c r="GLI38" s="984"/>
      <c r="GLJ38" s="984"/>
      <c r="GLK38" s="984"/>
      <c r="GLL38" s="984"/>
      <c r="GLM38" s="984"/>
      <c r="GLN38" s="984"/>
      <c r="GLO38" s="984"/>
      <c r="GLP38" s="984"/>
      <c r="GLQ38" s="984"/>
      <c r="GLR38" s="984"/>
      <c r="GLS38" s="984"/>
      <c r="GLT38" s="984"/>
      <c r="GLU38" s="984"/>
      <c r="GLV38" s="984"/>
      <c r="GLW38" s="984"/>
      <c r="GLX38" s="984"/>
      <c r="GLY38" s="984"/>
      <c r="GLZ38" s="984"/>
      <c r="GMA38" s="984"/>
      <c r="GMB38" s="984"/>
      <c r="GMC38" s="984"/>
      <c r="GMD38" s="984"/>
      <c r="GME38" s="984"/>
      <c r="GMF38" s="984"/>
      <c r="GMG38" s="984"/>
      <c r="GMH38" s="984"/>
      <c r="GMI38" s="984"/>
      <c r="GMJ38" s="984"/>
      <c r="GMK38" s="984"/>
      <c r="GML38" s="984"/>
      <c r="GMM38" s="984"/>
      <c r="GMN38" s="984"/>
      <c r="GMO38" s="984"/>
      <c r="GMP38" s="984"/>
      <c r="GMQ38" s="984"/>
      <c r="GMR38" s="984"/>
      <c r="GMS38" s="984"/>
      <c r="GMT38" s="984"/>
      <c r="GMU38" s="984"/>
      <c r="GMV38" s="984"/>
      <c r="GMW38" s="984"/>
      <c r="GMX38" s="984"/>
      <c r="GMY38" s="984"/>
      <c r="GMZ38" s="984"/>
      <c r="GNA38" s="984"/>
      <c r="GNB38" s="984"/>
      <c r="GNC38" s="984"/>
      <c r="GND38" s="984"/>
      <c r="GNE38" s="984"/>
      <c r="GNF38" s="984"/>
      <c r="GNG38" s="984"/>
      <c r="GNH38" s="984"/>
      <c r="GNI38" s="984"/>
      <c r="GNJ38" s="984"/>
      <c r="GNK38" s="984"/>
      <c r="GNL38" s="984"/>
      <c r="GNM38" s="984"/>
      <c r="GNN38" s="984"/>
      <c r="GNO38" s="984"/>
      <c r="GNP38" s="984"/>
      <c r="GNQ38" s="984"/>
      <c r="GNR38" s="984"/>
      <c r="GNS38" s="984"/>
      <c r="GNT38" s="984"/>
      <c r="GNU38" s="984"/>
      <c r="GNV38" s="984"/>
      <c r="GNW38" s="984"/>
      <c r="GNX38" s="984"/>
      <c r="GNY38" s="984"/>
      <c r="GNZ38" s="984"/>
      <c r="GOA38" s="984"/>
      <c r="GOB38" s="984"/>
      <c r="GOC38" s="984"/>
      <c r="GOD38" s="984"/>
      <c r="GOE38" s="984"/>
      <c r="GOF38" s="984"/>
      <c r="GOG38" s="984"/>
      <c r="GOH38" s="984"/>
      <c r="GOI38" s="984"/>
      <c r="GOJ38" s="984"/>
      <c r="GOK38" s="984"/>
      <c r="GOL38" s="984"/>
      <c r="GOM38" s="984"/>
      <c r="GON38" s="984"/>
      <c r="GOO38" s="984"/>
      <c r="GOP38" s="984"/>
      <c r="GOQ38" s="984"/>
      <c r="GOR38" s="984"/>
      <c r="GOS38" s="984"/>
      <c r="GOT38" s="984"/>
      <c r="GOU38" s="984"/>
      <c r="GOV38" s="984"/>
      <c r="GOW38" s="984"/>
      <c r="GOX38" s="984"/>
      <c r="GOY38" s="984"/>
      <c r="GOZ38" s="984"/>
      <c r="GPA38" s="984"/>
      <c r="GPB38" s="984"/>
      <c r="GPC38" s="984"/>
      <c r="GPD38" s="984"/>
      <c r="GPE38" s="984"/>
      <c r="GPF38" s="984"/>
      <c r="GPG38" s="984"/>
      <c r="GPH38" s="984"/>
      <c r="GPI38" s="984"/>
      <c r="GPJ38" s="984"/>
      <c r="GPK38" s="984"/>
      <c r="GPL38" s="984"/>
      <c r="GPM38" s="984"/>
      <c r="GPN38" s="984"/>
      <c r="GPO38" s="984"/>
      <c r="GPP38" s="984"/>
      <c r="GPQ38" s="984"/>
      <c r="GPR38" s="984"/>
      <c r="GPS38" s="984"/>
      <c r="GPT38" s="984"/>
      <c r="GPU38" s="984"/>
      <c r="GPV38" s="984"/>
      <c r="GPW38" s="984"/>
      <c r="GPX38" s="984"/>
      <c r="GPY38" s="984"/>
      <c r="GPZ38" s="984"/>
      <c r="GQA38" s="984"/>
      <c r="GQB38" s="984"/>
      <c r="GQC38" s="984"/>
      <c r="GQD38" s="984"/>
      <c r="GQE38" s="984"/>
      <c r="GQF38" s="984"/>
      <c r="GQG38" s="984"/>
      <c r="GQH38" s="984"/>
      <c r="GQI38" s="984"/>
      <c r="GQJ38" s="984"/>
      <c r="GQK38" s="984"/>
      <c r="GQL38" s="984"/>
      <c r="GQM38" s="984"/>
      <c r="GQN38" s="984"/>
      <c r="GQO38" s="984"/>
      <c r="GQP38" s="984"/>
      <c r="GQQ38" s="984"/>
      <c r="GQR38" s="984"/>
      <c r="GQS38" s="984"/>
      <c r="GQT38" s="984"/>
      <c r="GQU38" s="984"/>
      <c r="GQV38" s="984"/>
      <c r="GQW38" s="984"/>
      <c r="GQX38" s="984"/>
      <c r="GQY38" s="984"/>
      <c r="GQZ38" s="984"/>
      <c r="GRA38" s="984"/>
      <c r="GRB38" s="984"/>
      <c r="GRC38" s="984"/>
      <c r="GRD38" s="984"/>
      <c r="GRE38" s="984"/>
      <c r="GRF38" s="984"/>
      <c r="GRG38" s="984"/>
      <c r="GRH38" s="984"/>
      <c r="GRI38" s="984"/>
      <c r="GRJ38" s="984"/>
      <c r="GRK38" s="984"/>
      <c r="GRL38" s="984"/>
      <c r="GRM38" s="984"/>
      <c r="GRN38" s="984"/>
      <c r="GRO38" s="984"/>
      <c r="GRP38" s="984"/>
      <c r="GRQ38" s="984"/>
      <c r="GRR38" s="984"/>
      <c r="GRS38" s="984"/>
      <c r="GRT38" s="984"/>
      <c r="GRU38" s="984"/>
      <c r="GRV38" s="984"/>
      <c r="GRW38" s="984"/>
      <c r="GRX38" s="984"/>
      <c r="GRY38" s="984"/>
      <c r="GRZ38" s="984"/>
      <c r="GSA38" s="984"/>
      <c r="GSB38" s="984"/>
      <c r="GSC38" s="984"/>
      <c r="GSD38" s="984"/>
      <c r="GSE38" s="984"/>
      <c r="GSF38" s="984"/>
      <c r="GSG38" s="984"/>
      <c r="GSH38" s="984"/>
      <c r="GSI38" s="984"/>
      <c r="GSJ38" s="984"/>
      <c r="GSK38" s="984"/>
      <c r="GSL38" s="984"/>
      <c r="GSM38" s="984"/>
      <c r="GSN38" s="984"/>
      <c r="GSO38" s="984"/>
      <c r="GSP38" s="984"/>
      <c r="GSQ38" s="984"/>
      <c r="GSR38" s="984"/>
      <c r="GSS38" s="984"/>
      <c r="GST38" s="984"/>
      <c r="GSU38" s="984"/>
      <c r="GSV38" s="984"/>
      <c r="GSW38" s="984"/>
      <c r="GSX38" s="984"/>
      <c r="GSY38" s="984"/>
      <c r="GSZ38" s="984"/>
      <c r="GTA38" s="984"/>
      <c r="GTB38" s="984"/>
      <c r="GTC38" s="984"/>
      <c r="GTD38" s="984"/>
      <c r="GTE38" s="984"/>
      <c r="GTF38" s="984"/>
      <c r="GTG38" s="984"/>
      <c r="GTH38" s="984"/>
      <c r="GTI38" s="984"/>
      <c r="GTJ38" s="984"/>
      <c r="GTK38" s="984"/>
      <c r="GTL38" s="984"/>
      <c r="GTM38" s="984"/>
      <c r="GTN38" s="984"/>
      <c r="GTO38" s="984"/>
      <c r="GTP38" s="984"/>
      <c r="GTQ38" s="984"/>
      <c r="GTR38" s="984"/>
      <c r="GTS38" s="984"/>
      <c r="GTT38" s="984"/>
      <c r="GTU38" s="984"/>
      <c r="GTV38" s="984"/>
      <c r="GTW38" s="984"/>
      <c r="GTX38" s="984"/>
      <c r="GTY38" s="984"/>
      <c r="GTZ38" s="984"/>
      <c r="GUA38" s="984"/>
      <c r="GUB38" s="984"/>
      <c r="GUC38" s="984"/>
      <c r="GUD38" s="984"/>
      <c r="GUE38" s="984"/>
      <c r="GUF38" s="984"/>
      <c r="GUG38" s="984"/>
      <c r="GUH38" s="984"/>
      <c r="GUI38" s="984"/>
      <c r="GUJ38" s="984"/>
      <c r="GUK38" s="984"/>
      <c r="GUL38" s="984"/>
      <c r="GUM38" s="984"/>
      <c r="GUN38" s="984"/>
      <c r="GUO38" s="984"/>
      <c r="GUP38" s="984"/>
      <c r="GUQ38" s="984"/>
      <c r="GUR38" s="984"/>
      <c r="GUS38" s="984"/>
      <c r="GUT38" s="984"/>
      <c r="GUU38" s="984"/>
      <c r="GUV38" s="984"/>
      <c r="GUW38" s="984"/>
      <c r="GUX38" s="984"/>
      <c r="GUY38" s="984"/>
      <c r="GUZ38" s="984"/>
      <c r="GVA38" s="984"/>
      <c r="GVB38" s="984"/>
      <c r="GVC38" s="984"/>
      <c r="GVD38" s="984"/>
      <c r="GVE38" s="984"/>
      <c r="GVF38" s="984"/>
      <c r="GVG38" s="984"/>
      <c r="GVH38" s="984"/>
      <c r="GVI38" s="984"/>
      <c r="GVJ38" s="984"/>
      <c r="GVK38" s="984"/>
      <c r="GVL38" s="984"/>
      <c r="GVM38" s="984"/>
      <c r="GVN38" s="984"/>
      <c r="GVO38" s="984"/>
      <c r="GVP38" s="984"/>
      <c r="GVQ38" s="984"/>
      <c r="GVR38" s="984"/>
      <c r="GVS38" s="984"/>
      <c r="GVT38" s="984"/>
      <c r="GVU38" s="984"/>
      <c r="GVV38" s="984"/>
      <c r="GVW38" s="984"/>
      <c r="GVX38" s="984"/>
      <c r="GVY38" s="984"/>
      <c r="GVZ38" s="984"/>
      <c r="GWA38" s="984"/>
      <c r="GWB38" s="984"/>
      <c r="GWC38" s="984"/>
      <c r="GWD38" s="984"/>
      <c r="GWE38" s="984"/>
      <c r="GWF38" s="984"/>
      <c r="GWG38" s="984"/>
      <c r="GWH38" s="984"/>
      <c r="GWI38" s="984"/>
      <c r="GWJ38" s="984"/>
      <c r="GWK38" s="984"/>
      <c r="GWL38" s="984"/>
      <c r="GWM38" s="984"/>
      <c r="GWN38" s="984"/>
      <c r="GWO38" s="984"/>
      <c r="GWP38" s="984"/>
      <c r="GWQ38" s="984"/>
      <c r="GWR38" s="984"/>
      <c r="GWS38" s="984"/>
      <c r="GWT38" s="984"/>
      <c r="GWU38" s="984"/>
      <c r="GWV38" s="984"/>
      <c r="GWW38" s="984"/>
      <c r="GWX38" s="984"/>
      <c r="GWY38" s="984"/>
      <c r="GWZ38" s="984"/>
      <c r="GXA38" s="984"/>
      <c r="GXB38" s="984"/>
      <c r="GXC38" s="984"/>
      <c r="GXD38" s="984"/>
      <c r="GXE38" s="984"/>
      <c r="GXF38" s="984"/>
      <c r="GXG38" s="984"/>
      <c r="GXH38" s="984"/>
      <c r="GXI38" s="984"/>
      <c r="GXJ38" s="984"/>
      <c r="GXK38" s="984"/>
      <c r="GXL38" s="984"/>
      <c r="GXM38" s="984"/>
      <c r="GXN38" s="984"/>
      <c r="GXO38" s="984"/>
      <c r="GXP38" s="984"/>
      <c r="GXQ38" s="984"/>
      <c r="GXR38" s="984"/>
      <c r="GXS38" s="984"/>
      <c r="GXT38" s="984"/>
      <c r="GXU38" s="984"/>
      <c r="GXV38" s="984"/>
      <c r="GXW38" s="984"/>
      <c r="GXX38" s="984"/>
      <c r="GXY38" s="984"/>
      <c r="GXZ38" s="984"/>
      <c r="GYA38" s="984"/>
      <c r="GYB38" s="984"/>
      <c r="GYC38" s="984"/>
      <c r="GYD38" s="984"/>
      <c r="GYE38" s="984"/>
      <c r="GYF38" s="984"/>
      <c r="GYG38" s="984"/>
      <c r="GYH38" s="984"/>
      <c r="GYI38" s="984"/>
      <c r="GYJ38" s="984"/>
      <c r="GYK38" s="984"/>
      <c r="GYL38" s="984"/>
      <c r="GYM38" s="984"/>
      <c r="GYN38" s="984"/>
      <c r="GYO38" s="984"/>
      <c r="GYP38" s="984"/>
      <c r="GYQ38" s="984"/>
      <c r="GYR38" s="984"/>
      <c r="GYS38" s="984"/>
      <c r="GYT38" s="984"/>
      <c r="GYU38" s="984"/>
      <c r="GYV38" s="984"/>
      <c r="GYW38" s="984"/>
      <c r="GYX38" s="984"/>
      <c r="GYY38" s="984"/>
      <c r="GYZ38" s="984"/>
      <c r="GZA38" s="984"/>
      <c r="GZB38" s="984"/>
      <c r="GZC38" s="984"/>
      <c r="GZD38" s="984"/>
      <c r="GZE38" s="984"/>
      <c r="GZF38" s="984"/>
      <c r="GZG38" s="984"/>
      <c r="GZH38" s="984"/>
      <c r="GZI38" s="984"/>
      <c r="GZJ38" s="984"/>
      <c r="GZK38" s="984"/>
      <c r="GZL38" s="984"/>
      <c r="GZM38" s="984"/>
      <c r="GZN38" s="984"/>
      <c r="GZO38" s="984"/>
      <c r="GZP38" s="984"/>
      <c r="GZQ38" s="984"/>
      <c r="GZR38" s="984"/>
      <c r="GZS38" s="984"/>
      <c r="GZT38" s="984"/>
      <c r="GZU38" s="984"/>
      <c r="GZV38" s="984"/>
      <c r="GZW38" s="984"/>
      <c r="GZX38" s="984"/>
      <c r="GZY38" s="984"/>
      <c r="GZZ38" s="984"/>
      <c r="HAA38" s="984"/>
      <c r="HAB38" s="984"/>
      <c r="HAC38" s="984"/>
      <c r="HAD38" s="984"/>
      <c r="HAE38" s="984"/>
      <c r="HAF38" s="984"/>
      <c r="HAG38" s="984"/>
      <c r="HAH38" s="984"/>
      <c r="HAI38" s="984"/>
      <c r="HAJ38" s="984"/>
      <c r="HAK38" s="984"/>
      <c r="HAL38" s="984"/>
      <c r="HAM38" s="984"/>
      <c r="HAN38" s="984"/>
      <c r="HAO38" s="984"/>
      <c r="HAP38" s="984"/>
      <c r="HAQ38" s="984"/>
      <c r="HAR38" s="984"/>
      <c r="HAS38" s="984"/>
      <c r="HAT38" s="984"/>
      <c r="HAU38" s="984"/>
      <c r="HAV38" s="984"/>
      <c r="HAW38" s="984"/>
      <c r="HAX38" s="984"/>
      <c r="HAY38" s="984"/>
      <c r="HAZ38" s="984"/>
      <c r="HBA38" s="984"/>
      <c r="HBB38" s="984"/>
      <c r="HBC38" s="984"/>
      <c r="HBD38" s="984"/>
      <c r="HBE38" s="984"/>
      <c r="HBF38" s="984"/>
      <c r="HBG38" s="984"/>
      <c r="HBH38" s="984"/>
      <c r="HBI38" s="984"/>
      <c r="HBJ38" s="984"/>
      <c r="HBK38" s="984"/>
      <c r="HBL38" s="984"/>
      <c r="HBM38" s="984"/>
      <c r="HBN38" s="984"/>
      <c r="HBO38" s="984"/>
      <c r="HBP38" s="984"/>
      <c r="HBQ38" s="984"/>
      <c r="HBR38" s="984"/>
      <c r="HBS38" s="984"/>
      <c r="HBT38" s="984"/>
      <c r="HBU38" s="984"/>
      <c r="HBV38" s="984"/>
      <c r="HBW38" s="984"/>
      <c r="HBX38" s="984"/>
      <c r="HBY38" s="984"/>
      <c r="HBZ38" s="984"/>
      <c r="HCA38" s="984"/>
      <c r="HCB38" s="984"/>
      <c r="HCC38" s="984"/>
      <c r="HCD38" s="984"/>
      <c r="HCE38" s="984"/>
      <c r="HCF38" s="984"/>
      <c r="HCG38" s="984"/>
      <c r="HCH38" s="984"/>
      <c r="HCI38" s="984"/>
      <c r="HCJ38" s="984"/>
      <c r="HCK38" s="984"/>
      <c r="HCL38" s="984"/>
      <c r="HCM38" s="984"/>
      <c r="HCN38" s="984"/>
      <c r="HCO38" s="984"/>
      <c r="HCP38" s="984"/>
      <c r="HCQ38" s="984"/>
      <c r="HCR38" s="984"/>
      <c r="HCS38" s="984"/>
      <c r="HCT38" s="984"/>
      <c r="HCU38" s="984"/>
      <c r="HCV38" s="984"/>
      <c r="HCW38" s="984"/>
      <c r="HCX38" s="984"/>
      <c r="HCY38" s="984"/>
      <c r="HCZ38" s="984"/>
      <c r="HDA38" s="984"/>
      <c r="HDB38" s="984"/>
      <c r="HDC38" s="984"/>
      <c r="HDD38" s="984"/>
      <c r="HDE38" s="984"/>
      <c r="HDF38" s="984"/>
      <c r="HDG38" s="984"/>
      <c r="HDH38" s="984"/>
      <c r="HDI38" s="984"/>
      <c r="HDJ38" s="984"/>
      <c r="HDK38" s="984"/>
      <c r="HDL38" s="984"/>
      <c r="HDM38" s="984"/>
      <c r="HDN38" s="984"/>
      <c r="HDO38" s="984"/>
      <c r="HDP38" s="984"/>
      <c r="HDQ38" s="984"/>
      <c r="HDR38" s="984"/>
      <c r="HDS38" s="984"/>
      <c r="HDT38" s="984"/>
      <c r="HDU38" s="984"/>
      <c r="HDV38" s="984"/>
      <c r="HDW38" s="984"/>
      <c r="HDX38" s="984"/>
      <c r="HDY38" s="984"/>
      <c r="HDZ38" s="984"/>
      <c r="HEA38" s="984"/>
      <c r="HEB38" s="984"/>
      <c r="HEC38" s="984"/>
      <c r="HED38" s="984"/>
      <c r="HEE38" s="984"/>
      <c r="HEF38" s="984"/>
      <c r="HEG38" s="984"/>
      <c r="HEH38" s="984"/>
      <c r="HEI38" s="984"/>
      <c r="HEJ38" s="984"/>
      <c r="HEK38" s="984"/>
      <c r="HEL38" s="984"/>
      <c r="HEM38" s="984"/>
      <c r="HEN38" s="984"/>
      <c r="HEO38" s="984"/>
      <c r="HEP38" s="984"/>
      <c r="HEQ38" s="984"/>
      <c r="HER38" s="984"/>
      <c r="HES38" s="984"/>
      <c r="HET38" s="984"/>
      <c r="HEU38" s="984"/>
      <c r="HEV38" s="984"/>
      <c r="HEW38" s="984"/>
      <c r="HEX38" s="984"/>
      <c r="HEY38" s="984"/>
      <c r="HEZ38" s="984"/>
      <c r="HFA38" s="984"/>
      <c r="HFB38" s="984"/>
      <c r="HFC38" s="984"/>
      <c r="HFD38" s="984"/>
      <c r="HFE38" s="984"/>
      <c r="HFF38" s="984"/>
      <c r="HFG38" s="984"/>
      <c r="HFH38" s="984"/>
      <c r="HFI38" s="984"/>
      <c r="HFJ38" s="984"/>
      <c r="HFK38" s="984"/>
      <c r="HFL38" s="984"/>
      <c r="HFM38" s="984"/>
      <c r="HFN38" s="984"/>
      <c r="HFO38" s="984"/>
      <c r="HFP38" s="984"/>
      <c r="HFQ38" s="984"/>
      <c r="HFR38" s="984"/>
      <c r="HFS38" s="984"/>
      <c r="HFT38" s="984"/>
      <c r="HFU38" s="984"/>
      <c r="HFV38" s="984"/>
      <c r="HFW38" s="984"/>
      <c r="HFX38" s="984"/>
      <c r="HFY38" s="984"/>
      <c r="HFZ38" s="984"/>
      <c r="HGA38" s="984"/>
      <c r="HGB38" s="984"/>
      <c r="HGC38" s="984"/>
      <c r="HGD38" s="984"/>
      <c r="HGE38" s="984"/>
      <c r="HGF38" s="984"/>
      <c r="HGG38" s="984"/>
      <c r="HGH38" s="984"/>
      <c r="HGI38" s="984"/>
      <c r="HGJ38" s="984"/>
      <c r="HGK38" s="984"/>
      <c r="HGL38" s="984"/>
      <c r="HGM38" s="984"/>
      <c r="HGN38" s="984"/>
      <c r="HGO38" s="984"/>
      <c r="HGP38" s="984"/>
      <c r="HGQ38" s="984"/>
      <c r="HGR38" s="984"/>
      <c r="HGS38" s="984"/>
      <c r="HGT38" s="984"/>
      <c r="HGU38" s="984"/>
      <c r="HGV38" s="984"/>
      <c r="HGW38" s="984"/>
      <c r="HGX38" s="984"/>
      <c r="HGY38" s="984"/>
      <c r="HGZ38" s="984"/>
      <c r="HHA38" s="984"/>
      <c r="HHB38" s="984"/>
      <c r="HHC38" s="984"/>
      <c r="HHD38" s="984"/>
      <c r="HHE38" s="984"/>
      <c r="HHF38" s="984"/>
      <c r="HHG38" s="984"/>
      <c r="HHH38" s="984"/>
      <c r="HHI38" s="984"/>
      <c r="HHJ38" s="984"/>
      <c r="HHK38" s="984"/>
      <c r="HHL38" s="984"/>
      <c r="HHM38" s="984"/>
      <c r="HHN38" s="984"/>
      <c r="HHO38" s="984"/>
      <c r="HHP38" s="984"/>
      <c r="HHQ38" s="984"/>
      <c r="HHR38" s="984"/>
      <c r="HHS38" s="984"/>
      <c r="HHT38" s="984"/>
      <c r="HHU38" s="984"/>
      <c r="HHV38" s="984"/>
      <c r="HHW38" s="984"/>
      <c r="HHX38" s="984"/>
      <c r="HHY38" s="984"/>
      <c r="HHZ38" s="984"/>
      <c r="HIA38" s="984"/>
      <c r="HIB38" s="984"/>
      <c r="HIC38" s="984"/>
      <c r="HID38" s="984"/>
      <c r="HIE38" s="984"/>
      <c r="HIF38" s="984"/>
      <c r="HIG38" s="984"/>
      <c r="HIH38" s="984"/>
      <c r="HII38" s="984"/>
      <c r="HIJ38" s="984"/>
      <c r="HIK38" s="984"/>
      <c r="HIL38" s="984"/>
      <c r="HIM38" s="984"/>
      <c r="HIN38" s="984"/>
      <c r="HIO38" s="984"/>
      <c r="HIP38" s="984"/>
      <c r="HIQ38" s="984"/>
      <c r="HIR38" s="984"/>
      <c r="HIS38" s="984"/>
      <c r="HIT38" s="984"/>
      <c r="HIU38" s="984"/>
      <c r="HIV38" s="984"/>
      <c r="HIW38" s="984"/>
      <c r="HIX38" s="984"/>
      <c r="HIY38" s="984"/>
      <c r="HIZ38" s="984"/>
      <c r="HJA38" s="984"/>
      <c r="HJB38" s="984"/>
      <c r="HJC38" s="984"/>
      <c r="HJD38" s="984"/>
      <c r="HJE38" s="984"/>
      <c r="HJF38" s="984"/>
      <c r="HJG38" s="984"/>
      <c r="HJH38" s="984"/>
      <c r="HJI38" s="984"/>
      <c r="HJJ38" s="984"/>
      <c r="HJK38" s="984"/>
      <c r="HJL38" s="984"/>
      <c r="HJM38" s="984"/>
      <c r="HJN38" s="984"/>
      <c r="HJO38" s="984"/>
      <c r="HJP38" s="984"/>
      <c r="HJQ38" s="984"/>
      <c r="HJR38" s="984"/>
      <c r="HJS38" s="984"/>
      <c r="HJT38" s="984"/>
      <c r="HJU38" s="984"/>
      <c r="HJV38" s="984"/>
      <c r="HJW38" s="984"/>
      <c r="HJX38" s="984"/>
      <c r="HJY38" s="984"/>
      <c r="HJZ38" s="984"/>
      <c r="HKA38" s="984"/>
      <c r="HKB38" s="984"/>
      <c r="HKC38" s="984"/>
      <c r="HKD38" s="984"/>
      <c r="HKE38" s="984"/>
      <c r="HKF38" s="984"/>
      <c r="HKG38" s="984"/>
      <c r="HKH38" s="984"/>
      <c r="HKI38" s="984"/>
      <c r="HKJ38" s="984"/>
      <c r="HKK38" s="984"/>
      <c r="HKL38" s="984"/>
      <c r="HKM38" s="984"/>
      <c r="HKN38" s="984"/>
      <c r="HKO38" s="984"/>
      <c r="HKP38" s="984"/>
      <c r="HKQ38" s="984"/>
      <c r="HKR38" s="984"/>
      <c r="HKS38" s="984"/>
      <c r="HKT38" s="984"/>
      <c r="HKU38" s="984"/>
      <c r="HKV38" s="984"/>
      <c r="HKW38" s="984"/>
      <c r="HKX38" s="984"/>
      <c r="HKY38" s="984"/>
      <c r="HKZ38" s="984"/>
      <c r="HLA38" s="984"/>
      <c r="HLB38" s="984"/>
      <c r="HLC38" s="984"/>
      <c r="HLD38" s="984"/>
      <c r="HLE38" s="984"/>
      <c r="HLF38" s="984"/>
      <c r="HLG38" s="984"/>
      <c r="HLH38" s="984"/>
      <c r="HLI38" s="984"/>
      <c r="HLJ38" s="984"/>
      <c r="HLK38" s="984"/>
      <c r="HLL38" s="984"/>
      <c r="HLM38" s="984"/>
      <c r="HLN38" s="984"/>
      <c r="HLO38" s="984"/>
      <c r="HLP38" s="984"/>
      <c r="HLQ38" s="984"/>
      <c r="HLR38" s="984"/>
      <c r="HLS38" s="984"/>
      <c r="HLT38" s="984"/>
      <c r="HLU38" s="984"/>
      <c r="HLV38" s="984"/>
      <c r="HLW38" s="984"/>
      <c r="HLX38" s="984"/>
      <c r="HLY38" s="984"/>
      <c r="HLZ38" s="984"/>
      <c r="HMA38" s="984"/>
      <c r="HMB38" s="984"/>
      <c r="HMC38" s="984"/>
      <c r="HMD38" s="984"/>
      <c r="HME38" s="984"/>
      <c r="HMF38" s="984"/>
      <c r="HMG38" s="984"/>
      <c r="HMH38" s="984"/>
      <c r="HMI38" s="984"/>
      <c r="HMJ38" s="984"/>
      <c r="HMK38" s="984"/>
      <c r="HML38" s="984"/>
      <c r="HMM38" s="984"/>
      <c r="HMN38" s="984"/>
      <c r="HMO38" s="984"/>
      <c r="HMP38" s="984"/>
      <c r="HMQ38" s="984"/>
      <c r="HMR38" s="984"/>
      <c r="HMS38" s="984"/>
      <c r="HMT38" s="984"/>
      <c r="HMU38" s="984"/>
      <c r="HMV38" s="984"/>
      <c r="HMW38" s="984"/>
      <c r="HMX38" s="984"/>
      <c r="HMY38" s="984"/>
      <c r="HMZ38" s="984"/>
      <c r="HNA38" s="984"/>
      <c r="HNB38" s="984"/>
      <c r="HNC38" s="984"/>
      <c r="HND38" s="984"/>
      <c r="HNE38" s="984"/>
      <c r="HNF38" s="984"/>
      <c r="HNG38" s="984"/>
      <c r="HNH38" s="984"/>
      <c r="HNI38" s="984"/>
      <c r="HNJ38" s="984"/>
      <c r="HNK38" s="984"/>
      <c r="HNL38" s="984"/>
      <c r="HNM38" s="984"/>
      <c r="HNN38" s="984"/>
      <c r="HNO38" s="984"/>
      <c r="HNP38" s="984"/>
      <c r="HNQ38" s="984"/>
      <c r="HNR38" s="984"/>
      <c r="HNS38" s="984"/>
      <c r="HNT38" s="984"/>
      <c r="HNU38" s="984"/>
      <c r="HNV38" s="984"/>
      <c r="HNW38" s="984"/>
      <c r="HNX38" s="984"/>
      <c r="HNY38" s="984"/>
      <c r="HNZ38" s="984"/>
      <c r="HOA38" s="984"/>
      <c r="HOB38" s="984"/>
      <c r="HOC38" s="984"/>
      <c r="HOD38" s="984"/>
      <c r="HOE38" s="984"/>
      <c r="HOF38" s="984"/>
      <c r="HOG38" s="984"/>
      <c r="HOH38" s="984"/>
      <c r="HOI38" s="984"/>
      <c r="HOJ38" s="984"/>
      <c r="HOK38" s="984"/>
      <c r="HOL38" s="984"/>
      <c r="HOM38" s="984"/>
      <c r="HON38" s="984"/>
      <c r="HOO38" s="984"/>
      <c r="HOP38" s="984"/>
      <c r="HOQ38" s="984"/>
      <c r="HOR38" s="984"/>
      <c r="HOS38" s="984"/>
      <c r="HOT38" s="984"/>
      <c r="HOU38" s="984"/>
      <c r="HOV38" s="984"/>
      <c r="HOW38" s="984"/>
      <c r="HOX38" s="984"/>
      <c r="HOY38" s="984"/>
      <c r="HOZ38" s="984"/>
      <c r="HPA38" s="984"/>
      <c r="HPB38" s="984"/>
      <c r="HPC38" s="984"/>
      <c r="HPD38" s="984"/>
      <c r="HPE38" s="984"/>
      <c r="HPF38" s="984"/>
      <c r="HPG38" s="984"/>
      <c r="HPH38" s="984"/>
      <c r="HPI38" s="984"/>
      <c r="HPJ38" s="984"/>
      <c r="HPK38" s="984"/>
      <c r="HPL38" s="984"/>
      <c r="HPM38" s="984"/>
      <c r="HPN38" s="984"/>
      <c r="HPO38" s="984"/>
      <c r="HPP38" s="984"/>
      <c r="HPQ38" s="984"/>
      <c r="HPR38" s="984"/>
      <c r="HPS38" s="984"/>
      <c r="HPT38" s="984"/>
      <c r="HPU38" s="984"/>
      <c r="HPV38" s="984"/>
      <c r="HPW38" s="984"/>
      <c r="HPX38" s="984"/>
      <c r="HPY38" s="984"/>
      <c r="HPZ38" s="984"/>
      <c r="HQA38" s="984"/>
      <c r="HQB38" s="984"/>
      <c r="HQC38" s="984"/>
      <c r="HQD38" s="984"/>
      <c r="HQE38" s="984"/>
      <c r="HQF38" s="984"/>
      <c r="HQG38" s="984"/>
      <c r="HQH38" s="984"/>
      <c r="HQI38" s="984"/>
      <c r="HQJ38" s="984"/>
      <c r="HQK38" s="984"/>
      <c r="HQL38" s="984"/>
      <c r="HQM38" s="984"/>
      <c r="HQN38" s="984"/>
      <c r="HQO38" s="984"/>
      <c r="HQP38" s="984"/>
      <c r="HQQ38" s="984"/>
      <c r="HQR38" s="984"/>
      <c r="HQS38" s="984"/>
      <c r="HQT38" s="984"/>
      <c r="HQU38" s="984"/>
      <c r="HQV38" s="984"/>
      <c r="HQW38" s="984"/>
      <c r="HQX38" s="984"/>
      <c r="HQY38" s="984"/>
      <c r="HQZ38" s="984"/>
      <c r="HRA38" s="984"/>
      <c r="HRB38" s="984"/>
      <c r="HRC38" s="984"/>
      <c r="HRD38" s="984"/>
      <c r="HRE38" s="984"/>
      <c r="HRF38" s="984"/>
      <c r="HRG38" s="984"/>
      <c r="HRH38" s="984"/>
      <c r="HRI38" s="984"/>
      <c r="HRJ38" s="984"/>
      <c r="HRK38" s="984"/>
      <c r="HRL38" s="984"/>
      <c r="HRM38" s="984"/>
      <c r="HRN38" s="984"/>
      <c r="HRO38" s="984"/>
      <c r="HRP38" s="984"/>
      <c r="HRQ38" s="984"/>
      <c r="HRR38" s="984"/>
      <c r="HRS38" s="984"/>
      <c r="HRT38" s="984"/>
      <c r="HRU38" s="984"/>
      <c r="HRV38" s="984"/>
      <c r="HRW38" s="984"/>
      <c r="HRX38" s="984"/>
      <c r="HRY38" s="984"/>
      <c r="HRZ38" s="984"/>
      <c r="HSA38" s="984"/>
      <c r="HSB38" s="984"/>
      <c r="HSC38" s="984"/>
      <c r="HSD38" s="984"/>
      <c r="HSE38" s="984"/>
      <c r="HSF38" s="984"/>
      <c r="HSG38" s="984"/>
      <c r="HSH38" s="984"/>
      <c r="HSI38" s="984"/>
      <c r="HSJ38" s="984"/>
      <c r="HSK38" s="984"/>
      <c r="HSL38" s="984"/>
      <c r="HSM38" s="984"/>
      <c r="HSN38" s="984"/>
      <c r="HSO38" s="984"/>
      <c r="HSP38" s="984"/>
      <c r="HSQ38" s="984"/>
      <c r="HSR38" s="984"/>
      <c r="HSS38" s="984"/>
      <c r="HST38" s="984"/>
      <c r="HSU38" s="984"/>
      <c r="HSV38" s="984"/>
      <c r="HSW38" s="984"/>
      <c r="HSX38" s="984"/>
      <c r="HSY38" s="984"/>
      <c r="HSZ38" s="984"/>
      <c r="HTA38" s="984"/>
      <c r="HTB38" s="984"/>
      <c r="HTC38" s="984"/>
      <c r="HTD38" s="984"/>
      <c r="HTE38" s="984"/>
      <c r="HTF38" s="984"/>
      <c r="HTG38" s="984"/>
      <c r="HTH38" s="984"/>
      <c r="HTI38" s="984"/>
      <c r="HTJ38" s="984"/>
      <c r="HTK38" s="984"/>
      <c r="HTL38" s="984"/>
      <c r="HTM38" s="984"/>
      <c r="HTN38" s="984"/>
      <c r="HTO38" s="984"/>
      <c r="HTP38" s="984"/>
      <c r="HTQ38" s="984"/>
      <c r="HTR38" s="984"/>
      <c r="HTS38" s="984"/>
      <c r="HTT38" s="984"/>
      <c r="HTU38" s="984"/>
      <c r="HTV38" s="984"/>
      <c r="HTW38" s="984"/>
      <c r="HTX38" s="984"/>
      <c r="HTY38" s="984"/>
      <c r="HTZ38" s="984"/>
      <c r="HUA38" s="984"/>
      <c r="HUB38" s="984"/>
      <c r="HUC38" s="984"/>
      <c r="HUD38" s="984"/>
      <c r="HUE38" s="984"/>
      <c r="HUF38" s="984"/>
      <c r="HUG38" s="984"/>
      <c r="HUH38" s="984"/>
      <c r="HUI38" s="984"/>
      <c r="HUJ38" s="984"/>
      <c r="HUK38" s="984"/>
      <c r="HUL38" s="984"/>
      <c r="HUM38" s="984"/>
      <c r="HUN38" s="984"/>
      <c r="HUO38" s="984"/>
      <c r="HUP38" s="984"/>
      <c r="HUQ38" s="984"/>
      <c r="HUR38" s="984"/>
      <c r="HUS38" s="984"/>
      <c r="HUT38" s="984"/>
      <c r="HUU38" s="984"/>
      <c r="HUV38" s="984"/>
      <c r="HUW38" s="984"/>
      <c r="HUX38" s="984"/>
      <c r="HUY38" s="984"/>
      <c r="HUZ38" s="984"/>
      <c r="HVA38" s="984"/>
      <c r="HVB38" s="984"/>
      <c r="HVC38" s="984"/>
      <c r="HVD38" s="984"/>
      <c r="HVE38" s="984"/>
      <c r="HVF38" s="984"/>
      <c r="HVG38" s="984"/>
      <c r="HVH38" s="984"/>
      <c r="HVI38" s="984"/>
      <c r="HVJ38" s="984"/>
      <c r="HVK38" s="984"/>
      <c r="HVL38" s="984"/>
      <c r="HVM38" s="984"/>
      <c r="HVN38" s="984"/>
      <c r="HVO38" s="984"/>
      <c r="HVP38" s="984"/>
      <c r="HVQ38" s="984"/>
      <c r="HVR38" s="984"/>
      <c r="HVS38" s="984"/>
      <c r="HVT38" s="984"/>
      <c r="HVU38" s="984"/>
      <c r="HVV38" s="984"/>
      <c r="HVW38" s="984"/>
      <c r="HVX38" s="984"/>
      <c r="HVY38" s="984"/>
      <c r="HVZ38" s="984"/>
      <c r="HWA38" s="984"/>
      <c r="HWB38" s="984"/>
      <c r="HWC38" s="984"/>
      <c r="HWD38" s="984"/>
      <c r="HWE38" s="984"/>
      <c r="HWF38" s="984"/>
      <c r="HWG38" s="984"/>
      <c r="HWH38" s="984"/>
      <c r="HWI38" s="984"/>
      <c r="HWJ38" s="984"/>
      <c r="HWK38" s="984"/>
      <c r="HWL38" s="984"/>
      <c r="HWM38" s="984"/>
      <c r="HWN38" s="984"/>
      <c r="HWO38" s="984"/>
      <c r="HWP38" s="984"/>
      <c r="HWQ38" s="984"/>
      <c r="HWR38" s="984"/>
      <c r="HWS38" s="984"/>
      <c r="HWT38" s="984"/>
      <c r="HWU38" s="984"/>
      <c r="HWV38" s="984"/>
      <c r="HWW38" s="984"/>
      <c r="HWX38" s="984"/>
      <c r="HWY38" s="984"/>
      <c r="HWZ38" s="984"/>
      <c r="HXA38" s="984"/>
      <c r="HXB38" s="984"/>
      <c r="HXC38" s="984"/>
      <c r="HXD38" s="984"/>
      <c r="HXE38" s="984"/>
      <c r="HXF38" s="984"/>
      <c r="HXG38" s="984"/>
      <c r="HXH38" s="984"/>
      <c r="HXI38" s="984"/>
      <c r="HXJ38" s="984"/>
      <c r="HXK38" s="984"/>
      <c r="HXL38" s="984"/>
      <c r="HXM38" s="984"/>
      <c r="HXN38" s="984"/>
      <c r="HXO38" s="984"/>
      <c r="HXP38" s="984"/>
      <c r="HXQ38" s="984"/>
      <c r="HXR38" s="984"/>
      <c r="HXS38" s="984"/>
      <c r="HXT38" s="984"/>
      <c r="HXU38" s="984"/>
      <c r="HXV38" s="984"/>
      <c r="HXW38" s="984"/>
      <c r="HXX38" s="984"/>
      <c r="HXY38" s="984"/>
      <c r="HXZ38" s="984"/>
      <c r="HYA38" s="984"/>
      <c r="HYB38" s="984"/>
      <c r="HYC38" s="984"/>
      <c r="HYD38" s="984"/>
      <c r="HYE38" s="984"/>
      <c r="HYF38" s="984"/>
      <c r="HYG38" s="984"/>
      <c r="HYH38" s="984"/>
      <c r="HYI38" s="984"/>
      <c r="HYJ38" s="984"/>
      <c r="HYK38" s="984"/>
      <c r="HYL38" s="984"/>
      <c r="HYM38" s="984"/>
      <c r="HYN38" s="984"/>
      <c r="HYO38" s="984"/>
      <c r="HYP38" s="984"/>
      <c r="HYQ38" s="984"/>
      <c r="HYR38" s="984"/>
      <c r="HYS38" s="984"/>
      <c r="HYT38" s="984"/>
      <c r="HYU38" s="984"/>
      <c r="HYV38" s="984"/>
      <c r="HYW38" s="984"/>
      <c r="HYX38" s="984"/>
      <c r="HYY38" s="984"/>
      <c r="HYZ38" s="984"/>
      <c r="HZA38" s="984"/>
      <c r="HZB38" s="984"/>
      <c r="HZC38" s="984"/>
      <c r="HZD38" s="984"/>
      <c r="HZE38" s="984"/>
      <c r="HZF38" s="984"/>
      <c r="HZG38" s="984"/>
      <c r="HZH38" s="984"/>
      <c r="HZI38" s="984"/>
      <c r="HZJ38" s="984"/>
      <c r="HZK38" s="984"/>
      <c r="HZL38" s="984"/>
      <c r="HZM38" s="984"/>
      <c r="HZN38" s="984"/>
      <c r="HZO38" s="984"/>
      <c r="HZP38" s="984"/>
      <c r="HZQ38" s="984"/>
      <c r="HZR38" s="984"/>
      <c r="HZS38" s="984"/>
      <c r="HZT38" s="984"/>
      <c r="HZU38" s="984"/>
      <c r="HZV38" s="984"/>
      <c r="HZW38" s="984"/>
      <c r="HZX38" s="984"/>
      <c r="HZY38" s="984"/>
      <c r="HZZ38" s="984"/>
      <c r="IAA38" s="984"/>
      <c r="IAB38" s="984"/>
      <c r="IAC38" s="984"/>
      <c r="IAD38" s="984"/>
      <c r="IAE38" s="984"/>
      <c r="IAF38" s="984"/>
      <c r="IAG38" s="984"/>
      <c r="IAH38" s="984"/>
      <c r="IAI38" s="984"/>
      <c r="IAJ38" s="984"/>
      <c r="IAK38" s="984"/>
      <c r="IAL38" s="984"/>
      <c r="IAM38" s="984"/>
      <c r="IAN38" s="984"/>
      <c r="IAO38" s="984"/>
      <c r="IAP38" s="984"/>
      <c r="IAQ38" s="984"/>
      <c r="IAR38" s="984"/>
      <c r="IAS38" s="984"/>
      <c r="IAT38" s="984"/>
      <c r="IAU38" s="984"/>
      <c r="IAV38" s="984"/>
      <c r="IAW38" s="984"/>
      <c r="IAX38" s="984"/>
      <c r="IAY38" s="984"/>
      <c r="IAZ38" s="984"/>
      <c r="IBA38" s="984"/>
      <c r="IBB38" s="984"/>
      <c r="IBC38" s="984"/>
      <c r="IBD38" s="984"/>
      <c r="IBE38" s="984"/>
      <c r="IBF38" s="984"/>
      <c r="IBG38" s="984"/>
      <c r="IBH38" s="984"/>
      <c r="IBI38" s="984"/>
      <c r="IBJ38" s="984"/>
      <c r="IBK38" s="984"/>
      <c r="IBL38" s="984"/>
      <c r="IBM38" s="984"/>
      <c r="IBN38" s="984"/>
      <c r="IBO38" s="984"/>
      <c r="IBP38" s="984"/>
      <c r="IBQ38" s="984"/>
      <c r="IBR38" s="984"/>
      <c r="IBS38" s="984"/>
      <c r="IBT38" s="984"/>
      <c r="IBU38" s="984"/>
      <c r="IBV38" s="984"/>
      <c r="IBW38" s="984"/>
      <c r="IBX38" s="984"/>
      <c r="IBY38" s="984"/>
      <c r="IBZ38" s="984"/>
      <c r="ICA38" s="984"/>
      <c r="ICB38" s="984"/>
      <c r="ICC38" s="984"/>
      <c r="ICD38" s="984"/>
      <c r="ICE38" s="984"/>
      <c r="ICF38" s="984"/>
      <c r="ICG38" s="984"/>
      <c r="ICH38" s="984"/>
      <c r="ICI38" s="984"/>
      <c r="ICJ38" s="984"/>
      <c r="ICK38" s="984"/>
      <c r="ICL38" s="984"/>
      <c r="ICM38" s="984"/>
      <c r="ICN38" s="984"/>
      <c r="ICO38" s="984"/>
      <c r="ICP38" s="984"/>
      <c r="ICQ38" s="984"/>
      <c r="ICR38" s="984"/>
      <c r="ICS38" s="984"/>
      <c r="ICT38" s="984"/>
      <c r="ICU38" s="984"/>
      <c r="ICV38" s="984"/>
      <c r="ICW38" s="984"/>
      <c r="ICX38" s="984"/>
      <c r="ICY38" s="984"/>
      <c r="ICZ38" s="984"/>
      <c r="IDA38" s="984"/>
      <c r="IDB38" s="984"/>
      <c r="IDC38" s="984"/>
      <c r="IDD38" s="984"/>
      <c r="IDE38" s="984"/>
      <c r="IDF38" s="984"/>
      <c r="IDG38" s="984"/>
      <c r="IDH38" s="984"/>
      <c r="IDI38" s="984"/>
      <c r="IDJ38" s="984"/>
      <c r="IDK38" s="984"/>
      <c r="IDL38" s="984"/>
      <c r="IDM38" s="984"/>
      <c r="IDN38" s="984"/>
      <c r="IDO38" s="984"/>
      <c r="IDP38" s="984"/>
      <c r="IDQ38" s="984"/>
      <c r="IDR38" s="984"/>
      <c r="IDS38" s="984"/>
      <c r="IDT38" s="984"/>
      <c r="IDU38" s="984"/>
      <c r="IDV38" s="984"/>
      <c r="IDW38" s="984"/>
      <c r="IDX38" s="984"/>
      <c r="IDY38" s="984"/>
      <c r="IDZ38" s="984"/>
      <c r="IEA38" s="984"/>
      <c r="IEB38" s="984"/>
      <c r="IEC38" s="984"/>
      <c r="IED38" s="984"/>
      <c r="IEE38" s="984"/>
      <c r="IEF38" s="984"/>
      <c r="IEG38" s="984"/>
      <c r="IEH38" s="984"/>
      <c r="IEI38" s="984"/>
      <c r="IEJ38" s="984"/>
      <c r="IEK38" s="984"/>
      <c r="IEL38" s="984"/>
      <c r="IEM38" s="984"/>
      <c r="IEN38" s="984"/>
      <c r="IEO38" s="984"/>
      <c r="IEP38" s="984"/>
      <c r="IEQ38" s="984"/>
      <c r="IER38" s="984"/>
      <c r="IES38" s="984"/>
      <c r="IET38" s="984"/>
      <c r="IEU38" s="984"/>
      <c r="IEV38" s="984"/>
      <c r="IEW38" s="984"/>
      <c r="IEX38" s="984"/>
      <c r="IEY38" s="984"/>
      <c r="IEZ38" s="984"/>
      <c r="IFA38" s="984"/>
      <c r="IFB38" s="984"/>
      <c r="IFC38" s="984"/>
      <c r="IFD38" s="984"/>
      <c r="IFE38" s="984"/>
      <c r="IFF38" s="984"/>
      <c r="IFG38" s="984"/>
      <c r="IFH38" s="984"/>
      <c r="IFI38" s="984"/>
      <c r="IFJ38" s="984"/>
      <c r="IFK38" s="984"/>
      <c r="IFL38" s="984"/>
      <c r="IFM38" s="984"/>
      <c r="IFN38" s="984"/>
      <c r="IFO38" s="984"/>
      <c r="IFP38" s="984"/>
      <c r="IFQ38" s="984"/>
      <c r="IFR38" s="984"/>
      <c r="IFS38" s="984"/>
      <c r="IFT38" s="984"/>
      <c r="IFU38" s="984"/>
      <c r="IFV38" s="984"/>
      <c r="IFW38" s="984"/>
      <c r="IFX38" s="984"/>
      <c r="IFY38" s="984"/>
      <c r="IFZ38" s="984"/>
      <c r="IGA38" s="984"/>
      <c r="IGB38" s="984"/>
      <c r="IGC38" s="984"/>
      <c r="IGD38" s="984"/>
      <c r="IGE38" s="984"/>
      <c r="IGF38" s="984"/>
      <c r="IGG38" s="984"/>
      <c r="IGH38" s="984"/>
      <c r="IGI38" s="984"/>
      <c r="IGJ38" s="984"/>
      <c r="IGK38" s="984"/>
      <c r="IGL38" s="984"/>
      <c r="IGM38" s="984"/>
      <c r="IGN38" s="984"/>
      <c r="IGO38" s="984"/>
      <c r="IGP38" s="984"/>
      <c r="IGQ38" s="984"/>
      <c r="IGR38" s="984"/>
      <c r="IGS38" s="984"/>
      <c r="IGT38" s="984"/>
      <c r="IGU38" s="984"/>
      <c r="IGV38" s="984"/>
      <c r="IGW38" s="984"/>
      <c r="IGX38" s="984"/>
      <c r="IGY38" s="984"/>
      <c r="IGZ38" s="984"/>
      <c r="IHA38" s="984"/>
      <c r="IHB38" s="984"/>
      <c r="IHC38" s="984"/>
      <c r="IHD38" s="984"/>
      <c r="IHE38" s="984"/>
      <c r="IHF38" s="984"/>
      <c r="IHG38" s="984"/>
      <c r="IHH38" s="984"/>
      <c r="IHI38" s="984"/>
      <c r="IHJ38" s="984"/>
      <c r="IHK38" s="984"/>
      <c r="IHL38" s="984"/>
      <c r="IHM38" s="984"/>
      <c r="IHN38" s="984"/>
      <c r="IHO38" s="984"/>
      <c r="IHP38" s="984"/>
      <c r="IHQ38" s="984"/>
      <c r="IHR38" s="984"/>
      <c r="IHS38" s="984"/>
      <c r="IHT38" s="984"/>
      <c r="IHU38" s="984"/>
      <c r="IHV38" s="984"/>
      <c r="IHW38" s="984"/>
      <c r="IHX38" s="984"/>
      <c r="IHY38" s="984"/>
      <c r="IHZ38" s="984"/>
      <c r="IIA38" s="984"/>
      <c r="IIB38" s="984"/>
      <c r="IIC38" s="984"/>
      <c r="IID38" s="984"/>
      <c r="IIE38" s="984"/>
      <c r="IIF38" s="984"/>
      <c r="IIG38" s="984"/>
      <c r="IIH38" s="984"/>
      <c r="III38" s="984"/>
      <c r="IIJ38" s="984"/>
      <c r="IIK38" s="984"/>
      <c r="IIL38" s="984"/>
      <c r="IIM38" s="984"/>
      <c r="IIN38" s="984"/>
      <c r="IIO38" s="984"/>
      <c r="IIP38" s="984"/>
      <c r="IIQ38" s="984"/>
      <c r="IIR38" s="984"/>
      <c r="IIS38" s="984"/>
      <c r="IIT38" s="984"/>
      <c r="IIU38" s="984"/>
      <c r="IIV38" s="984"/>
      <c r="IIW38" s="984"/>
      <c r="IIX38" s="984"/>
      <c r="IIY38" s="984"/>
      <c r="IIZ38" s="984"/>
      <c r="IJA38" s="984"/>
      <c r="IJB38" s="984"/>
      <c r="IJC38" s="984"/>
      <c r="IJD38" s="984"/>
      <c r="IJE38" s="984"/>
      <c r="IJF38" s="984"/>
      <c r="IJG38" s="984"/>
      <c r="IJH38" s="984"/>
      <c r="IJI38" s="984"/>
      <c r="IJJ38" s="984"/>
      <c r="IJK38" s="984"/>
      <c r="IJL38" s="984"/>
      <c r="IJM38" s="984"/>
      <c r="IJN38" s="984"/>
      <c r="IJO38" s="984"/>
      <c r="IJP38" s="984"/>
      <c r="IJQ38" s="984"/>
      <c r="IJR38" s="984"/>
      <c r="IJS38" s="984"/>
      <c r="IJT38" s="984"/>
      <c r="IJU38" s="984"/>
      <c r="IJV38" s="984"/>
      <c r="IJW38" s="984"/>
      <c r="IJX38" s="984"/>
      <c r="IJY38" s="984"/>
      <c r="IJZ38" s="984"/>
      <c r="IKA38" s="984"/>
      <c r="IKB38" s="984"/>
      <c r="IKC38" s="984"/>
      <c r="IKD38" s="984"/>
      <c r="IKE38" s="984"/>
      <c r="IKF38" s="984"/>
      <c r="IKG38" s="984"/>
      <c r="IKH38" s="984"/>
      <c r="IKI38" s="984"/>
      <c r="IKJ38" s="984"/>
      <c r="IKK38" s="984"/>
      <c r="IKL38" s="984"/>
      <c r="IKM38" s="984"/>
      <c r="IKN38" s="984"/>
      <c r="IKO38" s="984"/>
      <c r="IKP38" s="984"/>
      <c r="IKQ38" s="984"/>
      <c r="IKR38" s="984"/>
      <c r="IKS38" s="984"/>
      <c r="IKT38" s="984"/>
      <c r="IKU38" s="984"/>
      <c r="IKV38" s="984"/>
      <c r="IKW38" s="984"/>
      <c r="IKX38" s="984"/>
      <c r="IKY38" s="984"/>
      <c r="IKZ38" s="984"/>
      <c r="ILA38" s="984"/>
      <c r="ILB38" s="984"/>
      <c r="ILC38" s="984"/>
      <c r="ILD38" s="984"/>
      <c r="ILE38" s="984"/>
      <c r="ILF38" s="984"/>
      <c r="ILG38" s="984"/>
      <c r="ILH38" s="984"/>
      <c r="ILI38" s="984"/>
      <c r="ILJ38" s="984"/>
      <c r="ILK38" s="984"/>
      <c r="ILL38" s="984"/>
      <c r="ILM38" s="984"/>
      <c r="ILN38" s="984"/>
      <c r="ILO38" s="984"/>
      <c r="ILP38" s="984"/>
      <c r="ILQ38" s="984"/>
      <c r="ILR38" s="984"/>
      <c r="ILS38" s="984"/>
      <c r="ILT38" s="984"/>
      <c r="ILU38" s="984"/>
      <c r="ILV38" s="984"/>
      <c r="ILW38" s="984"/>
      <c r="ILX38" s="984"/>
      <c r="ILY38" s="984"/>
      <c r="ILZ38" s="984"/>
      <c r="IMA38" s="984"/>
      <c r="IMB38" s="984"/>
      <c r="IMC38" s="984"/>
      <c r="IMD38" s="984"/>
      <c r="IME38" s="984"/>
      <c r="IMF38" s="984"/>
      <c r="IMG38" s="984"/>
      <c r="IMH38" s="984"/>
      <c r="IMI38" s="984"/>
      <c r="IMJ38" s="984"/>
      <c r="IMK38" s="984"/>
      <c r="IML38" s="984"/>
      <c r="IMM38" s="984"/>
      <c r="IMN38" s="984"/>
      <c r="IMO38" s="984"/>
      <c r="IMP38" s="984"/>
      <c r="IMQ38" s="984"/>
      <c r="IMR38" s="984"/>
      <c r="IMS38" s="984"/>
      <c r="IMT38" s="984"/>
      <c r="IMU38" s="984"/>
      <c r="IMV38" s="984"/>
      <c r="IMW38" s="984"/>
      <c r="IMX38" s="984"/>
      <c r="IMY38" s="984"/>
      <c r="IMZ38" s="984"/>
      <c r="INA38" s="984"/>
      <c r="INB38" s="984"/>
      <c r="INC38" s="984"/>
      <c r="IND38" s="984"/>
      <c r="INE38" s="984"/>
      <c r="INF38" s="984"/>
      <c r="ING38" s="984"/>
      <c r="INH38" s="984"/>
      <c r="INI38" s="984"/>
      <c r="INJ38" s="984"/>
      <c r="INK38" s="984"/>
      <c r="INL38" s="984"/>
      <c r="INM38" s="984"/>
      <c r="INN38" s="984"/>
      <c r="INO38" s="984"/>
      <c r="INP38" s="984"/>
      <c r="INQ38" s="984"/>
      <c r="INR38" s="984"/>
      <c r="INS38" s="984"/>
      <c r="INT38" s="984"/>
      <c r="INU38" s="984"/>
      <c r="INV38" s="984"/>
      <c r="INW38" s="984"/>
      <c r="INX38" s="984"/>
      <c r="INY38" s="984"/>
      <c r="INZ38" s="984"/>
      <c r="IOA38" s="984"/>
      <c r="IOB38" s="984"/>
      <c r="IOC38" s="984"/>
      <c r="IOD38" s="984"/>
      <c r="IOE38" s="984"/>
      <c r="IOF38" s="984"/>
      <c r="IOG38" s="984"/>
      <c r="IOH38" s="984"/>
      <c r="IOI38" s="984"/>
      <c r="IOJ38" s="984"/>
      <c r="IOK38" s="984"/>
      <c r="IOL38" s="984"/>
      <c r="IOM38" s="984"/>
      <c r="ION38" s="984"/>
      <c r="IOO38" s="984"/>
      <c r="IOP38" s="984"/>
      <c r="IOQ38" s="984"/>
      <c r="IOR38" s="984"/>
      <c r="IOS38" s="984"/>
      <c r="IOT38" s="984"/>
      <c r="IOU38" s="984"/>
      <c r="IOV38" s="984"/>
      <c r="IOW38" s="984"/>
      <c r="IOX38" s="984"/>
      <c r="IOY38" s="984"/>
      <c r="IOZ38" s="984"/>
      <c r="IPA38" s="984"/>
      <c r="IPB38" s="984"/>
      <c r="IPC38" s="984"/>
      <c r="IPD38" s="984"/>
      <c r="IPE38" s="984"/>
      <c r="IPF38" s="984"/>
      <c r="IPG38" s="984"/>
      <c r="IPH38" s="984"/>
      <c r="IPI38" s="984"/>
      <c r="IPJ38" s="984"/>
      <c r="IPK38" s="984"/>
      <c r="IPL38" s="984"/>
      <c r="IPM38" s="984"/>
      <c r="IPN38" s="984"/>
      <c r="IPO38" s="984"/>
      <c r="IPP38" s="984"/>
      <c r="IPQ38" s="984"/>
      <c r="IPR38" s="984"/>
      <c r="IPS38" s="984"/>
      <c r="IPT38" s="984"/>
      <c r="IPU38" s="984"/>
      <c r="IPV38" s="984"/>
      <c r="IPW38" s="984"/>
      <c r="IPX38" s="984"/>
      <c r="IPY38" s="984"/>
      <c r="IPZ38" s="984"/>
      <c r="IQA38" s="984"/>
      <c r="IQB38" s="984"/>
      <c r="IQC38" s="984"/>
      <c r="IQD38" s="984"/>
      <c r="IQE38" s="984"/>
      <c r="IQF38" s="984"/>
      <c r="IQG38" s="984"/>
      <c r="IQH38" s="984"/>
      <c r="IQI38" s="984"/>
      <c r="IQJ38" s="984"/>
      <c r="IQK38" s="984"/>
      <c r="IQL38" s="984"/>
      <c r="IQM38" s="984"/>
      <c r="IQN38" s="984"/>
      <c r="IQO38" s="984"/>
      <c r="IQP38" s="984"/>
      <c r="IQQ38" s="984"/>
      <c r="IQR38" s="984"/>
      <c r="IQS38" s="984"/>
      <c r="IQT38" s="984"/>
      <c r="IQU38" s="984"/>
      <c r="IQV38" s="984"/>
      <c r="IQW38" s="984"/>
      <c r="IQX38" s="984"/>
      <c r="IQY38" s="984"/>
      <c r="IQZ38" s="984"/>
      <c r="IRA38" s="984"/>
      <c r="IRB38" s="984"/>
      <c r="IRC38" s="984"/>
      <c r="IRD38" s="984"/>
      <c r="IRE38" s="984"/>
      <c r="IRF38" s="984"/>
      <c r="IRG38" s="984"/>
      <c r="IRH38" s="984"/>
      <c r="IRI38" s="984"/>
      <c r="IRJ38" s="984"/>
      <c r="IRK38" s="984"/>
      <c r="IRL38" s="984"/>
      <c r="IRM38" s="984"/>
      <c r="IRN38" s="984"/>
      <c r="IRO38" s="984"/>
      <c r="IRP38" s="984"/>
      <c r="IRQ38" s="984"/>
      <c r="IRR38" s="984"/>
      <c r="IRS38" s="984"/>
      <c r="IRT38" s="984"/>
      <c r="IRU38" s="984"/>
      <c r="IRV38" s="984"/>
      <c r="IRW38" s="984"/>
      <c r="IRX38" s="984"/>
      <c r="IRY38" s="984"/>
      <c r="IRZ38" s="984"/>
      <c r="ISA38" s="984"/>
      <c r="ISB38" s="984"/>
      <c r="ISC38" s="984"/>
      <c r="ISD38" s="984"/>
      <c r="ISE38" s="984"/>
      <c r="ISF38" s="984"/>
      <c r="ISG38" s="984"/>
      <c r="ISH38" s="984"/>
      <c r="ISI38" s="984"/>
      <c r="ISJ38" s="984"/>
      <c r="ISK38" s="984"/>
      <c r="ISL38" s="984"/>
      <c r="ISM38" s="984"/>
      <c r="ISN38" s="984"/>
      <c r="ISO38" s="984"/>
      <c r="ISP38" s="984"/>
      <c r="ISQ38" s="984"/>
      <c r="ISR38" s="984"/>
      <c r="ISS38" s="984"/>
      <c r="IST38" s="984"/>
      <c r="ISU38" s="984"/>
      <c r="ISV38" s="984"/>
      <c r="ISW38" s="984"/>
      <c r="ISX38" s="984"/>
      <c r="ISY38" s="984"/>
      <c r="ISZ38" s="984"/>
      <c r="ITA38" s="984"/>
      <c r="ITB38" s="984"/>
      <c r="ITC38" s="984"/>
      <c r="ITD38" s="984"/>
      <c r="ITE38" s="984"/>
      <c r="ITF38" s="984"/>
      <c r="ITG38" s="984"/>
      <c r="ITH38" s="984"/>
      <c r="ITI38" s="984"/>
      <c r="ITJ38" s="984"/>
      <c r="ITK38" s="984"/>
      <c r="ITL38" s="984"/>
      <c r="ITM38" s="984"/>
      <c r="ITN38" s="984"/>
      <c r="ITO38" s="984"/>
      <c r="ITP38" s="984"/>
      <c r="ITQ38" s="984"/>
      <c r="ITR38" s="984"/>
      <c r="ITS38" s="984"/>
      <c r="ITT38" s="984"/>
      <c r="ITU38" s="984"/>
      <c r="ITV38" s="984"/>
      <c r="ITW38" s="984"/>
      <c r="ITX38" s="984"/>
      <c r="ITY38" s="984"/>
      <c r="ITZ38" s="984"/>
      <c r="IUA38" s="984"/>
      <c r="IUB38" s="984"/>
      <c r="IUC38" s="984"/>
      <c r="IUD38" s="984"/>
      <c r="IUE38" s="984"/>
      <c r="IUF38" s="984"/>
      <c r="IUG38" s="984"/>
      <c r="IUH38" s="984"/>
      <c r="IUI38" s="984"/>
      <c r="IUJ38" s="984"/>
      <c r="IUK38" s="984"/>
      <c r="IUL38" s="984"/>
      <c r="IUM38" s="984"/>
      <c r="IUN38" s="984"/>
      <c r="IUO38" s="984"/>
      <c r="IUP38" s="984"/>
      <c r="IUQ38" s="984"/>
      <c r="IUR38" s="984"/>
      <c r="IUS38" s="984"/>
      <c r="IUT38" s="984"/>
      <c r="IUU38" s="984"/>
      <c r="IUV38" s="984"/>
      <c r="IUW38" s="984"/>
      <c r="IUX38" s="984"/>
      <c r="IUY38" s="984"/>
      <c r="IUZ38" s="984"/>
      <c r="IVA38" s="984"/>
      <c r="IVB38" s="984"/>
      <c r="IVC38" s="984"/>
      <c r="IVD38" s="984"/>
      <c r="IVE38" s="984"/>
      <c r="IVF38" s="984"/>
      <c r="IVG38" s="984"/>
      <c r="IVH38" s="984"/>
      <c r="IVI38" s="984"/>
      <c r="IVJ38" s="984"/>
      <c r="IVK38" s="984"/>
      <c r="IVL38" s="984"/>
      <c r="IVM38" s="984"/>
      <c r="IVN38" s="984"/>
      <c r="IVO38" s="984"/>
      <c r="IVP38" s="984"/>
      <c r="IVQ38" s="984"/>
      <c r="IVR38" s="984"/>
      <c r="IVS38" s="984"/>
      <c r="IVT38" s="984"/>
      <c r="IVU38" s="984"/>
      <c r="IVV38" s="984"/>
      <c r="IVW38" s="984"/>
      <c r="IVX38" s="984"/>
      <c r="IVY38" s="984"/>
      <c r="IVZ38" s="984"/>
      <c r="IWA38" s="984"/>
      <c r="IWB38" s="984"/>
      <c r="IWC38" s="984"/>
      <c r="IWD38" s="984"/>
      <c r="IWE38" s="984"/>
      <c r="IWF38" s="984"/>
      <c r="IWG38" s="984"/>
      <c r="IWH38" s="984"/>
      <c r="IWI38" s="984"/>
      <c r="IWJ38" s="984"/>
      <c r="IWK38" s="984"/>
      <c r="IWL38" s="984"/>
      <c r="IWM38" s="984"/>
      <c r="IWN38" s="984"/>
      <c r="IWO38" s="984"/>
      <c r="IWP38" s="984"/>
      <c r="IWQ38" s="984"/>
      <c r="IWR38" s="984"/>
      <c r="IWS38" s="984"/>
      <c r="IWT38" s="984"/>
      <c r="IWU38" s="984"/>
      <c r="IWV38" s="984"/>
      <c r="IWW38" s="984"/>
      <c r="IWX38" s="984"/>
      <c r="IWY38" s="984"/>
      <c r="IWZ38" s="984"/>
      <c r="IXA38" s="984"/>
      <c r="IXB38" s="984"/>
      <c r="IXC38" s="984"/>
      <c r="IXD38" s="984"/>
      <c r="IXE38" s="984"/>
      <c r="IXF38" s="984"/>
      <c r="IXG38" s="984"/>
      <c r="IXH38" s="984"/>
      <c r="IXI38" s="984"/>
      <c r="IXJ38" s="984"/>
      <c r="IXK38" s="984"/>
      <c r="IXL38" s="984"/>
      <c r="IXM38" s="984"/>
      <c r="IXN38" s="984"/>
      <c r="IXO38" s="984"/>
      <c r="IXP38" s="984"/>
      <c r="IXQ38" s="984"/>
      <c r="IXR38" s="984"/>
      <c r="IXS38" s="984"/>
      <c r="IXT38" s="984"/>
      <c r="IXU38" s="984"/>
      <c r="IXV38" s="984"/>
      <c r="IXW38" s="984"/>
      <c r="IXX38" s="984"/>
      <c r="IXY38" s="984"/>
      <c r="IXZ38" s="984"/>
      <c r="IYA38" s="984"/>
      <c r="IYB38" s="984"/>
      <c r="IYC38" s="984"/>
      <c r="IYD38" s="984"/>
      <c r="IYE38" s="984"/>
      <c r="IYF38" s="984"/>
      <c r="IYG38" s="984"/>
      <c r="IYH38" s="984"/>
      <c r="IYI38" s="984"/>
      <c r="IYJ38" s="984"/>
      <c r="IYK38" s="984"/>
      <c r="IYL38" s="984"/>
      <c r="IYM38" s="984"/>
      <c r="IYN38" s="984"/>
      <c r="IYO38" s="984"/>
      <c r="IYP38" s="984"/>
      <c r="IYQ38" s="984"/>
      <c r="IYR38" s="984"/>
      <c r="IYS38" s="984"/>
      <c r="IYT38" s="984"/>
      <c r="IYU38" s="984"/>
      <c r="IYV38" s="984"/>
      <c r="IYW38" s="984"/>
      <c r="IYX38" s="984"/>
      <c r="IYY38" s="984"/>
      <c r="IYZ38" s="984"/>
      <c r="IZA38" s="984"/>
      <c r="IZB38" s="984"/>
      <c r="IZC38" s="984"/>
      <c r="IZD38" s="984"/>
      <c r="IZE38" s="984"/>
      <c r="IZF38" s="984"/>
      <c r="IZG38" s="984"/>
      <c r="IZH38" s="984"/>
      <c r="IZI38" s="984"/>
      <c r="IZJ38" s="984"/>
      <c r="IZK38" s="984"/>
      <c r="IZL38" s="984"/>
      <c r="IZM38" s="984"/>
      <c r="IZN38" s="984"/>
      <c r="IZO38" s="984"/>
      <c r="IZP38" s="984"/>
      <c r="IZQ38" s="984"/>
      <c r="IZR38" s="984"/>
      <c r="IZS38" s="984"/>
      <c r="IZT38" s="984"/>
      <c r="IZU38" s="984"/>
      <c r="IZV38" s="984"/>
      <c r="IZW38" s="984"/>
      <c r="IZX38" s="984"/>
      <c r="IZY38" s="984"/>
      <c r="IZZ38" s="984"/>
      <c r="JAA38" s="984"/>
      <c r="JAB38" s="984"/>
      <c r="JAC38" s="984"/>
      <c r="JAD38" s="984"/>
      <c r="JAE38" s="984"/>
      <c r="JAF38" s="984"/>
      <c r="JAG38" s="984"/>
      <c r="JAH38" s="984"/>
      <c r="JAI38" s="984"/>
      <c r="JAJ38" s="984"/>
      <c r="JAK38" s="984"/>
      <c r="JAL38" s="984"/>
      <c r="JAM38" s="984"/>
      <c r="JAN38" s="984"/>
      <c r="JAO38" s="984"/>
      <c r="JAP38" s="984"/>
      <c r="JAQ38" s="984"/>
      <c r="JAR38" s="984"/>
      <c r="JAS38" s="984"/>
      <c r="JAT38" s="984"/>
      <c r="JAU38" s="984"/>
      <c r="JAV38" s="984"/>
      <c r="JAW38" s="984"/>
      <c r="JAX38" s="984"/>
      <c r="JAY38" s="984"/>
      <c r="JAZ38" s="984"/>
      <c r="JBA38" s="984"/>
      <c r="JBB38" s="984"/>
      <c r="JBC38" s="984"/>
      <c r="JBD38" s="984"/>
      <c r="JBE38" s="984"/>
      <c r="JBF38" s="984"/>
      <c r="JBG38" s="984"/>
      <c r="JBH38" s="984"/>
      <c r="JBI38" s="984"/>
      <c r="JBJ38" s="984"/>
      <c r="JBK38" s="984"/>
      <c r="JBL38" s="984"/>
      <c r="JBM38" s="984"/>
      <c r="JBN38" s="984"/>
      <c r="JBO38" s="984"/>
      <c r="JBP38" s="984"/>
      <c r="JBQ38" s="984"/>
      <c r="JBR38" s="984"/>
      <c r="JBS38" s="984"/>
      <c r="JBT38" s="984"/>
      <c r="JBU38" s="984"/>
      <c r="JBV38" s="984"/>
      <c r="JBW38" s="984"/>
      <c r="JBX38" s="984"/>
      <c r="JBY38" s="984"/>
      <c r="JBZ38" s="984"/>
      <c r="JCA38" s="984"/>
      <c r="JCB38" s="984"/>
      <c r="JCC38" s="984"/>
      <c r="JCD38" s="984"/>
      <c r="JCE38" s="984"/>
      <c r="JCF38" s="984"/>
      <c r="JCG38" s="984"/>
      <c r="JCH38" s="984"/>
      <c r="JCI38" s="984"/>
      <c r="JCJ38" s="984"/>
      <c r="JCK38" s="984"/>
      <c r="JCL38" s="984"/>
      <c r="JCM38" s="984"/>
      <c r="JCN38" s="984"/>
      <c r="JCO38" s="984"/>
      <c r="JCP38" s="984"/>
      <c r="JCQ38" s="984"/>
      <c r="JCR38" s="984"/>
      <c r="JCS38" s="984"/>
      <c r="JCT38" s="984"/>
      <c r="JCU38" s="984"/>
      <c r="JCV38" s="984"/>
      <c r="JCW38" s="984"/>
      <c r="JCX38" s="984"/>
      <c r="JCY38" s="984"/>
      <c r="JCZ38" s="984"/>
      <c r="JDA38" s="984"/>
      <c r="JDB38" s="984"/>
      <c r="JDC38" s="984"/>
      <c r="JDD38" s="984"/>
      <c r="JDE38" s="984"/>
      <c r="JDF38" s="984"/>
      <c r="JDG38" s="984"/>
      <c r="JDH38" s="984"/>
      <c r="JDI38" s="984"/>
      <c r="JDJ38" s="984"/>
      <c r="JDK38" s="984"/>
      <c r="JDL38" s="984"/>
      <c r="JDM38" s="984"/>
      <c r="JDN38" s="984"/>
      <c r="JDO38" s="984"/>
      <c r="JDP38" s="984"/>
      <c r="JDQ38" s="984"/>
      <c r="JDR38" s="984"/>
      <c r="JDS38" s="984"/>
      <c r="JDT38" s="984"/>
      <c r="JDU38" s="984"/>
      <c r="JDV38" s="984"/>
      <c r="JDW38" s="984"/>
      <c r="JDX38" s="984"/>
      <c r="JDY38" s="984"/>
      <c r="JDZ38" s="984"/>
      <c r="JEA38" s="984"/>
      <c r="JEB38" s="984"/>
      <c r="JEC38" s="984"/>
      <c r="JED38" s="984"/>
      <c r="JEE38" s="984"/>
      <c r="JEF38" s="984"/>
      <c r="JEG38" s="984"/>
      <c r="JEH38" s="984"/>
      <c r="JEI38" s="984"/>
      <c r="JEJ38" s="984"/>
      <c r="JEK38" s="984"/>
      <c r="JEL38" s="984"/>
      <c r="JEM38" s="984"/>
      <c r="JEN38" s="984"/>
      <c r="JEO38" s="984"/>
      <c r="JEP38" s="984"/>
      <c r="JEQ38" s="984"/>
      <c r="JER38" s="984"/>
      <c r="JES38" s="984"/>
      <c r="JET38" s="984"/>
      <c r="JEU38" s="984"/>
      <c r="JEV38" s="984"/>
      <c r="JEW38" s="984"/>
      <c r="JEX38" s="984"/>
      <c r="JEY38" s="984"/>
      <c r="JEZ38" s="984"/>
      <c r="JFA38" s="984"/>
      <c r="JFB38" s="984"/>
      <c r="JFC38" s="984"/>
      <c r="JFD38" s="984"/>
      <c r="JFE38" s="984"/>
      <c r="JFF38" s="984"/>
      <c r="JFG38" s="984"/>
      <c r="JFH38" s="984"/>
      <c r="JFI38" s="984"/>
      <c r="JFJ38" s="984"/>
      <c r="JFK38" s="984"/>
      <c r="JFL38" s="984"/>
      <c r="JFM38" s="984"/>
      <c r="JFN38" s="984"/>
      <c r="JFO38" s="984"/>
      <c r="JFP38" s="984"/>
      <c r="JFQ38" s="984"/>
      <c r="JFR38" s="984"/>
      <c r="JFS38" s="984"/>
      <c r="JFT38" s="984"/>
      <c r="JFU38" s="984"/>
      <c r="JFV38" s="984"/>
      <c r="JFW38" s="984"/>
      <c r="JFX38" s="984"/>
      <c r="JFY38" s="984"/>
      <c r="JFZ38" s="984"/>
      <c r="JGA38" s="984"/>
      <c r="JGB38" s="984"/>
      <c r="JGC38" s="984"/>
      <c r="JGD38" s="984"/>
      <c r="JGE38" s="984"/>
      <c r="JGF38" s="984"/>
      <c r="JGG38" s="984"/>
      <c r="JGH38" s="984"/>
      <c r="JGI38" s="984"/>
      <c r="JGJ38" s="984"/>
      <c r="JGK38" s="984"/>
      <c r="JGL38" s="984"/>
      <c r="JGM38" s="984"/>
      <c r="JGN38" s="984"/>
      <c r="JGO38" s="984"/>
      <c r="JGP38" s="984"/>
      <c r="JGQ38" s="984"/>
      <c r="JGR38" s="984"/>
      <c r="JGS38" s="984"/>
      <c r="JGT38" s="984"/>
      <c r="JGU38" s="984"/>
      <c r="JGV38" s="984"/>
      <c r="JGW38" s="984"/>
      <c r="JGX38" s="984"/>
      <c r="JGY38" s="984"/>
      <c r="JGZ38" s="984"/>
      <c r="JHA38" s="984"/>
      <c r="JHB38" s="984"/>
      <c r="JHC38" s="984"/>
      <c r="JHD38" s="984"/>
      <c r="JHE38" s="984"/>
      <c r="JHF38" s="984"/>
      <c r="JHG38" s="984"/>
      <c r="JHH38" s="984"/>
      <c r="JHI38" s="984"/>
      <c r="JHJ38" s="984"/>
      <c r="JHK38" s="984"/>
      <c r="JHL38" s="984"/>
      <c r="JHM38" s="984"/>
      <c r="JHN38" s="984"/>
      <c r="JHO38" s="984"/>
      <c r="JHP38" s="984"/>
      <c r="JHQ38" s="984"/>
      <c r="JHR38" s="984"/>
      <c r="JHS38" s="984"/>
      <c r="JHT38" s="984"/>
      <c r="JHU38" s="984"/>
      <c r="JHV38" s="984"/>
      <c r="JHW38" s="984"/>
      <c r="JHX38" s="984"/>
      <c r="JHY38" s="984"/>
      <c r="JHZ38" s="984"/>
      <c r="JIA38" s="984"/>
      <c r="JIB38" s="984"/>
      <c r="JIC38" s="984"/>
      <c r="JID38" s="984"/>
      <c r="JIE38" s="984"/>
      <c r="JIF38" s="984"/>
      <c r="JIG38" s="984"/>
      <c r="JIH38" s="984"/>
      <c r="JII38" s="984"/>
      <c r="JIJ38" s="984"/>
      <c r="JIK38" s="984"/>
      <c r="JIL38" s="984"/>
      <c r="JIM38" s="984"/>
      <c r="JIN38" s="984"/>
      <c r="JIO38" s="984"/>
      <c r="JIP38" s="984"/>
      <c r="JIQ38" s="984"/>
      <c r="JIR38" s="984"/>
      <c r="JIS38" s="984"/>
      <c r="JIT38" s="984"/>
      <c r="JIU38" s="984"/>
      <c r="JIV38" s="984"/>
      <c r="JIW38" s="984"/>
      <c r="JIX38" s="984"/>
      <c r="JIY38" s="984"/>
      <c r="JIZ38" s="984"/>
      <c r="JJA38" s="984"/>
      <c r="JJB38" s="984"/>
      <c r="JJC38" s="984"/>
      <c r="JJD38" s="984"/>
      <c r="JJE38" s="984"/>
      <c r="JJF38" s="984"/>
      <c r="JJG38" s="984"/>
      <c r="JJH38" s="984"/>
      <c r="JJI38" s="984"/>
      <c r="JJJ38" s="984"/>
      <c r="JJK38" s="984"/>
      <c r="JJL38" s="984"/>
      <c r="JJM38" s="984"/>
      <c r="JJN38" s="984"/>
      <c r="JJO38" s="984"/>
      <c r="JJP38" s="984"/>
      <c r="JJQ38" s="984"/>
      <c r="JJR38" s="984"/>
      <c r="JJS38" s="984"/>
      <c r="JJT38" s="984"/>
      <c r="JJU38" s="984"/>
      <c r="JJV38" s="984"/>
      <c r="JJW38" s="984"/>
      <c r="JJX38" s="984"/>
      <c r="JJY38" s="984"/>
      <c r="JJZ38" s="984"/>
      <c r="JKA38" s="984"/>
      <c r="JKB38" s="984"/>
      <c r="JKC38" s="984"/>
      <c r="JKD38" s="984"/>
      <c r="JKE38" s="984"/>
      <c r="JKF38" s="984"/>
      <c r="JKG38" s="984"/>
      <c r="JKH38" s="984"/>
      <c r="JKI38" s="984"/>
      <c r="JKJ38" s="984"/>
      <c r="JKK38" s="984"/>
      <c r="JKL38" s="984"/>
      <c r="JKM38" s="984"/>
      <c r="JKN38" s="984"/>
      <c r="JKO38" s="984"/>
      <c r="JKP38" s="984"/>
      <c r="JKQ38" s="984"/>
      <c r="JKR38" s="984"/>
      <c r="JKS38" s="984"/>
      <c r="JKT38" s="984"/>
      <c r="JKU38" s="984"/>
      <c r="JKV38" s="984"/>
      <c r="JKW38" s="984"/>
      <c r="JKX38" s="984"/>
      <c r="JKY38" s="984"/>
      <c r="JKZ38" s="984"/>
      <c r="JLA38" s="984"/>
      <c r="JLB38" s="984"/>
      <c r="JLC38" s="984"/>
      <c r="JLD38" s="984"/>
      <c r="JLE38" s="984"/>
      <c r="JLF38" s="984"/>
      <c r="JLG38" s="984"/>
      <c r="JLH38" s="984"/>
      <c r="JLI38" s="984"/>
      <c r="JLJ38" s="984"/>
      <c r="JLK38" s="984"/>
      <c r="JLL38" s="984"/>
      <c r="JLM38" s="984"/>
      <c r="JLN38" s="984"/>
      <c r="JLO38" s="984"/>
      <c r="JLP38" s="984"/>
      <c r="JLQ38" s="984"/>
      <c r="JLR38" s="984"/>
      <c r="JLS38" s="984"/>
      <c r="JLT38" s="984"/>
      <c r="JLU38" s="984"/>
      <c r="JLV38" s="984"/>
      <c r="JLW38" s="984"/>
      <c r="JLX38" s="984"/>
      <c r="JLY38" s="984"/>
      <c r="JLZ38" s="984"/>
      <c r="JMA38" s="984"/>
      <c r="JMB38" s="984"/>
      <c r="JMC38" s="984"/>
      <c r="JMD38" s="984"/>
      <c r="JME38" s="984"/>
      <c r="JMF38" s="984"/>
      <c r="JMG38" s="984"/>
      <c r="JMH38" s="984"/>
      <c r="JMI38" s="984"/>
      <c r="JMJ38" s="984"/>
      <c r="JMK38" s="984"/>
      <c r="JML38" s="984"/>
      <c r="JMM38" s="984"/>
      <c r="JMN38" s="984"/>
      <c r="JMO38" s="984"/>
      <c r="JMP38" s="984"/>
      <c r="JMQ38" s="984"/>
      <c r="JMR38" s="984"/>
      <c r="JMS38" s="984"/>
      <c r="JMT38" s="984"/>
      <c r="JMU38" s="984"/>
      <c r="JMV38" s="984"/>
      <c r="JMW38" s="984"/>
      <c r="JMX38" s="984"/>
      <c r="JMY38" s="984"/>
      <c r="JMZ38" s="984"/>
      <c r="JNA38" s="984"/>
      <c r="JNB38" s="984"/>
      <c r="JNC38" s="984"/>
      <c r="JND38" s="984"/>
      <c r="JNE38" s="984"/>
      <c r="JNF38" s="984"/>
      <c r="JNG38" s="984"/>
      <c r="JNH38" s="984"/>
      <c r="JNI38" s="984"/>
      <c r="JNJ38" s="984"/>
      <c r="JNK38" s="984"/>
      <c r="JNL38" s="984"/>
      <c r="JNM38" s="984"/>
      <c r="JNN38" s="984"/>
      <c r="JNO38" s="984"/>
      <c r="JNP38" s="984"/>
      <c r="JNQ38" s="984"/>
      <c r="JNR38" s="984"/>
      <c r="JNS38" s="984"/>
      <c r="JNT38" s="984"/>
      <c r="JNU38" s="984"/>
      <c r="JNV38" s="984"/>
      <c r="JNW38" s="984"/>
      <c r="JNX38" s="984"/>
      <c r="JNY38" s="984"/>
      <c r="JNZ38" s="984"/>
      <c r="JOA38" s="984"/>
      <c r="JOB38" s="984"/>
      <c r="JOC38" s="984"/>
      <c r="JOD38" s="984"/>
      <c r="JOE38" s="984"/>
      <c r="JOF38" s="984"/>
      <c r="JOG38" s="984"/>
      <c r="JOH38" s="984"/>
      <c r="JOI38" s="984"/>
      <c r="JOJ38" s="984"/>
      <c r="JOK38" s="984"/>
      <c r="JOL38" s="984"/>
      <c r="JOM38" s="984"/>
      <c r="JON38" s="984"/>
      <c r="JOO38" s="984"/>
      <c r="JOP38" s="984"/>
      <c r="JOQ38" s="984"/>
      <c r="JOR38" s="984"/>
      <c r="JOS38" s="984"/>
      <c r="JOT38" s="984"/>
      <c r="JOU38" s="984"/>
      <c r="JOV38" s="984"/>
      <c r="JOW38" s="984"/>
      <c r="JOX38" s="984"/>
      <c r="JOY38" s="984"/>
      <c r="JOZ38" s="984"/>
      <c r="JPA38" s="984"/>
      <c r="JPB38" s="984"/>
      <c r="JPC38" s="984"/>
      <c r="JPD38" s="984"/>
      <c r="JPE38" s="984"/>
      <c r="JPF38" s="984"/>
      <c r="JPG38" s="984"/>
      <c r="JPH38" s="984"/>
      <c r="JPI38" s="984"/>
      <c r="JPJ38" s="984"/>
      <c r="JPK38" s="984"/>
      <c r="JPL38" s="984"/>
      <c r="JPM38" s="984"/>
      <c r="JPN38" s="984"/>
      <c r="JPO38" s="984"/>
      <c r="JPP38" s="984"/>
      <c r="JPQ38" s="984"/>
      <c r="JPR38" s="984"/>
      <c r="JPS38" s="984"/>
      <c r="JPT38" s="984"/>
      <c r="JPU38" s="984"/>
      <c r="JPV38" s="984"/>
      <c r="JPW38" s="984"/>
      <c r="JPX38" s="984"/>
      <c r="JPY38" s="984"/>
      <c r="JPZ38" s="984"/>
      <c r="JQA38" s="984"/>
      <c r="JQB38" s="984"/>
      <c r="JQC38" s="984"/>
      <c r="JQD38" s="984"/>
      <c r="JQE38" s="984"/>
      <c r="JQF38" s="984"/>
      <c r="JQG38" s="984"/>
      <c r="JQH38" s="984"/>
      <c r="JQI38" s="984"/>
      <c r="JQJ38" s="984"/>
      <c r="JQK38" s="984"/>
      <c r="JQL38" s="984"/>
      <c r="JQM38" s="984"/>
      <c r="JQN38" s="984"/>
      <c r="JQO38" s="984"/>
      <c r="JQP38" s="984"/>
      <c r="JQQ38" s="984"/>
      <c r="JQR38" s="984"/>
      <c r="JQS38" s="984"/>
      <c r="JQT38" s="984"/>
      <c r="JQU38" s="984"/>
      <c r="JQV38" s="984"/>
      <c r="JQW38" s="984"/>
      <c r="JQX38" s="984"/>
      <c r="JQY38" s="984"/>
      <c r="JQZ38" s="984"/>
      <c r="JRA38" s="984"/>
      <c r="JRB38" s="984"/>
      <c r="JRC38" s="984"/>
      <c r="JRD38" s="984"/>
      <c r="JRE38" s="984"/>
      <c r="JRF38" s="984"/>
      <c r="JRG38" s="984"/>
      <c r="JRH38" s="984"/>
      <c r="JRI38" s="984"/>
      <c r="JRJ38" s="984"/>
      <c r="JRK38" s="984"/>
      <c r="JRL38" s="984"/>
      <c r="JRM38" s="984"/>
      <c r="JRN38" s="984"/>
      <c r="JRO38" s="984"/>
      <c r="JRP38" s="984"/>
      <c r="JRQ38" s="984"/>
      <c r="JRR38" s="984"/>
      <c r="JRS38" s="984"/>
      <c r="JRT38" s="984"/>
      <c r="JRU38" s="984"/>
      <c r="JRV38" s="984"/>
      <c r="JRW38" s="984"/>
      <c r="JRX38" s="984"/>
      <c r="JRY38" s="984"/>
      <c r="JRZ38" s="984"/>
      <c r="JSA38" s="984"/>
      <c r="JSB38" s="984"/>
      <c r="JSC38" s="984"/>
      <c r="JSD38" s="984"/>
      <c r="JSE38" s="984"/>
      <c r="JSF38" s="984"/>
      <c r="JSG38" s="984"/>
      <c r="JSH38" s="984"/>
      <c r="JSI38" s="984"/>
      <c r="JSJ38" s="984"/>
      <c r="JSK38" s="984"/>
      <c r="JSL38" s="984"/>
      <c r="JSM38" s="984"/>
      <c r="JSN38" s="984"/>
      <c r="JSO38" s="984"/>
      <c r="JSP38" s="984"/>
      <c r="JSQ38" s="984"/>
      <c r="JSR38" s="984"/>
      <c r="JSS38" s="984"/>
      <c r="JST38" s="984"/>
      <c r="JSU38" s="984"/>
      <c r="JSV38" s="984"/>
      <c r="JSW38" s="984"/>
      <c r="JSX38" s="984"/>
      <c r="JSY38" s="984"/>
      <c r="JSZ38" s="984"/>
      <c r="JTA38" s="984"/>
      <c r="JTB38" s="984"/>
      <c r="JTC38" s="984"/>
      <c r="JTD38" s="984"/>
      <c r="JTE38" s="984"/>
      <c r="JTF38" s="984"/>
      <c r="JTG38" s="984"/>
      <c r="JTH38" s="984"/>
      <c r="JTI38" s="984"/>
      <c r="JTJ38" s="984"/>
      <c r="JTK38" s="984"/>
      <c r="JTL38" s="984"/>
      <c r="JTM38" s="984"/>
      <c r="JTN38" s="984"/>
      <c r="JTO38" s="984"/>
      <c r="JTP38" s="984"/>
      <c r="JTQ38" s="984"/>
      <c r="JTR38" s="984"/>
      <c r="JTS38" s="984"/>
      <c r="JTT38" s="984"/>
      <c r="JTU38" s="984"/>
      <c r="JTV38" s="984"/>
      <c r="JTW38" s="984"/>
      <c r="JTX38" s="984"/>
      <c r="JTY38" s="984"/>
      <c r="JTZ38" s="984"/>
      <c r="JUA38" s="984"/>
      <c r="JUB38" s="984"/>
      <c r="JUC38" s="984"/>
      <c r="JUD38" s="984"/>
      <c r="JUE38" s="984"/>
      <c r="JUF38" s="984"/>
      <c r="JUG38" s="984"/>
      <c r="JUH38" s="984"/>
      <c r="JUI38" s="984"/>
      <c r="JUJ38" s="984"/>
      <c r="JUK38" s="984"/>
      <c r="JUL38" s="984"/>
      <c r="JUM38" s="984"/>
      <c r="JUN38" s="984"/>
      <c r="JUO38" s="984"/>
      <c r="JUP38" s="984"/>
      <c r="JUQ38" s="984"/>
      <c r="JUR38" s="984"/>
      <c r="JUS38" s="984"/>
      <c r="JUT38" s="984"/>
      <c r="JUU38" s="984"/>
      <c r="JUV38" s="984"/>
      <c r="JUW38" s="984"/>
      <c r="JUX38" s="984"/>
      <c r="JUY38" s="984"/>
      <c r="JUZ38" s="984"/>
      <c r="JVA38" s="984"/>
      <c r="JVB38" s="984"/>
      <c r="JVC38" s="984"/>
      <c r="JVD38" s="984"/>
      <c r="JVE38" s="984"/>
      <c r="JVF38" s="984"/>
      <c r="JVG38" s="984"/>
      <c r="JVH38" s="984"/>
      <c r="JVI38" s="984"/>
      <c r="JVJ38" s="984"/>
      <c r="JVK38" s="984"/>
      <c r="JVL38" s="984"/>
      <c r="JVM38" s="984"/>
      <c r="JVN38" s="984"/>
      <c r="JVO38" s="984"/>
      <c r="JVP38" s="984"/>
      <c r="JVQ38" s="984"/>
      <c r="JVR38" s="984"/>
      <c r="JVS38" s="984"/>
      <c r="JVT38" s="984"/>
      <c r="JVU38" s="984"/>
      <c r="JVV38" s="984"/>
      <c r="JVW38" s="984"/>
      <c r="JVX38" s="984"/>
      <c r="JVY38" s="984"/>
      <c r="JVZ38" s="984"/>
      <c r="JWA38" s="984"/>
      <c r="JWB38" s="984"/>
      <c r="JWC38" s="984"/>
      <c r="JWD38" s="984"/>
      <c r="JWE38" s="984"/>
      <c r="JWF38" s="984"/>
      <c r="JWG38" s="984"/>
      <c r="JWH38" s="984"/>
      <c r="JWI38" s="984"/>
      <c r="JWJ38" s="984"/>
      <c r="JWK38" s="984"/>
      <c r="JWL38" s="984"/>
      <c r="JWM38" s="984"/>
      <c r="JWN38" s="984"/>
      <c r="JWO38" s="984"/>
      <c r="JWP38" s="984"/>
      <c r="JWQ38" s="984"/>
      <c r="JWR38" s="984"/>
      <c r="JWS38" s="984"/>
      <c r="JWT38" s="984"/>
      <c r="JWU38" s="984"/>
      <c r="JWV38" s="984"/>
      <c r="JWW38" s="984"/>
      <c r="JWX38" s="984"/>
      <c r="JWY38" s="984"/>
      <c r="JWZ38" s="984"/>
      <c r="JXA38" s="984"/>
      <c r="JXB38" s="984"/>
      <c r="JXC38" s="984"/>
      <c r="JXD38" s="984"/>
      <c r="JXE38" s="984"/>
      <c r="JXF38" s="984"/>
      <c r="JXG38" s="984"/>
      <c r="JXH38" s="984"/>
      <c r="JXI38" s="984"/>
      <c r="JXJ38" s="984"/>
      <c r="JXK38" s="984"/>
      <c r="JXL38" s="984"/>
      <c r="JXM38" s="984"/>
      <c r="JXN38" s="984"/>
      <c r="JXO38" s="984"/>
      <c r="JXP38" s="984"/>
      <c r="JXQ38" s="984"/>
      <c r="JXR38" s="984"/>
      <c r="JXS38" s="984"/>
      <c r="JXT38" s="984"/>
      <c r="JXU38" s="984"/>
      <c r="JXV38" s="984"/>
      <c r="JXW38" s="984"/>
      <c r="JXX38" s="984"/>
      <c r="JXY38" s="984"/>
      <c r="JXZ38" s="984"/>
      <c r="JYA38" s="984"/>
      <c r="JYB38" s="984"/>
      <c r="JYC38" s="984"/>
      <c r="JYD38" s="984"/>
      <c r="JYE38" s="984"/>
      <c r="JYF38" s="984"/>
      <c r="JYG38" s="984"/>
      <c r="JYH38" s="984"/>
      <c r="JYI38" s="984"/>
      <c r="JYJ38" s="984"/>
      <c r="JYK38" s="984"/>
      <c r="JYL38" s="984"/>
      <c r="JYM38" s="984"/>
      <c r="JYN38" s="984"/>
      <c r="JYO38" s="984"/>
      <c r="JYP38" s="984"/>
      <c r="JYQ38" s="984"/>
      <c r="JYR38" s="984"/>
      <c r="JYS38" s="984"/>
      <c r="JYT38" s="984"/>
      <c r="JYU38" s="984"/>
      <c r="JYV38" s="984"/>
      <c r="JYW38" s="984"/>
      <c r="JYX38" s="984"/>
      <c r="JYY38" s="984"/>
      <c r="JYZ38" s="984"/>
      <c r="JZA38" s="984"/>
      <c r="JZB38" s="984"/>
      <c r="JZC38" s="984"/>
      <c r="JZD38" s="984"/>
      <c r="JZE38" s="984"/>
      <c r="JZF38" s="984"/>
      <c r="JZG38" s="984"/>
      <c r="JZH38" s="984"/>
      <c r="JZI38" s="984"/>
      <c r="JZJ38" s="984"/>
      <c r="JZK38" s="984"/>
      <c r="JZL38" s="984"/>
      <c r="JZM38" s="984"/>
      <c r="JZN38" s="984"/>
      <c r="JZO38" s="984"/>
      <c r="JZP38" s="984"/>
      <c r="JZQ38" s="984"/>
      <c r="JZR38" s="984"/>
      <c r="JZS38" s="984"/>
      <c r="JZT38" s="984"/>
      <c r="JZU38" s="984"/>
      <c r="JZV38" s="984"/>
      <c r="JZW38" s="984"/>
      <c r="JZX38" s="984"/>
      <c r="JZY38" s="984"/>
      <c r="JZZ38" s="984"/>
      <c r="KAA38" s="984"/>
      <c r="KAB38" s="984"/>
      <c r="KAC38" s="984"/>
      <c r="KAD38" s="984"/>
      <c r="KAE38" s="984"/>
      <c r="KAF38" s="984"/>
      <c r="KAG38" s="984"/>
      <c r="KAH38" s="984"/>
      <c r="KAI38" s="984"/>
      <c r="KAJ38" s="984"/>
      <c r="KAK38" s="984"/>
      <c r="KAL38" s="984"/>
      <c r="KAM38" s="984"/>
      <c r="KAN38" s="984"/>
      <c r="KAO38" s="984"/>
      <c r="KAP38" s="984"/>
      <c r="KAQ38" s="984"/>
      <c r="KAR38" s="984"/>
      <c r="KAS38" s="984"/>
      <c r="KAT38" s="984"/>
      <c r="KAU38" s="984"/>
      <c r="KAV38" s="984"/>
      <c r="KAW38" s="984"/>
      <c r="KAX38" s="984"/>
      <c r="KAY38" s="984"/>
      <c r="KAZ38" s="984"/>
      <c r="KBA38" s="984"/>
      <c r="KBB38" s="984"/>
      <c r="KBC38" s="984"/>
      <c r="KBD38" s="984"/>
      <c r="KBE38" s="984"/>
      <c r="KBF38" s="984"/>
      <c r="KBG38" s="984"/>
      <c r="KBH38" s="984"/>
      <c r="KBI38" s="984"/>
      <c r="KBJ38" s="984"/>
      <c r="KBK38" s="984"/>
      <c r="KBL38" s="984"/>
      <c r="KBM38" s="984"/>
      <c r="KBN38" s="984"/>
      <c r="KBO38" s="984"/>
      <c r="KBP38" s="984"/>
      <c r="KBQ38" s="984"/>
      <c r="KBR38" s="984"/>
      <c r="KBS38" s="984"/>
      <c r="KBT38" s="984"/>
      <c r="KBU38" s="984"/>
      <c r="KBV38" s="984"/>
      <c r="KBW38" s="984"/>
      <c r="KBX38" s="984"/>
      <c r="KBY38" s="984"/>
      <c r="KBZ38" s="984"/>
      <c r="KCA38" s="984"/>
      <c r="KCB38" s="984"/>
      <c r="KCC38" s="984"/>
      <c r="KCD38" s="984"/>
      <c r="KCE38" s="984"/>
      <c r="KCF38" s="984"/>
      <c r="KCG38" s="984"/>
      <c r="KCH38" s="984"/>
      <c r="KCI38" s="984"/>
      <c r="KCJ38" s="984"/>
      <c r="KCK38" s="984"/>
      <c r="KCL38" s="984"/>
      <c r="KCM38" s="984"/>
      <c r="KCN38" s="984"/>
      <c r="KCO38" s="984"/>
      <c r="KCP38" s="984"/>
      <c r="KCQ38" s="984"/>
      <c r="KCR38" s="984"/>
      <c r="KCS38" s="984"/>
      <c r="KCT38" s="984"/>
      <c r="KCU38" s="984"/>
      <c r="KCV38" s="984"/>
      <c r="KCW38" s="984"/>
      <c r="KCX38" s="984"/>
      <c r="KCY38" s="984"/>
      <c r="KCZ38" s="984"/>
      <c r="KDA38" s="984"/>
      <c r="KDB38" s="984"/>
      <c r="KDC38" s="984"/>
      <c r="KDD38" s="984"/>
      <c r="KDE38" s="984"/>
      <c r="KDF38" s="984"/>
      <c r="KDG38" s="984"/>
      <c r="KDH38" s="984"/>
      <c r="KDI38" s="984"/>
      <c r="KDJ38" s="984"/>
      <c r="KDK38" s="984"/>
      <c r="KDL38" s="984"/>
      <c r="KDM38" s="984"/>
      <c r="KDN38" s="984"/>
      <c r="KDO38" s="984"/>
      <c r="KDP38" s="984"/>
      <c r="KDQ38" s="984"/>
      <c r="KDR38" s="984"/>
      <c r="KDS38" s="984"/>
      <c r="KDT38" s="984"/>
      <c r="KDU38" s="984"/>
      <c r="KDV38" s="984"/>
      <c r="KDW38" s="984"/>
      <c r="KDX38" s="984"/>
      <c r="KDY38" s="984"/>
      <c r="KDZ38" s="984"/>
      <c r="KEA38" s="984"/>
      <c r="KEB38" s="984"/>
      <c r="KEC38" s="984"/>
      <c r="KED38" s="984"/>
      <c r="KEE38" s="984"/>
      <c r="KEF38" s="984"/>
      <c r="KEG38" s="984"/>
      <c r="KEH38" s="984"/>
      <c r="KEI38" s="984"/>
      <c r="KEJ38" s="984"/>
      <c r="KEK38" s="984"/>
      <c r="KEL38" s="984"/>
      <c r="KEM38" s="984"/>
      <c r="KEN38" s="984"/>
      <c r="KEO38" s="984"/>
      <c r="KEP38" s="984"/>
      <c r="KEQ38" s="984"/>
      <c r="KER38" s="984"/>
      <c r="KES38" s="984"/>
      <c r="KET38" s="984"/>
      <c r="KEU38" s="984"/>
      <c r="KEV38" s="984"/>
      <c r="KEW38" s="984"/>
      <c r="KEX38" s="984"/>
      <c r="KEY38" s="984"/>
      <c r="KEZ38" s="984"/>
      <c r="KFA38" s="984"/>
      <c r="KFB38" s="984"/>
      <c r="KFC38" s="984"/>
      <c r="KFD38" s="984"/>
      <c r="KFE38" s="984"/>
      <c r="KFF38" s="984"/>
      <c r="KFG38" s="984"/>
      <c r="KFH38" s="984"/>
      <c r="KFI38" s="984"/>
      <c r="KFJ38" s="984"/>
      <c r="KFK38" s="984"/>
      <c r="KFL38" s="984"/>
      <c r="KFM38" s="984"/>
      <c r="KFN38" s="984"/>
      <c r="KFO38" s="984"/>
      <c r="KFP38" s="984"/>
      <c r="KFQ38" s="984"/>
      <c r="KFR38" s="984"/>
      <c r="KFS38" s="984"/>
      <c r="KFT38" s="984"/>
      <c r="KFU38" s="984"/>
      <c r="KFV38" s="984"/>
      <c r="KFW38" s="984"/>
      <c r="KFX38" s="984"/>
      <c r="KFY38" s="984"/>
      <c r="KFZ38" s="984"/>
      <c r="KGA38" s="984"/>
      <c r="KGB38" s="984"/>
      <c r="KGC38" s="984"/>
      <c r="KGD38" s="984"/>
      <c r="KGE38" s="984"/>
      <c r="KGF38" s="984"/>
      <c r="KGG38" s="984"/>
      <c r="KGH38" s="984"/>
      <c r="KGI38" s="984"/>
      <c r="KGJ38" s="984"/>
      <c r="KGK38" s="984"/>
      <c r="KGL38" s="984"/>
      <c r="KGM38" s="984"/>
      <c r="KGN38" s="984"/>
      <c r="KGO38" s="984"/>
      <c r="KGP38" s="984"/>
      <c r="KGQ38" s="984"/>
      <c r="KGR38" s="984"/>
      <c r="KGS38" s="984"/>
      <c r="KGT38" s="984"/>
      <c r="KGU38" s="984"/>
      <c r="KGV38" s="984"/>
      <c r="KGW38" s="984"/>
      <c r="KGX38" s="984"/>
      <c r="KGY38" s="984"/>
      <c r="KGZ38" s="984"/>
      <c r="KHA38" s="984"/>
      <c r="KHB38" s="984"/>
      <c r="KHC38" s="984"/>
      <c r="KHD38" s="984"/>
      <c r="KHE38" s="984"/>
      <c r="KHF38" s="984"/>
      <c r="KHG38" s="984"/>
      <c r="KHH38" s="984"/>
      <c r="KHI38" s="984"/>
      <c r="KHJ38" s="984"/>
      <c r="KHK38" s="984"/>
      <c r="KHL38" s="984"/>
      <c r="KHM38" s="984"/>
      <c r="KHN38" s="984"/>
      <c r="KHO38" s="984"/>
      <c r="KHP38" s="984"/>
      <c r="KHQ38" s="984"/>
      <c r="KHR38" s="984"/>
      <c r="KHS38" s="984"/>
      <c r="KHT38" s="984"/>
      <c r="KHU38" s="984"/>
      <c r="KHV38" s="984"/>
      <c r="KHW38" s="984"/>
      <c r="KHX38" s="984"/>
      <c r="KHY38" s="984"/>
      <c r="KHZ38" s="984"/>
      <c r="KIA38" s="984"/>
      <c r="KIB38" s="984"/>
      <c r="KIC38" s="984"/>
      <c r="KID38" s="984"/>
      <c r="KIE38" s="984"/>
      <c r="KIF38" s="984"/>
      <c r="KIG38" s="984"/>
      <c r="KIH38" s="984"/>
      <c r="KII38" s="984"/>
      <c r="KIJ38" s="984"/>
      <c r="KIK38" s="984"/>
      <c r="KIL38" s="984"/>
      <c r="KIM38" s="984"/>
      <c r="KIN38" s="984"/>
      <c r="KIO38" s="984"/>
      <c r="KIP38" s="984"/>
      <c r="KIQ38" s="984"/>
      <c r="KIR38" s="984"/>
      <c r="KIS38" s="984"/>
      <c r="KIT38" s="984"/>
      <c r="KIU38" s="984"/>
      <c r="KIV38" s="984"/>
      <c r="KIW38" s="984"/>
      <c r="KIX38" s="984"/>
      <c r="KIY38" s="984"/>
      <c r="KIZ38" s="984"/>
      <c r="KJA38" s="984"/>
      <c r="KJB38" s="984"/>
      <c r="KJC38" s="984"/>
      <c r="KJD38" s="984"/>
      <c r="KJE38" s="984"/>
      <c r="KJF38" s="984"/>
      <c r="KJG38" s="984"/>
      <c r="KJH38" s="984"/>
      <c r="KJI38" s="984"/>
      <c r="KJJ38" s="984"/>
      <c r="KJK38" s="984"/>
      <c r="KJL38" s="984"/>
      <c r="KJM38" s="984"/>
      <c r="KJN38" s="984"/>
      <c r="KJO38" s="984"/>
      <c r="KJP38" s="984"/>
      <c r="KJQ38" s="984"/>
      <c r="KJR38" s="984"/>
      <c r="KJS38" s="984"/>
      <c r="KJT38" s="984"/>
      <c r="KJU38" s="984"/>
      <c r="KJV38" s="984"/>
      <c r="KJW38" s="984"/>
      <c r="KJX38" s="984"/>
      <c r="KJY38" s="984"/>
      <c r="KJZ38" s="984"/>
      <c r="KKA38" s="984"/>
      <c r="KKB38" s="984"/>
      <c r="KKC38" s="984"/>
      <c r="KKD38" s="984"/>
      <c r="KKE38" s="984"/>
      <c r="KKF38" s="984"/>
      <c r="KKG38" s="984"/>
      <c r="KKH38" s="984"/>
      <c r="KKI38" s="984"/>
      <c r="KKJ38" s="984"/>
      <c r="KKK38" s="984"/>
      <c r="KKL38" s="984"/>
      <c r="KKM38" s="984"/>
      <c r="KKN38" s="984"/>
      <c r="KKO38" s="984"/>
      <c r="KKP38" s="984"/>
      <c r="KKQ38" s="984"/>
      <c r="KKR38" s="984"/>
      <c r="KKS38" s="984"/>
      <c r="KKT38" s="984"/>
      <c r="KKU38" s="984"/>
      <c r="KKV38" s="984"/>
      <c r="KKW38" s="984"/>
      <c r="KKX38" s="984"/>
      <c r="KKY38" s="984"/>
      <c r="KKZ38" s="984"/>
      <c r="KLA38" s="984"/>
      <c r="KLB38" s="984"/>
      <c r="KLC38" s="984"/>
      <c r="KLD38" s="984"/>
      <c r="KLE38" s="984"/>
      <c r="KLF38" s="984"/>
      <c r="KLG38" s="984"/>
      <c r="KLH38" s="984"/>
      <c r="KLI38" s="984"/>
      <c r="KLJ38" s="984"/>
      <c r="KLK38" s="984"/>
      <c r="KLL38" s="984"/>
      <c r="KLM38" s="984"/>
      <c r="KLN38" s="984"/>
      <c r="KLO38" s="984"/>
      <c r="KLP38" s="984"/>
      <c r="KLQ38" s="984"/>
      <c r="KLR38" s="984"/>
      <c r="KLS38" s="984"/>
      <c r="KLT38" s="984"/>
      <c r="KLU38" s="984"/>
      <c r="KLV38" s="984"/>
      <c r="KLW38" s="984"/>
      <c r="KLX38" s="984"/>
      <c r="KLY38" s="984"/>
      <c r="KLZ38" s="984"/>
      <c r="KMA38" s="984"/>
      <c r="KMB38" s="984"/>
      <c r="KMC38" s="984"/>
      <c r="KMD38" s="984"/>
      <c r="KME38" s="984"/>
      <c r="KMF38" s="984"/>
      <c r="KMG38" s="984"/>
      <c r="KMH38" s="984"/>
      <c r="KMI38" s="984"/>
      <c r="KMJ38" s="984"/>
      <c r="KMK38" s="984"/>
      <c r="KML38" s="984"/>
      <c r="KMM38" s="984"/>
      <c r="KMN38" s="984"/>
      <c r="KMO38" s="984"/>
      <c r="KMP38" s="984"/>
      <c r="KMQ38" s="984"/>
      <c r="KMR38" s="984"/>
      <c r="KMS38" s="984"/>
      <c r="KMT38" s="984"/>
      <c r="KMU38" s="984"/>
      <c r="KMV38" s="984"/>
      <c r="KMW38" s="984"/>
      <c r="KMX38" s="984"/>
      <c r="KMY38" s="984"/>
      <c r="KMZ38" s="984"/>
      <c r="KNA38" s="984"/>
      <c r="KNB38" s="984"/>
      <c r="KNC38" s="984"/>
      <c r="KND38" s="984"/>
      <c r="KNE38" s="984"/>
      <c r="KNF38" s="984"/>
      <c r="KNG38" s="984"/>
      <c r="KNH38" s="984"/>
      <c r="KNI38" s="984"/>
      <c r="KNJ38" s="984"/>
      <c r="KNK38" s="984"/>
      <c r="KNL38" s="984"/>
      <c r="KNM38" s="984"/>
      <c r="KNN38" s="984"/>
      <c r="KNO38" s="984"/>
      <c r="KNP38" s="984"/>
      <c r="KNQ38" s="984"/>
      <c r="KNR38" s="984"/>
      <c r="KNS38" s="984"/>
      <c r="KNT38" s="984"/>
      <c r="KNU38" s="984"/>
      <c r="KNV38" s="984"/>
      <c r="KNW38" s="984"/>
      <c r="KNX38" s="984"/>
      <c r="KNY38" s="984"/>
      <c r="KNZ38" s="984"/>
      <c r="KOA38" s="984"/>
      <c r="KOB38" s="984"/>
      <c r="KOC38" s="984"/>
      <c r="KOD38" s="984"/>
      <c r="KOE38" s="984"/>
      <c r="KOF38" s="984"/>
      <c r="KOG38" s="984"/>
      <c r="KOH38" s="984"/>
      <c r="KOI38" s="984"/>
      <c r="KOJ38" s="984"/>
      <c r="KOK38" s="984"/>
      <c r="KOL38" s="984"/>
      <c r="KOM38" s="984"/>
      <c r="KON38" s="984"/>
      <c r="KOO38" s="984"/>
      <c r="KOP38" s="984"/>
      <c r="KOQ38" s="984"/>
      <c r="KOR38" s="984"/>
      <c r="KOS38" s="984"/>
      <c r="KOT38" s="984"/>
      <c r="KOU38" s="984"/>
      <c r="KOV38" s="984"/>
      <c r="KOW38" s="984"/>
      <c r="KOX38" s="984"/>
      <c r="KOY38" s="984"/>
      <c r="KOZ38" s="984"/>
      <c r="KPA38" s="984"/>
      <c r="KPB38" s="984"/>
      <c r="KPC38" s="984"/>
      <c r="KPD38" s="984"/>
      <c r="KPE38" s="984"/>
      <c r="KPF38" s="984"/>
      <c r="KPG38" s="984"/>
      <c r="KPH38" s="984"/>
      <c r="KPI38" s="984"/>
      <c r="KPJ38" s="984"/>
      <c r="KPK38" s="984"/>
      <c r="KPL38" s="984"/>
      <c r="KPM38" s="984"/>
      <c r="KPN38" s="984"/>
      <c r="KPO38" s="984"/>
      <c r="KPP38" s="984"/>
      <c r="KPQ38" s="984"/>
      <c r="KPR38" s="984"/>
      <c r="KPS38" s="984"/>
      <c r="KPT38" s="984"/>
      <c r="KPU38" s="984"/>
      <c r="KPV38" s="984"/>
      <c r="KPW38" s="984"/>
      <c r="KPX38" s="984"/>
      <c r="KPY38" s="984"/>
      <c r="KPZ38" s="984"/>
      <c r="KQA38" s="984"/>
      <c r="KQB38" s="984"/>
      <c r="KQC38" s="984"/>
      <c r="KQD38" s="984"/>
      <c r="KQE38" s="984"/>
      <c r="KQF38" s="984"/>
      <c r="KQG38" s="984"/>
      <c r="KQH38" s="984"/>
      <c r="KQI38" s="984"/>
      <c r="KQJ38" s="984"/>
      <c r="KQK38" s="984"/>
      <c r="KQL38" s="984"/>
      <c r="KQM38" s="984"/>
      <c r="KQN38" s="984"/>
      <c r="KQO38" s="984"/>
      <c r="KQP38" s="984"/>
      <c r="KQQ38" s="984"/>
      <c r="KQR38" s="984"/>
      <c r="KQS38" s="984"/>
      <c r="KQT38" s="984"/>
      <c r="KQU38" s="984"/>
      <c r="KQV38" s="984"/>
      <c r="KQW38" s="984"/>
      <c r="KQX38" s="984"/>
      <c r="KQY38" s="984"/>
      <c r="KQZ38" s="984"/>
      <c r="KRA38" s="984"/>
      <c r="KRB38" s="984"/>
      <c r="KRC38" s="984"/>
      <c r="KRD38" s="984"/>
      <c r="KRE38" s="984"/>
      <c r="KRF38" s="984"/>
      <c r="KRG38" s="984"/>
      <c r="KRH38" s="984"/>
      <c r="KRI38" s="984"/>
      <c r="KRJ38" s="984"/>
      <c r="KRK38" s="984"/>
      <c r="KRL38" s="984"/>
      <c r="KRM38" s="984"/>
      <c r="KRN38" s="984"/>
      <c r="KRO38" s="984"/>
      <c r="KRP38" s="984"/>
      <c r="KRQ38" s="984"/>
      <c r="KRR38" s="984"/>
      <c r="KRS38" s="984"/>
      <c r="KRT38" s="984"/>
      <c r="KRU38" s="984"/>
      <c r="KRV38" s="984"/>
      <c r="KRW38" s="984"/>
      <c r="KRX38" s="984"/>
      <c r="KRY38" s="984"/>
      <c r="KRZ38" s="984"/>
      <c r="KSA38" s="984"/>
      <c r="KSB38" s="984"/>
      <c r="KSC38" s="984"/>
      <c r="KSD38" s="984"/>
      <c r="KSE38" s="984"/>
      <c r="KSF38" s="984"/>
      <c r="KSG38" s="984"/>
      <c r="KSH38" s="984"/>
      <c r="KSI38" s="984"/>
      <c r="KSJ38" s="984"/>
      <c r="KSK38" s="984"/>
      <c r="KSL38" s="984"/>
      <c r="KSM38" s="984"/>
      <c r="KSN38" s="984"/>
      <c r="KSO38" s="984"/>
      <c r="KSP38" s="984"/>
      <c r="KSQ38" s="984"/>
      <c r="KSR38" s="984"/>
      <c r="KSS38" s="984"/>
      <c r="KST38" s="984"/>
      <c r="KSU38" s="984"/>
      <c r="KSV38" s="984"/>
      <c r="KSW38" s="984"/>
      <c r="KSX38" s="984"/>
      <c r="KSY38" s="984"/>
      <c r="KSZ38" s="984"/>
      <c r="KTA38" s="984"/>
      <c r="KTB38" s="984"/>
      <c r="KTC38" s="984"/>
      <c r="KTD38" s="984"/>
      <c r="KTE38" s="984"/>
      <c r="KTF38" s="984"/>
      <c r="KTG38" s="984"/>
      <c r="KTH38" s="984"/>
      <c r="KTI38" s="984"/>
      <c r="KTJ38" s="984"/>
      <c r="KTK38" s="984"/>
      <c r="KTL38" s="984"/>
      <c r="KTM38" s="984"/>
      <c r="KTN38" s="984"/>
      <c r="KTO38" s="984"/>
      <c r="KTP38" s="984"/>
      <c r="KTQ38" s="984"/>
      <c r="KTR38" s="984"/>
      <c r="KTS38" s="984"/>
      <c r="KTT38" s="984"/>
      <c r="KTU38" s="984"/>
      <c r="KTV38" s="984"/>
      <c r="KTW38" s="984"/>
      <c r="KTX38" s="984"/>
      <c r="KTY38" s="984"/>
      <c r="KTZ38" s="984"/>
      <c r="KUA38" s="984"/>
      <c r="KUB38" s="984"/>
      <c r="KUC38" s="984"/>
      <c r="KUD38" s="984"/>
      <c r="KUE38" s="984"/>
      <c r="KUF38" s="984"/>
      <c r="KUG38" s="984"/>
      <c r="KUH38" s="984"/>
      <c r="KUI38" s="984"/>
      <c r="KUJ38" s="984"/>
      <c r="KUK38" s="984"/>
      <c r="KUL38" s="984"/>
      <c r="KUM38" s="984"/>
      <c r="KUN38" s="984"/>
      <c r="KUO38" s="984"/>
      <c r="KUP38" s="984"/>
      <c r="KUQ38" s="984"/>
      <c r="KUR38" s="984"/>
      <c r="KUS38" s="984"/>
      <c r="KUT38" s="984"/>
      <c r="KUU38" s="984"/>
      <c r="KUV38" s="984"/>
      <c r="KUW38" s="984"/>
      <c r="KUX38" s="984"/>
      <c r="KUY38" s="984"/>
      <c r="KUZ38" s="984"/>
      <c r="KVA38" s="984"/>
      <c r="KVB38" s="984"/>
      <c r="KVC38" s="984"/>
      <c r="KVD38" s="984"/>
      <c r="KVE38" s="984"/>
      <c r="KVF38" s="984"/>
      <c r="KVG38" s="984"/>
      <c r="KVH38" s="984"/>
      <c r="KVI38" s="984"/>
      <c r="KVJ38" s="984"/>
      <c r="KVK38" s="984"/>
      <c r="KVL38" s="984"/>
      <c r="KVM38" s="984"/>
      <c r="KVN38" s="984"/>
      <c r="KVO38" s="984"/>
      <c r="KVP38" s="984"/>
      <c r="KVQ38" s="984"/>
      <c r="KVR38" s="984"/>
      <c r="KVS38" s="984"/>
      <c r="KVT38" s="984"/>
      <c r="KVU38" s="984"/>
      <c r="KVV38" s="984"/>
      <c r="KVW38" s="984"/>
      <c r="KVX38" s="984"/>
      <c r="KVY38" s="984"/>
      <c r="KVZ38" s="984"/>
      <c r="KWA38" s="984"/>
      <c r="KWB38" s="984"/>
      <c r="KWC38" s="984"/>
      <c r="KWD38" s="984"/>
      <c r="KWE38" s="984"/>
      <c r="KWF38" s="984"/>
      <c r="KWG38" s="984"/>
      <c r="KWH38" s="984"/>
      <c r="KWI38" s="984"/>
      <c r="KWJ38" s="984"/>
      <c r="KWK38" s="984"/>
      <c r="KWL38" s="984"/>
      <c r="KWM38" s="984"/>
      <c r="KWN38" s="984"/>
      <c r="KWO38" s="984"/>
      <c r="KWP38" s="984"/>
      <c r="KWQ38" s="984"/>
      <c r="KWR38" s="984"/>
      <c r="KWS38" s="984"/>
      <c r="KWT38" s="984"/>
      <c r="KWU38" s="984"/>
      <c r="KWV38" s="984"/>
      <c r="KWW38" s="984"/>
      <c r="KWX38" s="984"/>
      <c r="KWY38" s="984"/>
      <c r="KWZ38" s="984"/>
      <c r="KXA38" s="984"/>
      <c r="KXB38" s="984"/>
      <c r="KXC38" s="984"/>
      <c r="KXD38" s="984"/>
      <c r="KXE38" s="984"/>
      <c r="KXF38" s="984"/>
      <c r="KXG38" s="984"/>
      <c r="KXH38" s="984"/>
      <c r="KXI38" s="984"/>
      <c r="KXJ38" s="984"/>
      <c r="KXK38" s="984"/>
      <c r="KXL38" s="984"/>
      <c r="KXM38" s="984"/>
      <c r="KXN38" s="984"/>
      <c r="KXO38" s="984"/>
      <c r="KXP38" s="984"/>
      <c r="KXQ38" s="984"/>
      <c r="KXR38" s="984"/>
      <c r="KXS38" s="984"/>
      <c r="KXT38" s="984"/>
      <c r="KXU38" s="984"/>
      <c r="KXV38" s="984"/>
      <c r="KXW38" s="984"/>
      <c r="KXX38" s="984"/>
      <c r="KXY38" s="984"/>
      <c r="KXZ38" s="984"/>
      <c r="KYA38" s="984"/>
      <c r="KYB38" s="984"/>
      <c r="KYC38" s="984"/>
      <c r="KYD38" s="984"/>
      <c r="KYE38" s="984"/>
      <c r="KYF38" s="984"/>
      <c r="KYG38" s="984"/>
      <c r="KYH38" s="984"/>
      <c r="KYI38" s="984"/>
      <c r="KYJ38" s="984"/>
      <c r="KYK38" s="984"/>
      <c r="KYL38" s="984"/>
      <c r="KYM38" s="984"/>
      <c r="KYN38" s="984"/>
      <c r="KYO38" s="984"/>
      <c r="KYP38" s="984"/>
      <c r="KYQ38" s="984"/>
      <c r="KYR38" s="984"/>
      <c r="KYS38" s="984"/>
      <c r="KYT38" s="984"/>
      <c r="KYU38" s="984"/>
      <c r="KYV38" s="984"/>
      <c r="KYW38" s="984"/>
      <c r="KYX38" s="984"/>
      <c r="KYY38" s="984"/>
      <c r="KYZ38" s="984"/>
      <c r="KZA38" s="984"/>
      <c r="KZB38" s="984"/>
      <c r="KZC38" s="984"/>
      <c r="KZD38" s="984"/>
      <c r="KZE38" s="984"/>
      <c r="KZF38" s="984"/>
      <c r="KZG38" s="984"/>
      <c r="KZH38" s="984"/>
      <c r="KZI38" s="984"/>
      <c r="KZJ38" s="984"/>
      <c r="KZK38" s="984"/>
      <c r="KZL38" s="984"/>
      <c r="KZM38" s="984"/>
      <c r="KZN38" s="984"/>
      <c r="KZO38" s="984"/>
      <c r="KZP38" s="984"/>
      <c r="KZQ38" s="984"/>
      <c r="KZR38" s="984"/>
      <c r="KZS38" s="984"/>
      <c r="KZT38" s="984"/>
      <c r="KZU38" s="984"/>
      <c r="KZV38" s="984"/>
      <c r="KZW38" s="984"/>
      <c r="KZX38" s="984"/>
      <c r="KZY38" s="984"/>
      <c r="KZZ38" s="984"/>
      <c r="LAA38" s="984"/>
      <c r="LAB38" s="984"/>
      <c r="LAC38" s="984"/>
      <c r="LAD38" s="984"/>
      <c r="LAE38" s="984"/>
      <c r="LAF38" s="984"/>
      <c r="LAG38" s="984"/>
      <c r="LAH38" s="984"/>
      <c r="LAI38" s="984"/>
      <c r="LAJ38" s="984"/>
      <c r="LAK38" s="984"/>
      <c r="LAL38" s="984"/>
      <c r="LAM38" s="984"/>
      <c r="LAN38" s="984"/>
      <c r="LAO38" s="984"/>
      <c r="LAP38" s="984"/>
      <c r="LAQ38" s="984"/>
      <c r="LAR38" s="984"/>
      <c r="LAS38" s="984"/>
      <c r="LAT38" s="984"/>
      <c r="LAU38" s="984"/>
      <c r="LAV38" s="984"/>
      <c r="LAW38" s="984"/>
      <c r="LAX38" s="984"/>
      <c r="LAY38" s="984"/>
      <c r="LAZ38" s="984"/>
      <c r="LBA38" s="984"/>
      <c r="LBB38" s="984"/>
      <c r="LBC38" s="984"/>
      <c r="LBD38" s="984"/>
      <c r="LBE38" s="984"/>
      <c r="LBF38" s="984"/>
      <c r="LBG38" s="984"/>
      <c r="LBH38" s="984"/>
      <c r="LBI38" s="984"/>
      <c r="LBJ38" s="984"/>
      <c r="LBK38" s="984"/>
      <c r="LBL38" s="984"/>
      <c r="LBM38" s="984"/>
      <c r="LBN38" s="984"/>
      <c r="LBO38" s="984"/>
      <c r="LBP38" s="984"/>
      <c r="LBQ38" s="984"/>
      <c r="LBR38" s="984"/>
      <c r="LBS38" s="984"/>
      <c r="LBT38" s="984"/>
      <c r="LBU38" s="984"/>
      <c r="LBV38" s="984"/>
      <c r="LBW38" s="984"/>
      <c r="LBX38" s="984"/>
      <c r="LBY38" s="984"/>
      <c r="LBZ38" s="984"/>
      <c r="LCA38" s="984"/>
      <c r="LCB38" s="984"/>
      <c r="LCC38" s="984"/>
      <c r="LCD38" s="984"/>
      <c r="LCE38" s="984"/>
      <c r="LCF38" s="984"/>
      <c r="LCG38" s="984"/>
      <c r="LCH38" s="984"/>
      <c r="LCI38" s="984"/>
      <c r="LCJ38" s="984"/>
      <c r="LCK38" s="984"/>
      <c r="LCL38" s="984"/>
      <c r="LCM38" s="984"/>
      <c r="LCN38" s="984"/>
      <c r="LCO38" s="984"/>
      <c r="LCP38" s="984"/>
      <c r="LCQ38" s="984"/>
      <c r="LCR38" s="984"/>
      <c r="LCS38" s="984"/>
      <c r="LCT38" s="984"/>
      <c r="LCU38" s="984"/>
      <c r="LCV38" s="984"/>
      <c r="LCW38" s="984"/>
      <c r="LCX38" s="984"/>
      <c r="LCY38" s="984"/>
      <c r="LCZ38" s="984"/>
      <c r="LDA38" s="984"/>
      <c r="LDB38" s="984"/>
      <c r="LDC38" s="984"/>
      <c r="LDD38" s="984"/>
      <c r="LDE38" s="984"/>
      <c r="LDF38" s="984"/>
      <c r="LDG38" s="984"/>
      <c r="LDH38" s="984"/>
      <c r="LDI38" s="984"/>
      <c r="LDJ38" s="984"/>
      <c r="LDK38" s="984"/>
      <c r="LDL38" s="984"/>
      <c r="LDM38" s="984"/>
      <c r="LDN38" s="984"/>
      <c r="LDO38" s="984"/>
      <c r="LDP38" s="984"/>
      <c r="LDQ38" s="984"/>
      <c r="LDR38" s="984"/>
      <c r="LDS38" s="984"/>
      <c r="LDT38" s="984"/>
      <c r="LDU38" s="984"/>
      <c r="LDV38" s="984"/>
      <c r="LDW38" s="984"/>
      <c r="LDX38" s="984"/>
      <c r="LDY38" s="984"/>
      <c r="LDZ38" s="984"/>
      <c r="LEA38" s="984"/>
      <c r="LEB38" s="984"/>
      <c r="LEC38" s="984"/>
      <c r="LED38" s="984"/>
      <c r="LEE38" s="984"/>
      <c r="LEF38" s="984"/>
      <c r="LEG38" s="984"/>
      <c r="LEH38" s="984"/>
      <c r="LEI38" s="984"/>
      <c r="LEJ38" s="984"/>
      <c r="LEK38" s="984"/>
      <c r="LEL38" s="984"/>
      <c r="LEM38" s="984"/>
      <c r="LEN38" s="984"/>
      <c r="LEO38" s="984"/>
      <c r="LEP38" s="984"/>
      <c r="LEQ38" s="984"/>
      <c r="LER38" s="984"/>
      <c r="LES38" s="984"/>
      <c r="LET38" s="984"/>
      <c r="LEU38" s="984"/>
      <c r="LEV38" s="984"/>
      <c r="LEW38" s="984"/>
      <c r="LEX38" s="984"/>
      <c r="LEY38" s="984"/>
      <c r="LEZ38" s="984"/>
      <c r="LFA38" s="984"/>
      <c r="LFB38" s="984"/>
      <c r="LFC38" s="984"/>
      <c r="LFD38" s="984"/>
      <c r="LFE38" s="984"/>
      <c r="LFF38" s="984"/>
      <c r="LFG38" s="984"/>
      <c r="LFH38" s="984"/>
      <c r="LFI38" s="984"/>
      <c r="LFJ38" s="984"/>
      <c r="LFK38" s="984"/>
      <c r="LFL38" s="984"/>
      <c r="LFM38" s="984"/>
      <c r="LFN38" s="984"/>
      <c r="LFO38" s="984"/>
      <c r="LFP38" s="984"/>
      <c r="LFQ38" s="984"/>
      <c r="LFR38" s="984"/>
      <c r="LFS38" s="984"/>
      <c r="LFT38" s="984"/>
      <c r="LFU38" s="984"/>
      <c r="LFV38" s="984"/>
      <c r="LFW38" s="984"/>
      <c r="LFX38" s="984"/>
      <c r="LFY38" s="984"/>
      <c r="LFZ38" s="984"/>
      <c r="LGA38" s="984"/>
      <c r="LGB38" s="984"/>
      <c r="LGC38" s="984"/>
      <c r="LGD38" s="984"/>
      <c r="LGE38" s="984"/>
      <c r="LGF38" s="984"/>
      <c r="LGG38" s="984"/>
      <c r="LGH38" s="984"/>
      <c r="LGI38" s="984"/>
      <c r="LGJ38" s="984"/>
      <c r="LGK38" s="984"/>
      <c r="LGL38" s="984"/>
      <c r="LGM38" s="984"/>
      <c r="LGN38" s="984"/>
      <c r="LGO38" s="984"/>
      <c r="LGP38" s="984"/>
      <c r="LGQ38" s="984"/>
      <c r="LGR38" s="984"/>
      <c r="LGS38" s="984"/>
      <c r="LGT38" s="984"/>
      <c r="LGU38" s="984"/>
      <c r="LGV38" s="984"/>
      <c r="LGW38" s="984"/>
      <c r="LGX38" s="984"/>
      <c r="LGY38" s="984"/>
      <c r="LGZ38" s="984"/>
      <c r="LHA38" s="984"/>
      <c r="LHB38" s="984"/>
      <c r="LHC38" s="984"/>
      <c r="LHD38" s="984"/>
      <c r="LHE38" s="984"/>
      <c r="LHF38" s="984"/>
      <c r="LHG38" s="984"/>
      <c r="LHH38" s="984"/>
      <c r="LHI38" s="984"/>
      <c r="LHJ38" s="984"/>
      <c r="LHK38" s="984"/>
      <c r="LHL38" s="984"/>
      <c r="LHM38" s="984"/>
      <c r="LHN38" s="984"/>
      <c r="LHO38" s="984"/>
      <c r="LHP38" s="984"/>
      <c r="LHQ38" s="984"/>
      <c r="LHR38" s="984"/>
      <c r="LHS38" s="984"/>
      <c r="LHT38" s="984"/>
      <c r="LHU38" s="984"/>
      <c r="LHV38" s="984"/>
      <c r="LHW38" s="984"/>
      <c r="LHX38" s="984"/>
      <c r="LHY38" s="984"/>
      <c r="LHZ38" s="984"/>
      <c r="LIA38" s="984"/>
      <c r="LIB38" s="984"/>
      <c r="LIC38" s="984"/>
      <c r="LID38" s="984"/>
      <c r="LIE38" s="984"/>
      <c r="LIF38" s="984"/>
      <c r="LIG38" s="984"/>
      <c r="LIH38" s="984"/>
      <c r="LII38" s="984"/>
      <c r="LIJ38" s="984"/>
      <c r="LIK38" s="984"/>
      <c r="LIL38" s="984"/>
      <c r="LIM38" s="984"/>
      <c r="LIN38" s="984"/>
      <c r="LIO38" s="984"/>
      <c r="LIP38" s="984"/>
      <c r="LIQ38" s="984"/>
      <c r="LIR38" s="984"/>
      <c r="LIS38" s="984"/>
      <c r="LIT38" s="984"/>
      <c r="LIU38" s="984"/>
      <c r="LIV38" s="984"/>
      <c r="LIW38" s="984"/>
      <c r="LIX38" s="984"/>
      <c r="LIY38" s="984"/>
      <c r="LIZ38" s="984"/>
      <c r="LJA38" s="984"/>
      <c r="LJB38" s="984"/>
      <c r="LJC38" s="984"/>
      <c r="LJD38" s="984"/>
      <c r="LJE38" s="984"/>
      <c r="LJF38" s="984"/>
      <c r="LJG38" s="984"/>
      <c r="LJH38" s="984"/>
      <c r="LJI38" s="984"/>
      <c r="LJJ38" s="984"/>
      <c r="LJK38" s="984"/>
      <c r="LJL38" s="984"/>
      <c r="LJM38" s="984"/>
      <c r="LJN38" s="984"/>
      <c r="LJO38" s="984"/>
      <c r="LJP38" s="984"/>
      <c r="LJQ38" s="984"/>
      <c r="LJR38" s="984"/>
      <c r="LJS38" s="984"/>
      <c r="LJT38" s="984"/>
      <c r="LJU38" s="984"/>
      <c r="LJV38" s="984"/>
      <c r="LJW38" s="984"/>
      <c r="LJX38" s="984"/>
      <c r="LJY38" s="984"/>
      <c r="LJZ38" s="984"/>
      <c r="LKA38" s="984"/>
      <c r="LKB38" s="984"/>
      <c r="LKC38" s="984"/>
      <c r="LKD38" s="984"/>
      <c r="LKE38" s="984"/>
      <c r="LKF38" s="984"/>
      <c r="LKG38" s="984"/>
      <c r="LKH38" s="984"/>
      <c r="LKI38" s="984"/>
      <c r="LKJ38" s="984"/>
      <c r="LKK38" s="984"/>
      <c r="LKL38" s="984"/>
      <c r="LKM38" s="984"/>
      <c r="LKN38" s="984"/>
      <c r="LKO38" s="984"/>
      <c r="LKP38" s="984"/>
      <c r="LKQ38" s="984"/>
      <c r="LKR38" s="984"/>
      <c r="LKS38" s="984"/>
      <c r="LKT38" s="984"/>
      <c r="LKU38" s="984"/>
      <c r="LKV38" s="984"/>
      <c r="LKW38" s="984"/>
      <c r="LKX38" s="984"/>
      <c r="LKY38" s="984"/>
      <c r="LKZ38" s="984"/>
      <c r="LLA38" s="984"/>
      <c r="LLB38" s="984"/>
      <c r="LLC38" s="984"/>
      <c r="LLD38" s="984"/>
      <c r="LLE38" s="984"/>
      <c r="LLF38" s="984"/>
      <c r="LLG38" s="984"/>
      <c r="LLH38" s="984"/>
      <c r="LLI38" s="984"/>
      <c r="LLJ38" s="984"/>
      <c r="LLK38" s="984"/>
      <c r="LLL38" s="984"/>
      <c r="LLM38" s="984"/>
      <c r="LLN38" s="984"/>
      <c r="LLO38" s="984"/>
      <c r="LLP38" s="984"/>
      <c r="LLQ38" s="984"/>
      <c r="LLR38" s="984"/>
      <c r="LLS38" s="984"/>
      <c r="LLT38" s="984"/>
      <c r="LLU38" s="984"/>
      <c r="LLV38" s="984"/>
      <c r="LLW38" s="984"/>
      <c r="LLX38" s="984"/>
      <c r="LLY38" s="984"/>
      <c r="LLZ38" s="984"/>
      <c r="LMA38" s="984"/>
      <c r="LMB38" s="984"/>
      <c r="LMC38" s="984"/>
      <c r="LMD38" s="984"/>
      <c r="LME38" s="984"/>
      <c r="LMF38" s="984"/>
      <c r="LMG38" s="984"/>
      <c r="LMH38" s="984"/>
      <c r="LMI38" s="984"/>
      <c r="LMJ38" s="984"/>
      <c r="LMK38" s="984"/>
      <c r="LML38" s="984"/>
      <c r="LMM38" s="984"/>
      <c r="LMN38" s="984"/>
      <c r="LMO38" s="984"/>
      <c r="LMP38" s="984"/>
      <c r="LMQ38" s="984"/>
      <c r="LMR38" s="984"/>
      <c r="LMS38" s="984"/>
      <c r="LMT38" s="984"/>
      <c r="LMU38" s="984"/>
      <c r="LMV38" s="984"/>
      <c r="LMW38" s="984"/>
      <c r="LMX38" s="984"/>
      <c r="LMY38" s="984"/>
      <c r="LMZ38" s="984"/>
      <c r="LNA38" s="984"/>
      <c r="LNB38" s="984"/>
      <c r="LNC38" s="984"/>
      <c r="LND38" s="984"/>
      <c r="LNE38" s="984"/>
      <c r="LNF38" s="984"/>
      <c r="LNG38" s="984"/>
      <c r="LNH38" s="984"/>
      <c r="LNI38" s="984"/>
      <c r="LNJ38" s="984"/>
      <c r="LNK38" s="984"/>
      <c r="LNL38" s="984"/>
      <c r="LNM38" s="984"/>
      <c r="LNN38" s="984"/>
      <c r="LNO38" s="984"/>
      <c r="LNP38" s="984"/>
      <c r="LNQ38" s="984"/>
      <c r="LNR38" s="984"/>
      <c r="LNS38" s="984"/>
      <c r="LNT38" s="984"/>
      <c r="LNU38" s="984"/>
      <c r="LNV38" s="984"/>
      <c r="LNW38" s="984"/>
      <c r="LNX38" s="984"/>
      <c r="LNY38" s="984"/>
      <c r="LNZ38" s="984"/>
      <c r="LOA38" s="984"/>
      <c r="LOB38" s="984"/>
      <c r="LOC38" s="984"/>
      <c r="LOD38" s="984"/>
      <c r="LOE38" s="984"/>
      <c r="LOF38" s="984"/>
      <c r="LOG38" s="984"/>
      <c r="LOH38" s="984"/>
      <c r="LOI38" s="984"/>
      <c r="LOJ38" s="984"/>
      <c r="LOK38" s="984"/>
      <c r="LOL38" s="984"/>
      <c r="LOM38" s="984"/>
      <c r="LON38" s="984"/>
      <c r="LOO38" s="984"/>
      <c r="LOP38" s="984"/>
      <c r="LOQ38" s="984"/>
      <c r="LOR38" s="984"/>
      <c r="LOS38" s="984"/>
      <c r="LOT38" s="984"/>
      <c r="LOU38" s="984"/>
      <c r="LOV38" s="984"/>
      <c r="LOW38" s="984"/>
      <c r="LOX38" s="984"/>
      <c r="LOY38" s="984"/>
      <c r="LOZ38" s="984"/>
      <c r="LPA38" s="984"/>
      <c r="LPB38" s="984"/>
      <c r="LPC38" s="984"/>
      <c r="LPD38" s="984"/>
      <c r="LPE38" s="984"/>
      <c r="LPF38" s="984"/>
      <c r="LPG38" s="984"/>
      <c r="LPH38" s="984"/>
      <c r="LPI38" s="984"/>
      <c r="LPJ38" s="984"/>
      <c r="LPK38" s="984"/>
      <c r="LPL38" s="984"/>
      <c r="LPM38" s="984"/>
      <c r="LPN38" s="984"/>
      <c r="LPO38" s="984"/>
      <c r="LPP38" s="984"/>
      <c r="LPQ38" s="984"/>
      <c r="LPR38" s="984"/>
      <c r="LPS38" s="984"/>
      <c r="LPT38" s="984"/>
      <c r="LPU38" s="984"/>
      <c r="LPV38" s="984"/>
      <c r="LPW38" s="984"/>
      <c r="LPX38" s="984"/>
      <c r="LPY38" s="984"/>
      <c r="LPZ38" s="984"/>
      <c r="LQA38" s="984"/>
      <c r="LQB38" s="984"/>
      <c r="LQC38" s="984"/>
      <c r="LQD38" s="984"/>
      <c r="LQE38" s="984"/>
      <c r="LQF38" s="984"/>
      <c r="LQG38" s="984"/>
      <c r="LQH38" s="984"/>
      <c r="LQI38" s="984"/>
      <c r="LQJ38" s="984"/>
      <c r="LQK38" s="984"/>
      <c r="LQL38" s="984"/>
      <c r="LQM38" s="984"/>
      <c r="LQN38" s="984"/>
      <c r="LQO38" s="984"/>
      <c r="LQP38" s="984"/>
      <c r="LQQ38" s="984"/>
      <c r="LQR38" s="984"/>
      <c r="LQS38" s="984"/>
      <c r="LQT38" s="984"/>
      <c r="LQU38" s="984"/>
      <c r="LQV38" s="984"/>
      <c r="LQW38" s="984"/>
      <c r="LQX38" s="984"/>
      <c r="LQY38" s="984"/>
      <c r="LQZ38" s="984"/>
      <c r="LRA38" s="984"/>
      <c r="LRB38" s="984"/>
      <c r="LRC38" s="984"/>
      <c r="LRD38" s="984"/>
      <c r="LRE38" s="984"/>
      <c r="LRF38" s="984"/>
      <c r="LRG38" s="984"/>
      <c r="LRH38" s="984"/>
      <c r="LRI38" s="984"/>
      <c r="LRJ38" s="984"/>
      <c r="LRK38" s="984"/>
      <c r="LRL38" s="984"/>
      <c r="LRM38" s="984"/>
      <c r="LRN38" s="984"/>
      <c r="LRO38" s="984"/>
      <c r="LRP38" s="984"/>
      <c r="LRQ38" s="984"/>
      <c r="LRR38" s="984"/>
      <c r="LRS38" s="984"/>
      <c r="LRT38" s="984"/>
      <c r="LRU38" s="984"/>
      <c r="LRV38" s="984"/>
      <c r="LRW38" s="984"/>
      <c r="LRX38" s="984"/>
      <c r="LRY38" s="984"/>
      <c r="LRZ38" s="984"/>
      <c r="LSA38" s="984"/>
      <c r="LSB38" s="984"/>
      <c r="LSC38" s="984"/>
      <c r="LSD38" s="984"/>
      <c r="LSE38" s="984"/>
      <c r="LSF38" s="984"/>
      <c r="LSG38" s="984"/>
      <c r="LSH38" s="984"/>
      <c r="LSI38" s="984"/>
      <c r="LSJ38" s="984"/>
      <c r="LSK38" s="984"/>
      <c r="LSL38" s="984"/>
      <c r="LSM38" s="984"/>
      <c r="LSN38" s="984"/>
      <c r="LSO38" s="984"/>
      <c r="LSP38" s="984"/>
      <c r="LSQ38" s="984"/>
      <c r="LSR38" s="984"/>
      <c r="LSS38" s="984"/>
      <c r="LST38" s="984"/>
      <c r="LSU38" s="984"/>
      <c r="LSV38" s="984"/>
      <c r="LSW38" s="984"/>
      <c r="LSX38" s="984"/>
      <c r="LSY38" s="984"/>
      <c r="LSZ38" s="984"/>
      <c r="LTA38" s="984"/>
      <c r="LTB38" s="984"/>
      <c r="LTC38" s="984"/>
      <c r="LTD38" s="984"/>
      <c r="LTE38" s="984"/>
      <c r="LTF38" s="984"/>
      <c r="LTG38" s="984"/>
      <c r="LTH38" s="984"/>
      <c r="LTI38" s="984"/>
      <c r="LTJ38" s="984"/>
      <c r="LTK38" s="984"/>
      <c r="LTL38" s="984"/>
      <c r="LTM38" s="984"/>
      <c r="LTN38" s="984"/>
      <c r="LTO38" s="984"/>
      <c r="LTP38" s="984"/>
      <c r="LTQ38" s="984"/>
      <c r="LTR38" s="984"/>
      <c r="LTS38" s="984"/>
      <c r="LTT38" s="984"/>
      <c r="LTU38" s="984"/>
      <c r="LTV38" s="984"/>
      <c r="LTW38" s="984"/>
      <c r="LTX38" s="984"/>
      <c r="LTY38" s="984"/>
      <c r="LTZ38" s="984"/>
      <c r="LUA38" s="984"/>
      <c r="LUB38" s="984"/>
      <c r="LUC38" s="984"/>
      <c r="LUD38" s="984"/>
      <c r="LUE38" s="984"/>
      <c r="LUF38" s="984"/>
      <c r="LUG38" s="984"/>
      <c r="LUH38" s="984"/>
      <c r="LUI38" s="984"/>
      <c r="LUJ38" s="984"/>
      <c r="LUK38" s="984"/>
      <c r="LUL38" s="984"/>
      <c r="LUM38" s="984"/>
      <c r="LUN38" s="984"/>
      <c r="LUO38" s="984"/>
      <c r="LUP38" s="984"/>
      <c r="LUQ38" s="984"/>
      <c r="LUR38" s="984"/>
      <c r="LUS38" s="984"/>
      <c r="LUT38" s="984"/>
      <c r="LUU38" s="984"/>
      <c r="LUV38" s="984"/>
      <c r="LUW38" s="984"/>
      <c r="LUX38" s="984"/>
      <c r="LUY38" s="984"/>
      <c r="LUZ38" s="984"/>
      <c r="LVA38" s="984"/>
      <c r="LVB38" s="984"/>
      <c r="LVC38" s="984"/>
      <c r="LVD38" s="984"/>
      <c r="LVE38" s="984"/>
      <c r="LVF38" s="984"/>
      <c r="LVG38" s="984"/>
      <c r="LVH38" s="984"/>
      <c r="LVI38" s="984"/>
      <c r="LVJ38" s="984"/>
      <c r="LVK38" s="984"/>
      <c r="LVL38" s="984"/>
      <c r="LVM38" s="984"/>
      <c r="LVN38" s="984"/>
      <c r="LVO38" s="984"/>
      <c r="LVP38" s="984"/>
      <c r="LVQ38" s="984"/>
      <c r="LVR38" s="984"/>
      <c r="LVS38" s="984"/>
      <c r="LVT38" s="984"/>
      <c r="LVU38" s="984"/>
      <c r="LVV38" s="984"/>
      <c r="LVW38" s="984"/>
      <c r="LVX38" s="984"/>
      <c r="LVY38" s="984"/>
      <c r="LVZ38" s="984"/>
      <c r="LWA38" s="984"/>
      <c r="LWB38" s="984"/>
      <c r="LWC38" s="984"/>
      <c r="LWD38" s="984"/>
      <c r="LWE38" s="984"/>
      <c r="LWF38" s="984"/>
      <c r="LWG38" s="984"/>
      <c r="LWH38" s="984"/>
      <c r="LWI38" s="984"/>
      <c r="LWJ38" s="984"/>
      <c r="LWK38" s="984"/>
      <c r="LWL38" s="984"/>
      <c r="LWM38" s="984"/>
      <c r="LWN38" s="984"/>
      <c r="LWO38" s="984"/>
      <c r="LWP38" s="984"/>
      <c r="LWQ38" s="984"/>
      <c r="LWR38" s="984"/>
      <c r="LWS38" s="984"/>
      <c r="LWT38" s="984"/>
      <c r="LWU38" s="984"/>
      <c r="LWV38" s="984"/>
      <c r="LWW38" s="984"/>
      <c r="LWX38" s="984"/>
      <c r="LWY38" s="984"/>
      <c r="LWZ38" s="984"/>
      <c r="LXA38" s="984"/>
      <c r="LXB38" s="984"/>
      <c r="LXC38" s="984"/>
      <c r="LXD38" s="984"/>
      <c r="LXE38" s="984"/>
      <c r="LXF38" s="984"/>
      <c r="LXG38" s="984"/>
      <c r="LXH38" s="984"/>
      <c r="LXI38" s="984"/>
      <c r="LXJ38" s="984"/>
      <c r="LXK38" s="984"/>
      <c r="LXL38" s="984"/>
      <c r="LXM38" s="984"/>
      <c r="LXN38" s="984"/>
      <c r="LXO38" s="984"/>
      <c r="LXP38" s="984"/>
      <c r="LXQ38" s="984"/>
      <c r="LXR38" s="984"/>
      <c r="LXS38" s="984"/>
      <c r="LXT38" s="984"/>
      <c r="LXU38" s="984"/>
      <c r="LXV38" s="984"/>
      <c r="LXW38" s="984"/>
      <c r="LXX38" s="984"/>
      <c r="LXY38" s="984"/>
      <c r="LXZ38" s="984"/>
      <c r="LYA38" s="984"/>
      <c r="LYB38" s="984"/>
      <c r="LYC38" s="984"/>
      <c r="LYD38" s="984"/>
      <c r="LYE38" s="984"/>
      <c r="LYF38" s="984"/>
      <c r="LYG38" s="984"/>
      <c r="LYH38" s="984"/>
      <c r="LYI38" s="984"/>
      <c r="LYJ38" s="984"/>
      <c r="LYK38" s="984"/>
      <c r="LYL38" s="984"/>
      <c r="LYM38" s="984"/>
      <c r="LYN38" s="984"/>
      <c r="LYO38" s="984"/>
      <c r="LYP38" s="984"/>
      <c r="LYQ38" s="984"/>
      <c r="LYR38" s="984"/>
      <c r="LYS38" s="984"/>
      <c r="LYT38" s="984"/>
      <c r="LYU38" s="984"/>
      <c r="LYV38" s="984"/>
      <c r="LYW38" s="984"/>
      <c r="LYX38" s="984"/>
      <c r="LYY38" s="984"/>
      <c r="LYZ38" s="984"/>
      <c r="LZA38" s="984"/>
      <c r="LZB38" s="984"/>
      <c r="LZC38" s="984"/>
      <c r="LZD38" s="984"/>
      <c r="LZE38" s="984"/>
      <c r="LZF38" s="984"/>
      <c r="LZG38" s="984"/>
      <c r="LZH38" s="984"/>
      <c r="LZI38" s="984"/>
      <c r="LZJ38" s="984"/>
      <c r="LZK38" s="984"/>
      <c r="LZL38" s="984"/>
      <c r="LZM38" s="984"/>
      <c r="LZN38" s="984"/>
      <c r="LZO38" s="984"/>
      <c r="LZP38" s="984"/>
      <c r="LZQ38" s="984"/>
      <c r="LZR38" s="984"/>
      <c r="LZS38" s="984"/>
      <c r="LZT38" s="984"/>
      <c r="LZU38" s="984"/>
      <c r="LZV38" s="984"/>
      <c r="LZW38" s="984"/>
      <c r="LZX38" s="984"/>
      <c r="LZY38" s="984"/>
      <c r="LZZ38" s="984"/>
      <c r="MAA38" s="984"/>
      <c r="MAB38" s="984"/>
      <c r="MAC38" s="984"/>
      <c r="MAD38" s="984"/>
      <c r="MAE38" s="984"/>
      <c r="MAF38" s="984"/>
      <c r="MAG38" s="984"/>
      <c r="MAH38" s="984"/>
      <c r="MAI38" s="984"/>
      <c r="MAJ38" s="984"/>
      <c r="MAK38" s="984"/>
      <c r="MAL38" s="984"/>
      <c r="MAM38" s="984"/>
      <c r="MAN38" s="984"/>
      <c r="MAO38" s="984"/>
      <c r="MAP38" s="984"/>
      <c r="MAQ38" s="984"/>
      <c r="MAR38" s="984"/>
      <c r="MAS38" s="984"/>
      <c r="MAT38" s="984"/>
      <c r="MAU38" s="984"/>
      <c r="MAV38" s="984"/>
      <c r="MAW38" s="984"/>
      <c r="MAX38" s="984"/>
      <c r="MAY38" s="984"/>
      <c r="MAZ38" s="984"/>
      <c r="MBA38" s="984"/>
      <c r="MBB38" s="984"/>
      <c r="MBC38" s="984"/>
      <c r="MBD38" s="984"/>
      <c r="MBE38" s="984"/>
      <c r="MBF38" s="984"/>
      <c r="MBG38" s="984"/>
      <c r="MBH38" s="984"/>
      <c r="MBI38" s="984"/>
      <c r="MBJ38" s="984"/>
      <c r="MBK38" s="984"/>
      <c r="MBL38" s="984"/>
      <c r="MBM38" s="984"/>
      <c r="MBN38" s="984"/>
      <c r="MBO38" s="984"/>
      <c r="MBP38" s="984"/>
      <c r="MBQ38" s="984"/>
      <c r="MBR38" s="984"/>
      <c r="MBS38" s="984"/>
      <c r="MBT38" s="984"/>
      <c r="MBU38" s="984"/>
      <c r="MBV38" s="984"/>
      <c r="MBW38" s="984"/>
      <c r="MBX38" s="984"/>
      <c r="MBY38" s="984"/>
      <c r="MBZ38" s="984"/>
      <c r="MCA38" s="984"/>
      <c r="MCB38" s="984"/>
      <c r="MCC38" s="984"/>
      <c r="MCD38" s="984"/>
      <c r="MCE38" s="984"/>
      <c r="MCF38" s="984"/>
      <c r="MCG38" s="984"/>
      <c r="MCH38" s="984"/>
      <c r="MCI38" s="984"/>
      <c r="MCJ38" s="984"/>
      <c r="MCK38" s="984"/>
      <c r="MCL38" s="984"/>
      <c r="MCM38" s="984"/>
      <c r="MCN38" s="984"/>
      <c r="MCO38" s="984"/>
      <c r="MCP38" s="984"/>
      <c r="MCQ38" s="984"/>
      <c r="MCR38" s="984"/>
      <c r="MCS38" s="984"/>
      <c r="MCT38" s="984"/>
      <c r="MCU38" s="984"/>
      <c r="MCV38" s="984"/>
      <c r="MCW38" s="984"/>
      <c r="MCX38" s="984"/>
      <c r="MCY38" s="984"/>
      <c r="MCZ38" s="984"/>
      <c r="MDA38" s="984"/>
      <c r="MDB38" s="984"/>
      <c r="MDC38" s="984"/>
      <c r="MDD38" s="984"/>
      <c r="MDE38" s="984"/>
      <c r="MDF38" s="984"/>
      <c r="MDG38" s="984"/>
      <c r="MDH38" s="984"/>
      <c r="MDI38" s="984"/>
      <c r="MDJ38" s="984"/>
      <c r="MDK38" s="984"/>
      <c r="MDL38" s="984"/>
      <c r="MDM38" s="984"/>
      <c r="MDN38" s="984"/>
      <c r="MDO38" s="984"/>
      <c r="MDP38" s="984"/>
      <c r="MDQ38" s="984"/>
      <c r="MDR38" s="984"/>
      <c r="MDS38" s="984"/>
      <c r="MDT38" s="984"/>
      <c r="MDU38" s="984"/>
      <c r="MDV38" s="984"/>
      <c r="MDW38" s="984"/>
      <c r="MDX38" s="984"/>
      <c r="MDY38" s="984"/>
      <c r="MDZ38" s="984"/>
      <c r="MEA38" s="984"/>
      <c r="MEB38" s="984"/>
      <c r="MEC38" s="984"/>
      <c r="MED38" s="984"/>
      <c r="MEE38" s="984"/>
      <c r="MEF38" s="984"/>
      <c r="MEG38" s="984"/>
      <c r="MEH38" s="984"/>
      <c r="MEI38" s="984"/>
      <c r="MEJ38" s="984"/>
      <c r="MEK38" s="984"/>
      <c r="MEL38" s="984"/>
      <c r="MEM38" s="984"/>
      <c r="MEN38" s="984"/>
      <c r="MEO38" s="984"/>
      <c r="MEP38" s="984"/>
      <c r="MEQ38" s="984"/>
      <c r="MER38" s="984"/>
      <c r="MES38" s="984"/>
      <c r="MET38" s="984"/>
      <c r="MEU38" s="984"/>
      <c r="MEV38" s="984"/>
      <c r="MEW38" s="984"/>
      <c r="MEX38" s="984"/>
      <c r="MEY38" s="984"/>
      <c r="MEZ38" s="984"/>
      <c r="MFA38" s="984"/>
      <c r="MFB38" s="984"/>
      <c r="MFC38" s="984"/>
      <c r="MFD38" s="984"/>
      <c r="MFE38" s="984"/>
      <c r="MFF38" s="984"/>
      <c r="MFG38" s="984"/>
      <c r="MFH38" s="984"/>
      <c r="MFI38" s="984"/>
      <c r="MFJ38" s="984"/>
      <c r="MFK38" s="984"/>
      <c r="MFL38" s="984"/>
      <c r="MFM38" s="984"/>
      <c r="MFN38" s="984"/>
      <c r="MFO38" s="984"/>
      <c r="MFP38" s="984"/>
      <c r="MFQ38" s="984"/>
      <c r="MFR38" s="984"/>
      <c r="MFS38" s="984"/>
      <c r="MFT38" s="984"/>
      <c r="MFU38" s="984"/>
      <c r="MFV38" s="984"/>
      <c r="MFW38" s="984"/>
      <c r="MFX38" s="984"/>
      <c r="MFY38" s="984"/>
      <c r="MFZ38" s="984"/>
      <c r="MGA38" s="984"/>
      <c r="MGB38" s="984"/>
      <c r="MGC38" s="984"/>
      <c r="MGD38" s="984"/>
      <c r="MGE38" s="984"/>
      <c r="MGF38" s="984"/>
      <c r="MGG38" s="984"/>
      <c r="MGH38" s="984"/>
      <c r="MGI38" s="984"/>
      <c r="MGJ38" s="984"/>
      <c r="MGK38" s="984"/>
      <c r="MGL38" s="984"/>
      <c r="MGM38" s="984"/>
      <c r="MGN38" s="984"/>
      <c r="MGO38" s="984"/>
      <c r="MGP38" s="984"/>
      <c r="MGQ38" s="984"/>
      <c r="MGR38" s="984"/>
      <c r="MGS38" s="984"/>
      <c r="MGT38" s="984"/>
      <c r="MGU38" s="984"/>
      <c r="MGV38" s="984"/>
      <c r="MGW38" s="984"/>
      <c r="MGX38" s="984"/>
      <c r="MGY38" s="984"/>
      <c r="MGZ38" s="984"/>
      <c r="MHA38" s="984"/>
      <c r="MHB38" s="984"/>
      <c r="MHC38" s="984"/>
      <c r="MHD38" s="984"/>
      <c r="MHE38" s="984"/>
      <c r="MHF38" s="984"/>
      <c r="MHG38" s="984"/>
      <c r="MHH38" s="984"/>
      <c r="MHI38" s="984"/>
      <c r="MHJ38" s="984"/>
      <c r="MHK38" s="984"/>
      <c r="MHL38" s="984"/>
      <c r="MHM38" s="984"/>
      <c r="MHN38" s="984"/>
      <c r="MHO38" s="984"/>
      <c r="MHP38" s="984"/>
      <c r="MHQ38" s="984"/>
      <c r="MHR38" s="984"/>
      <c r="MHS38" s="984"/>
      <c r="MHT38" s="984"/>
      <c r="MHU38" s="984"/>
      <c r="MHV38" s="984"/>
      <c r="MHW38" s="984"/>
      <c r="MHX38" s="984"/>
      <c r="MHY38" s="984"/>
      <c r="MHZ38" s="984"/>
      <c r="MIA38" s="984"/>
      <c r="MIB38" s="984"/>
      <c r="MIC38" s="984"/>
      <c r="MID38" s="984"/>
      <c r="MIE38" s="984"/>
      <c r="MIF38" s="984"/>
      <c r="MIG38" s="984"/>
      <c r="MIH38" s="984"/>
      <c r="MII38" s="984"/>
      <c r="MIJ38" s="984"/>
      <c r="MIK38" s="984"/>
      <c r="MIL38" s="984"/>
      <c r="MIM38" s="984"/>
      <c r="MIN38" s="984"/>
      <c r="MIO38" s="984"/>
      <c r="MIP38" s="984"/>
      <c r="MIQ38" s="984"/>
      <c r="MIR38" s="984"/>
      <c r="MIS38" s="984"/>
      <c r="MIT38" s="984"/>
      <c r="MIU38" s="984"/>
      <c r="MIV38" s="984"/>
      <c r="MIW38" s="984"/>
      <c r="MIX38" s="984"/>
      <c r="MIY38" s="984"/>
      <c r="MIZ38" s="984"/>
      <c r="MJA38" s="984"/>
      <c r="MJB38" s="984"/>
      <c r="MJC38" s="984"/>
      <c r="MJD38" s="984"/>
      <c r="MJE38" s="984"/>
      <c r="MJF38" s="984"/>
      <c r="MJG38" s="984"/>
      <c r="MJH38" s="984"/>
      <c r="MJI38" s="984"/>
      <c r="MJJ38" s="984"/>
      <c r="MJK38" s="984"/>
      <c r="MJL38" s="984"/>
      <c r="MJM38" s="984"/>
      <c r="MJN38" s="984"/>
      <c r="MJO38" s="984"/>
      <c r="MJP38" s="984"/>
      <c r="MJQ38" s="984"/>
      <c r="MJR38" s="984"/>
      <c r="MJS38" s="984"/>
      <c r="MJT38" s="984"/>
      <c r="MJU38" s="984"/>
      <c r="MJV38" s="984"/>
      <c r="MJW38" s="984"/>
      <c r="MJX38" s="984"/>
      <c r="MJY38" s="984"/>
      <c r="MJZ38" s="984"/>
      <c r="MKA38" s="984"/>
      <c r="MKB38" s="984"/>
      <c r="MKC38" s="984"/>
      <c r="MKD38" s="984"/>
      <c r="MKE38" s="984"/>
      <c r="MKF38" s="984"/>
      <c r="MKG38" s="984"/>
      <c r="MKH38" s="984"/>
      <c r="MKI38" s="984"/>
      <c r="MKJ38" s="984"/>
      <c r="MKK38" s="984"/>
      <c r="MKL38" s="984"/>
      <c r="MKM38" s="984"/>
      <c r="MKN38" s="984"/>
      <c r="MKO38" s="984"/>
      <c r="MKP38" s="984"/>
      <c r="MKQ38" s="984"/>
      <c r="MKR38" s="984"/>
      <c r="MKS38" s="984"/>
      <c r="MKT38" s="984"/>
      <c r="MKU38" s="984"/>
      <c r="MKV38" s="984"/>
      <c r="MKW38" s="984"/>
      <c r="MKX38" s="984"/>
      <c r="MKY38" s="984"/>
      <c r="MKZ38" s="984"/>
      <c r="MLA38" s="984"/>
      <c r="MLB38" s="984"/>
      <c r="MLC38" s="984"/>
      <c r="MLD38" s="984"/>
      <c r="MLE38" s="984"/>
      <c r="MLF38" s="984"/>
      <c r="MLG38" s="984"/>
      <c r="MLH38" s="984"/>
      <c r="MLI38" s="984"/>
      <c r="MLJ38" s="984"/>
      <c r="MLK38" s="984"/>
      <c r="MLL38" s="984"/>
      <c r="MLM38" s="984"/>
      <c r="MLN38" s="984"/>
      <c r="MLO38" s="984"/>
      <c r="MLP38" s="984"/>
      <c r="MLQ38" s="984"/>
      <c r="MLR38" s="984"/>
      <c r="MLS38" s="984"/>
      <c r="MLT38" s="984"/>
      <c r="MLU38" s="984"/>
      <c r="MLV38" s="984"/>
      <c r="MLW38" s="984"/>
      <c r="MLX38" s="984"/>
      <c r="MLY38" s="984"/>
      <c r="MLZ38" s="984"/>
      <c r="MMA38" s="984"/>
      <c r="MMB38" s="984"/>
      <c r="MMC38" s="984"/>
      <c r="MMD38" s="984"/>
      <c r="MME38" s="984"/>
      <c r="MMF38" s="984"/>
      <c r="MMG38" s="984"/>
      <c r="MMH38" s="984"/>
      <c r="MMI38" s="984"/>
      <c r="MMJ38" s="984"/>
      <c r="MMK38" s="984"/>
      <c r="MML38" s="984"/>
      <c r="MMM38" s="984"/>
      <c r="MMN38" s="984"/>
      <c r="MMO38" s="984"/>
      <c r="MMP38" s="984"/>
      <c r="MMQ38" s="984"/>
      <c r="MMR38" s="984"/>
      <c r="MMS38" s="984"/>
      <c r="MMT38" s="984"/>
      <c r="MMU38" s="984"/>
      <c r="MMV38" s="984"/>
      <c r="MMW38" s="984"/>
      <c r="MMX38" s="984"/>
      <c r="MMY38" s="984"/>
      <c r="MMZ38" s="984"/>
      <c r="MNA38" s="984"/>
      <c r="MNB38" s="984"/>
      <c r="MNC38" s="984"/>
      <c r="MND38" s="984"/>
      <c r="MNE38" s="984"/>
      <c r="MNF38" s="984"/>
      <c r="MNG38" s="984"/>
      <c r="MNH38" s="984"/>
      <c r="MNI38" s="984"/>
      <c r="MNJ38" s="984"/>
      <c r="MNK38" s="984"/>
      <c r="MNL38" s="984"/>
      <c r="MNM38" s="984"/>
      <c r="MNN38" s="984"/>
      <c r="MNO38" s="984"/>
      <c r="MNP38" s="984"/>
      <c r="MNQ38" s="984"/>
      <c r="MNR38" s="984"/>
      <c r="MNS38" s="984"/>
      <c r="MNT38" s="984"/>
      <c r="MNU38" s="984"/>
      <c r="MNV38" s="984"/>
      <c r="MNW38" s="984"/>
      <c r="MNX38" s="984"/>
      <c r="MNY38" s="984"/>
      <c r="MNZ38" s="984"/>
      <c r="MOA38" s="984"/>
      <c r="MOB38" s="984"/>
      <c r="MOC38" s="984"/>
      <c r="MOD38" s="984"/>
      <c r="MOE38" s="984"/>
      <c r="MOF38" s="984"/>
      <c r="MOG38" s="984"/>
      <c r="MOH38" s="984"/>
      <c r="MOI38" s="984"/>
      <c r="MOJ38" s="984"/>
      <c r="MOK38" s="984"/>
      <c r="MOL38" s="984"/>
      <c r="MOM38" s="984"/>
      <c r="MON38" s="984"/>
      <c r="MOO38" s="984"/>
      <c r="MOP38" s="984"/>
      <c r="MOQ38" s="984"/>
      <c r="MOR38" s="984"/>
      <c r="MOS38" s="984"/>
      <c r="MOT38" s="984"/>
      <c r="MOU38" s="984"/>
      <c r="MOV38" s="984"/>
      <c r="MOW38" s="984"/>
      <c r="MOX38" s="984"/>
      <c r="MOY38" s="984"/>
      <c r="MOZ38" s="984"/>
      <c r="MPA38" s="984"/>
      <c r="MPB38" s="984"/>
      <c r="MPC38" s="984"/>
      <c r="MPD38" s="984"/>
      <c r="MPE38" s="984"/>
      <c r="MPF38" s="984"/>
      <c r="MPG38" s="984"/>
      <c r="MPH38" s="984"/>
      <c r="MPI38" s="984"/>
      <c r="MPJ38" s="984"/>
      <c r="MPK38" s="984"/>
      <c r="MPL38" s="984"/>
      <c r="MPM38" s="984"/>
      <c r="MPN38" s="984"/>
      <c r="MPO38" s="984"/>
      <c r="MPP38" s="984"/>
      <c r="MPQ38" s="984"/>
      <c r="MPR38" s="984"/>
      <c r="MPS38" s="984"/>
      <c r="MPT38" s="984"/>
      <c r="MPU38" s="984"/>
      <c r="MPV38" s="984"/>
      <c r="MPW38" s="984"/>
      <c r="MPX38" s="984"/>
      <c r="MPY38" s="984"/>
      <c r="MPZ38" s="984"/>
      <c r="MQA38" s="984"/>
      <c r="MQB38" s="984"/>
      <c r="MQC38" s="984"/>
      <c r="MQD38" s="984"/>
      <c r="MQE38" s="984"/>
      <c r="MQF38" s="984"/>
      <c r="MQG38" s="984"/>
      <c r="MQH38" s="984"/>
      <c r="MQI38" s="984"/>
      <c r="MQJ38" s="984"/>
      <c r="MQK38" s="984"/>
      <c r="MQL38" s="984"/>
      <c r="MQM38" s="984"/>
      <c r="MQN38" s="984"/>
      <c r="MQO38" s="984"/>
      <c r="MQP38" s="984"/>
      <c r="MQQ38" s="984"/>
      <c r="MQR38" s="984"/>
      <c r="MQS38" s="984"/>
      <c r="MQT38" s="984"/>
      <c r="MQU38" s="984"/>
      <c r="MQV38" s="984"/>
      <c r="MQW38" s="984"/>
      <c r="MQX38" s="984"/>
      <c r="MQY38" s="984"/>
      <c r="MQZ38" s="984"/>
      <c r="MRA38" s="984"/>
      <c r="MRB38" s="984"/>
      <c r="MRC38" s="984"/>
      <c r="MRD38" s="984"/>
      <c r="MRE38" s="984"/>
      <c r="MRF38" s="984"/>
      <c r="MRG38" s="984"/>
      <c r="MRH38" s="984"/>
      <c r="MRI38" s="984"/>
      <c r="MRJ38" s="984"/>
      <c r="MRK38" s="984"/>
      <c r="MRL38" s="984"/>
      <c r="MRM38" s="984"/>
      <c r="MRN38" s="984"/>
      <c r="MRO38" s="984"/>
      <c r="MRP38" s="984"/>
      <c r="MRQ38" s="984"/>
      <c r="MRR38" s="984"/>
      <c r="MRS38" s="984"/>
      <c r="MRT38" s="984"/>
      <c r="MRU38" s="984"/>
      <c r="MRV38" s="984"/>
      <c r="MRW38" s="984"/>
      <c r="MRX38" s="984"/>
      <c r="MRY38" s="984"/>
      <c r="MRZ38" s="984"/>
      <c r="MSA38" s="984"/>
      <c r="MSB38" s="984"/>
      <c r="MSC38" s="984"/>
      <c r="MSD38" s="984"/>
      <c r="MSE38" s="984"/>
      <c r="MSF38" s="984"/>
      <c r="MSG38" s="984"/>
      <c r="MSH38" s="984"/>
      <c r="MSI38" s="984"/>
      <c r="MSJ38" s="984"/>
      <c r="MSK38" s="984"/>
      <c r="MSL38" s="984"/>
      <c r="MSM38" s="984"/>
      <c r="MSN38" s="984"/>
      <c r="MSO38" s="984"/>
      <c r="MSP38" s="984"/>
      <c r="MSQ38" s="984"/>
      <c r="MSR38" s="984"/>
      <c r="MSS38" s="984"/>
      <c r="MST38" s="984"/>
      <c r="MSU38" s="984"/>
      <c r="MSV38" s="984"/>
      <c r="MSW38" s="984"/>
      <c r="MSX38" s="984"/>
      <c r="MSY38" s="984"/>
      <c r="MSZ38" s="984"/>
      <c r="MTA38" s="984"/>
      <c r="MTB38" s="984"/>
      <c r="MTC38" s="984"/>
      <c r="MTD38" s="984"/>
      <c r="MTE38" s="984"/>
      <c r="MTF38" s="984"/>
      <c r="MTG38" s="984"/>
      <c r="MTH38" s="984"/>
      <c r="MTI38" s="984"/>
      <c r="MTJ38" s="984"/>
      <c r="MTK38" s="984"/>
      <c r="MTL38" s="984"/>
      <c r="MTM38" s="984"/>
      <c r="MTN38" s="984"/>
      <c r="MTO38" s="984"/>
      <c r="MTP38" s="984"/>
      <c r="MTQ38" s="984"/>
      <c r="MTR38" s="984"/>
      <c r="MTS38" s="984"/>
      <c r="MTT38" s="984"/>
      <c r="MTU38" s="984"/>
      <c r="MTV38" s="984"/>
      <c r="MTW38" s="984"/>
      <c r="MTX38" s="984"/>
      <c r="MTY38" s="984"/>
      <c r="MTZ38" s="984"/>
      <c r="MUA38" s="984"/>
      <c r="MUB38" s="984"/>
      <c r="MUC38" s="984"/>
      <c r="MUD38" s="984"/>
      <c r="MUE38" s="984"/>
      <c r="MUF38" s="984"/>
      <c r="MUG38" s="984"/>
      <c r="MUH38" s="984"/>
      <c r="MUI38" s="984"/>
      <c r="MUJ38" s="984"/>
      <c r="MUK38" s="984"/>
      <c r="MUL38" s="984"/>
      <c r="MUM38" s="984"/>
      <c r="MUN38" s="984"/>
      <c r="MUO38" s="984"/>
      <c r="MUP38" s="984"/>
      <c r="MUQ38" s="984"/>
      <c r="MUR38" s="984"/>
      <c r="MUS38" s="984"/>
      <c r="MUT38" s="984"/>
      <c r="MUU38" s="984"/>
      <c r="MUV38" s="984"/>
      <c r="MUW38" s="984"/>
      <c r="MUX38" s="984"/>
      <c r="MUY38" s="984"/>
      <c r="MUZ38" s="984"/>
      <c r="MVA38" s="984"/>
      <c r="MVB38" s="984"/>
      <c r="MVC38" s="984"/>
      <c r="MVD38" s="984"/>
      <c r="MVE38" s="984"/>
      <c r="MVF38" s="984"/>
      <c r="MVG38" s="984"/>
      <c r="MVH38" s="984"/>
      <c r="MVI38" s="984"/>
      <c r="MVJ38" s="984"/>
      <c r="MVK38" s="984"/>
      <c r="MVL38" s="984"/>
      <c r="MVM38" s="984"/>
      <c r="MVN38" s="984"/>
      <c r="MVO38" s="984"/>
      <c r="MVP38" s="984"/>
      <c r="MVQ38" s="984"/>
      <c r="MVR38" s="984"/>
      <c r="MVS38" s="984"/>
      <c r="MVT38" s="984"/>
      <c r="MVU38" s="984"/>
      <c r="MVV38" s="984"/>
      <c r="MVW38" s="984"/>
      <c r="MVX38" s="984"/>
      <c r="MVY38" s="984"/>
      <c r="MVZ38" s="984"/>
      <c r="MWA38" s="984"/>
      <c r="MWB38" s="984"/>
      <c r="MWC38" s="984"/>
      <c r="MWD38" s="984"/>
      <c r="MWE38" s="984"/>
      <c r="MWF38" s="984"/>
      <c r="MWG38" s="984"/>
      <c r="MWH38" s="984"/>
      <c r="MWI38" s="984"/>
      <c r="MWJ38" s="984"/>
      <c r="MWK38" s="984"/>
      <c r="MWL38" s="984"/>
      <c r="MWM38" s="984"/>
      <c r="MWN38" s="984"/>
      <c r="MWO38" s="984"/>
      <c r="MWP38" s="984"/>
      <c r="MWQ38" s="984"/>
      <c r="MWR38" s="984"/>
      <c r="MWS38" s="984"/>
      <c r="MWT38" s="984"/>
      <c r="MWU38" s="984"/>
      <c r="MWV38" s="984"/>
      <c r="MWW38" s="984"/>
      <c r="MWX38" s="984"/>
      <c r="MWY38" s="984"/>
      <c r="MWZ38" s="984"/>
      <c r="MXA38" s="984"/>
      <c r="MXB38" s="984"/>
      <c r="MXC38" s="984"/>
      <c r="MXD38" s="984"/>
      <c r="MXE38" s="984"/>
      <c r="MXF38" s="984"/>
      <c r="MXG38" s="984"/>
      <c r="MXH38" s="984"/>
      <c r="MXI38" s="984"/>
      <c r="MXJ38" s="984"/>
      <c r="MXK38" s="984"/>
      <c r="MXL38" s="984"/>
      <c r="MXM38" s="984"/>
      <c r="MXN38" s="984"/>
      <c r="MXO38" s="984"/>
      <c r="MXP38" s="984"/>
      <c r="MXQ38" s="984"/>
      <c r="MXR38" s="984"/>
      <c r="MXS38" s="984"/>
      <c r="MXT38" s="984"/>
      <c r="MXU38" s="984"/>
      <c r="MXV38" s="984"/>
      <c r="MXW38" s="984"/>
      <c r="MXX38" s="984"/>
      <c r="MXY38" s="984"/>
      <c r="MXZ38" s="984"/>
      <c r="MYA38" s="984"/>
      <c r="MYB38" s="984"/>
      <c r="MYC38" s="984"/>
      <c r="MYD38" s="984"/>
      <c r="MYE38" s="984"/>
      <c r="MYF38" s="984"/>
      <c r="MYG38" s="984"/>
      <c r="MYH38" s="984"/>
      <c r="MYI38" s="984"/>
      <c r="MYJ38" s="984"/>
      <c r="MYK38" s="984"/>
      <c r="MYL38" s="984"/>
      <c r="MYM38" s="984"/>
      <c r="MYN38" s="984"/>
      <c r="MYO38" s="984"/>
      <c r="MYP38" s="984"/>
      <c r="MYQ38" s="984"/>
      <c r="MYR38" s="984"/>
      <c r="MYS38" s="984"/>
      <c r="MYT38" s="984"/>
      <c r="MYU38" s="984"/>
      <c r="MYV38" s="984"/>
      <c r="MYW38" s="984"/>
      <c r="MYX38" s="984"/>
      <c r="MYY38" s="984"/>
      <c r="MYZ38" s="984"/>
      <c r="MZA38" s="984"/>
      <c r="MZB38" s="984"/>
      <c r="MZC38" s="984"/>
      <c r="MZD38" s="984"/>
      <c r="MZE38" s="984"/>
      <c r="MZF38" s="984"/>
      <c r="MZG38" s="984"/>
      <c r="MZH38" s="984"/>
      <c r="MZI38" s="984"/>
      <c r="MZJ38" s="984"/>
      <c r="MZK38" s="984"/>
      <c r="MZL38" s="984"/>
      <c r="MZM38" s="984"/>
      <c r="MZN38" s="984"/>
      <c r="MZO38" s="984"/>
      <c r="MZP38" s="984"/>
      <c r="MZQ38" s="984"/>
      <c r="MZR38" s="984"/>
      <c r="MZS38" s="984"/>
      <c r="MZT38" s="984"/>
      <c r="MZU38" s="984"/>
      <c r="MZV38" s="984"/>
      <c r="MZW38" s="984"/>
      <c r="MZX38" s="984"/>
      <c r="MZY38" s="984"/>
      <c r="MZZ38" s="984"/>
      <c r="NAA38" s="984"/>
      <c r="NAB38" s="984"/>
      <c r="NAC38" s="984"/>
      <c r="NAD38" s="984"/>
      <c r="NAE38" s="984"/>
      <c r="NAF38" s="984"/>
      <c r="NAG38" s="984"/>
      <c r="NAH38" s="984"/>
      <c r="NAI38" s="984"/>
      <c r="NAJ38" s="984"/>
      <c r="NAK38" s="984"/>
      <c r="NAL38" s="984"/>
      <c r="NAM38" s="984"/>
      <c r="NAN38" s="984"/>
      <c r="NAO38" s="984"/>
      <c r="NAP38" s="984"/>
      <c r="NAQ38" s="984"/>
      <c r="NAR38" s="984"/>
      <c r="NAS38" s="984"/>
      <c r="NAT38" s="984"/>
      <c r="NAU38" s="984"/>
      <c r="NAV38" s="984"/>
      <c r="NAW38" s="984"/>
      <c r="NAX38" s="984"/>
      <c r="NAY38" s="984"/>
      <c r="NAZ38" s="984"/>
      <c r="NBA38" s="984"/>
      <c r="NBB38" s="984"/>
      <c r="NBC38" s="984"/>
      <c r="NBD38" s="984"/>
      <c r="NBE38" s="984"/>
      <c r="NBF38" s="984"/>
      <c r="NBG38" s="984"/>
      <c r="NBH38" s="984"/>
      <c r="NBI38" s="984"/>
      <c r="NBJ38" s="984"/>
      <c r="NBK38" s="984"/>
      <c r="NBL38" s="984"/>
      <c r="NBM38" s="984"/>
      <c r="NBN38" s="984"/>
      <c r="NBO38" s="984"/>
      <c r="NBP38" s="984"/>
      <c r="NBQ38" s="984"/>
      <c r="NBR38" s="984"/>
      <c r="NBS38" s="984"/>
      <c r="NBT38" s="984"/>
      <c r="NBU38" s="984"/>
      <c r="NBV38" s="984"/>
      <c r="NBW38" s="984"/>
      <c r="NBX38" s="984"/>
      <c r="NBY38" s="984"/>
      <c r="NBZ38" s="984"/>
      <c r="NCA38" s="984"/>
      <c r="NCB38" s="984"/>
      <c r="NCC38" s="984"/>
      <c r="NCD38" s="984"/>
      <c r="NCE38" s="984"/>
      <c r="NCF38" s="984"/>
      <c r="NCG38" s="984"/>
      <c r="NCH38" s="984"/>
      <c r="NCI38" s="984"/>
      <c r="NCJ38" s="984"/>
      <c r="NCK38" s="984"/>
      <c r="NCL38" s="984"/>
      <c r="NCM38" s="984"/>
      <c r="NCN38" s="984"/>
      <c r="NCO38" s="984"/>
      <c r="NCP38" s="984"/>
      <c r="NCQ38" s="984"/>
      <c r="NCR38" s="984"/>
      <c r="NCS38" s="984"/>
      <c r="NCT38" s="984"/>
      <c r="NCU38" s="984"/>
      <c r="NCV38" s="984"/>
      <c r="NCW38" s="984"/>
      <c r="NCX38" s="984"/>
      <c r="NCY38" s="984"/>
      <c r="NCZ38" s="984"/>
      <c r="NDA38" s="984"/>
      <c r="NDB38" s="984"/>
      <c r="NDC38" s="984"/>
      <c r="NDD38" s="984"/>
      <c r="NDE38" s="984"/>
      <c r="NDF38" s="984"/>
      <c r="NDG38" s="984"/>
      <c r="NDH38" s="984"/>
      <c r="NDI38" s="984"/>
      <c r="NDJ38" s="984"/>
      <c r="NDK38" s="984"/>
      <c r="NDL38" s="984"/>
      <c r="NDM38" s="984"/>
      <c r="NDN38" s="984"/>
      <c r="NDO38" s="984"/>
      <c r="NDP38" s="984"/>
      <c r="NDQ38" s="984"/>
      <c r="NDR38" s="984"/>
      <c r="NDS38" s="984"/>
      <c r="NDT38" s="984"/>
      <c r="NDU38" s="984"/>
      <c r="NDV38" s="984"/>
      <c r="NDW38" s="984"/>
      <c r="NDX38" s="984"/>
      <c r="NDY38" s="984"/>
      <c r="NDZ38" s="984"/>
      <c r="NEA38" s="984"/>
      <c r="NEB38" s="984"/>
      <c r="NEC38" s="984"/>
      <c r="NED38" s="984"/>
      <c r="NEE38" s="984"/>
      <c r="NEF38" s="984"/>
      <c r="NEG38" s="984"/>
      <c r="NEH38" s="984"/>
      <c r="NEI38" s="984"/>
      <c r="NEJ38" s="984"/>
      <c r="NEK38" s="984"/>
      <c r="NEL38" s="984"/>
      <c r="NEM38" s="984"/>
      <c r="NEN38" s="984"/>
      <c r="NEO38" s="984"/>
      <c r="NEP38" s="984"/>
      <c r="NEQ38" s="984"/>
      <c r="NER38" s="984"/>
      <c r="NES38" s="984"/>
      <c r="NET38" s="984"/>
      <c r="NEU38" s="984"/>
      <c r="NEV38" s="984"/>
      <c r="NEW38" s="984"/>
      <c r="NEX38" s="984"/>
      <c r="NEY38" s="984"/>
      <c r="NEZ38" s="984"/>
      <c r="NFA38" s="984"/>
      <c r="NFB38" s="984"/>
      <c r="NFC38" s="984"/>
      <c r="NFD38" s="984"/>
      <c r="NFE38" s="984"/>
      <c r="NFF38" s="984"/>
      <c r="NFG38" s="984"/>
      <c r="NFH38" s="984"/>
      <c r="NFI38" s="984"/>
      <c r="NFJ38" s="984"/>
      <c r="NFK38" s="984"/>
      <c r="NFL38" s="984"/>
      <c r="NFM38" s="984"/>
      <c r="NFN38" s="984"/>
      <c r="NFO38" s="984"/>
      <c r="NFP38" s="984"/>
      <c r="NFQ38" s="984"/>
      <c r="NFR38" s="984"/>
      <c r="NFS38" s="984"/>
      <c r="NFT38" s="984"/>
      <c r="NFU38" s="984"/>
      <c r="NFV38" s="984"/>
      <c r="NFW38" s="984"/>
      <c r="NFX38" s="984"/>
      <c r="NFY38" s="984"/>
      <c r="NFZ38" s="984"/>
      <c r="NGA38" s="984"/>
      <c r="NGB38" s="984"/>
      <c r="NGC38" s="984"/>
      <c r="NGD38" s="984"/>
      <c r="NGE38" s="984"/>
      <c r="NGF38" s="984"/>
      <c r="NGG38" s="984"/>
      <c r="NGH38" s="984"/>
      <c r="NGI38" s="984"/>
      <c r="NGJ38" s="984"/>
      <c r="NGK38" s="984"/>
      <c r="NGL38" s="984"/>
      <c r="NGM38" s="984"/>
      <c r="NGN38" s="984"/>
      <c r="NGO38" s="984"/>
      <c r="NGP38" s="984"/>
      <c r="NGQ38" s="984"/>
      <c r="NGR38" s="984"/>
      <c r="NGS38" s="984"/>
      <c r="NGT38" s="984"/>
      <c r="NGU38" s="984"/>
      <c r="NGV38" s="984"/>
      <c r="NGW38" s="984"/>
      <c r="NGX38" s="984"/>
      <c r="NGY38" s="984"/>
      <c r="NGZ38" s="984"/>
      <c r="NHA38" s="984"/>
      <c r="NHB38" s="984"/>
      <c r="NHC38" s="984"/>
      <c r="NHD38" s="984"/>
      <c r="NHE38" s="984"/>
      <c r="NHF38" s="984"/>
      <c r="NHG38" s="984"/>
      <c r="NHH38" s="984"/>
      <c r="NHI38" s="984"/>
      <c r="NHJ38" s="984"/>
      <c r="NHK38" s="984"/>
      <c r="NHL38" s="984"/>
      <c r="NHM38" s="984"/>
      <c r="NHN38" s="984"/>
      <c r="NHO38" s="984"/>
      <c r="NHP38" s="984"/>
      <c r="NHQ38" s="984"/>
      <c r="NHR38" s="984"/>
      <c r="NHS38" s="984"/>
      <c r="NHT38" s="984"/>
      <c r="NHU38" s="984"/>
      <c r="NHV38" s="984"/>
      <c r="NHW38" s="984"/>
      <c r="NHX38" s="984"/>
      <c r="NHY38" s="984"/>
      <c r="NHZ38" s="984"/>
      <c r="NIA38" s="984"/>
      <c r="NIB38" s="984"/>
      <c r="NIC38" s="984"/>
      <c r="NID38" s="984"/>
      <c r="NIE38" s="984"/>
      <c r="NIF38" s="984"/>
      <c r="NIG38" s="984"/>
      <c r="NIH38" s="984"/>
      <c r="NII38" s="984"/>
      <c r="NIJ38" s="984"/>
      <c r="NIK38" s="984"/>
      <c r="NIL38" s="984"/>
      <c r="NIM38" s="984"/>
      <c r="NIN38" s="984"/>
      <c r="NIO38" s="984"/>
      <c r="NIP38" s="984"/>
      <c r="NIQ38" s="984"/>
      <c r="NIR38" s="984"/>
      <c r="NIS38" s="984"/>
      <c r="NIT38" s="984"/>
      <c r="NIU38" s="984"/>
      <c r="NIV38" s="984"/>
      <c r="NIW38" s="984"/>
      <c r="NIX38" s="984"/>
      <c r="NIY38" s="984"/>
      <c r="NIZ38" s="984"/>
      <c r="NJA38" s="984"/>
      <c r="NJB38" s="984"/>
      <c r="NJC38" s="984"/>
      <c r="NJD38" s="984"/>
      <c r="NJE38" s="984"/>
      <c r="NJF38" s="984"/>
      <c r="NJG38" s="984"/>
      <c r="NJH38" s="984"/>
      <c r="NJI38" s="984"/>
      <c r="NJJ38" s="984"/>
      <c r="NJK38" s="984"/>
      <c r="NJL38" s="984"/>
      <c r="NJM38" s="984"/>
      <c r="NJN38" s="984"/>
      <c r="NJO38" s="984"/>
      <c r="NJP38" s="984"/>
      <c r="NJQ38" s="984"/>
      <c r="NJR38" s="984"/>
      <c r="NJS38" s="984"/>
      <c r="NJT38" s="984"/>
      <c r="NJU38" s="984"/>
      <c r="NJV38" s="984"/>
      <c r="NJW38" s="984"/>
      <c r="NJX38" s="984"/>
      <c r="NJY38" s="984"/>
      <c r="NJZ38" s="984"/>
      <c r="NKA38" s="984"/>
      <c r="NKB38" s="984"/>
      <c r="NKC38" s="984"/>
      <c r="NKD38" s="984"/>
      <c r="NKE38" s="984"/>
      <c r="NKF38" s="984"/>
      <c r="NKG38" s="984"/>
      <c r="NKH38" s="984"/>
      <c r="NKI38" s="984"/>
      <c r="NKJ38" s="984"/>
      <c r="NKK38" s="984"/>
      <c r="NKL38" s="984"/>
      <c r="NKM38" s="984"/>
      <c r="NKN38" s="984"/>
      <c r="NKO38" s="984"/>
      <c r="NKP38" s="984"/>
      <c r="NKQ38" s="984"/>
      <c r="NKR38" s="984"/>
      <c r="NKS38" s="984"/>
      <c r="NKT38" s="984"/>
      <c r="NKU38" s="984"/>
      <c r="NKV38" s="984"/>
      <c r="NKW38" s="984"/>
      <c r="NKX38" s="984"/>
      <c r="NKY38" s="984"/>
      <c r="NKZ38" s="984"/>
      <c r="NLA38" s="984"/>
      <c r="NLB38" s="984"/>
      <c r="NLC38" s="984"/>
      <c r="NLD38" s="984"/>
      <c r="NLE38" s="984"/>
      <c r="NLF38" s="984"/>
      <c r="NLG38" s="984"/>
      <c r="NLH38" s="984"/>
      <c r="NLI38" s="984"/>
      <c r="NLJ38" s="984"/>
      <c r="NLK38" s="984"/>
      <c r="NLL38" s="984"/>
      <c r="NLM38" s="984"/>
      <c r="NLN38" s="984"/>
      <c r="NLO38" s="984"/>
      <c r="NLP38" s="984"/>
      <c r="NLQ38" s="984"/>
      <c r="NLR38" s="984"/>
      <c r="NLS38" s="984"/>
      <c r="NLT38" s="984"/>
      <c r="NLU38" s="984"/>
      <c r="NLV38" s="984"/>
      <c r="NLW38" s="984"/>
      <c r="NLX38" s="984"/>
      <c r="NLY38" s="984"/>
      <c r="NLZ38" s="984"/>
      <c r="NMA38" s="984"/>
      <c r="NMB38" s="984"/>
      <c r="NMC38" s="984"/>
      <c r="NMD38" s="984"/>
      <c r="NME38" s="984"/>
      <c r="NMF38" s="984"/>
      <c r="NMG38" s="984"/>
      <c r="NMH38" s="984"/>
      <c r="NMI38" s="984"/>
      <c r="NMJ38" s="984"/>
      <c r="NMK38" s="984"/>
      <c r="NML38" s="984"/>
      <c r="NMM38" s="984"/>
      <c r="NMN38" s="984"/>
      <c r="NMO38" s="984"/>
      <c r="NMP38" s="984"/>
      <c r="NMQ38" s="984"/>
      <c r="NMR38" s="984"/>
      <c r="NMS38" s="984"/>
      <c r="NMT38" s="984"/>
      <c r="NMU38" s="984"/>
      <c r="NMV38" s="984"/>
      <c r="NMW38" s="984"/>
      <c r="NMX38" s="984"/>
      <c r="NMY38" s="984"/>
      <c r="NMZ38" s="984"/>
      <c r="NNA38" s="984"/>
      <c r="NNB38" s="984"/>
      <c r="NNC38" s="984"/>
      <c r="NND38" s="984"/>
      <c r="NNE38" s="984"/>
      <c r="NNF38" s="984"/>
      <c r="NNG38" s="984"/>
      <c r="NNH38" s="984"/>
      <c r="NNI38" s="984"/>
      <c r="NNJ38" s="984"/>
      <c r="NNK38" s="984"/>
      <c r="NNL38" s="984"/>
      <c r="NNM38" s="984"/>
      <c r="NNN38" s="984"/>
      <c r="NNO38" s="984"/>
      <c r="NNP38" s="984"/>
      <c r="NNQ38" s="984"/>
      <c r="NNR38" s="984"/>
      <c r="NNS38" s="984"/>
      <c r="NNT38" s="984"/>
      <c r="NNU38" s="984"/>
      <c r="NNV38" s="984"/>
      <c r="NNW38" s="984"/>
      <c r="NNX38" s="984"/>
      <c r="NNY38" s="984"/>
      <c r="NNZ38" s="984"/>
      <c r="NOA38" s="984"/>
      <c r="NOB38" s="984"/>
      <c r="NOC38" s="984"/>
      <c r="NOD38" s="984"/>
      <c r="NOE38" s="984"/>
      <c r="NOF38" s="984"/>
      <c r="NOG38" s="984"/>
      <c r="NOH38" s="984"/>
      <c r="NOI38" s="984"/>
      <c r="NOJ38" s="984"/>
      <c r="NOK38" s="984"/>
      <c r="NOL38" s="984"/>
      <c r="NOM38" s="984"/>
      <c r="NON38" s="984"/>
      <c r="NOO38" s="984"/>
      <c r="NOP38" s="984"/>
      <c r="NOQ38" s="984"/>
      <c r="NOR38" s="984"/>
      <c r="NOS38" s="984"/>
      <c r="NOT38" s="984"/>
      <c r="NOU38" s="984"/>
      <c r="NOV38" s="984"/>
      <c r="NOW38" s="984"/>
      <c r="NOX38" s="984"/>
      <c r="NOY38" s="984"/>
      <c r="NOZ38" s="984"/>
      <c r="NPA38" s="984"/>
      <c r="NPB38" s="984"/>
      <c r="NPC38" s="984"/>
      <c r="NPD38" s="984"/>
      <c r="NPE38" s="984"/>
      <c r="NPF38" s="984"/>
      <c r="NPG38" s="984"/>
      <c r="NPH38" s="984"/>
      <c r="NPI38" s="984"/>
      <c r="NPJ38" s="984"/>
      <c r="NPK38" s="984"/>
      <c r="NPL38" s="984"/>
      <c r="NPM38" s="984"/>
      <c r="NPN38" s="984"/>
      <c r="NPO38" s="984"/>
      <c r="NPP38" s="984"/>
      <c r="NPQ38" s="984"/>
      <c r="NPR38" s="984"/>
      <c r="NPS38" s="984"/>
      <c r="NPT38" s="984"/>
      <c r="NPU38" s="984"/>
      <c r="NPV38" s="984"/>
      <c r="NPW38" s="984"/>
      <c r="NPX38" s="984"/>
      <c r="NPY38" s="984"/>
      <c r="NPZ38" s="984"/>
      <c r="NQA38" s="984"/>
      <c r="NQB38" s="984"/>
      <c r="NQC38" s="984"/>
      <c r="NQD38" s="984"/>
      <c r="NQE38" s="984"/>
      <c r="NQF38" s="984"/>
      <c r="NQG38" s="984"/>
      <c r="NQH38" s="984"/>
      <c r="NQI38" s="984"/>
      <c r="NQJ38" s="984"/>
      <c r="NQK38" s="984"/>
      <c r="NQL38" s="984"/>
      <c r="NQM38" s="984"/>
      <c r="NQN38" s="984"/>
      <c r="NQO38" s="984"/>
      <c r="NQP38" s="984"/>
      <c r="NQQ38" s="984"/>
      <c r="NQR38" s="984"/>
      <c r="NQS38" s="984"/>
      <c r="NQT38" s="984"/>
      <c r="NQU38" s="984"/>
      <c r="NQV38" s="984"/>
      <c r="NQW38" s="984"/>
      <c r="NQX38" s="984"/>
      <c r="NQY38" s="984"/>
      <c r="NQZ38" s="984"/>
      <c r="NRA38" s="984"/>
      <c r="NRB38" s="984"/>
      <c r="NRC38" s="984"/>
      <c r="NRD38" s="984"/>
      <c r="NRE38" s="984"/>
      <c r="NRF38" s="984"/>
      <c r="NRG38" s="984"/>
      <c r="NRH38" s="984"/>
      <c r="NRI38" s="984"/>
      <c r="NRJ38" s="984"/>
      <c r="NRK38" s="984"/>
      <c r="NRL38" s="984"/>
      <c r="NRM38" s="984"/>
      <c r="NRN38" s="984"/>
      <c r="NRO38" s="984"/>
      <c r="NRP38" s="984"/>
      <c r="NRQ38" s="984"/>
      <c r="NRR38" s="984"/>
      <c r="NRS38" s="984"/>
      <c r="NRT38" s="984"/>
      <c r="NRU38" s="984"/>
      <c r="NRV38" s="984"/>
      <c r="NRW38" s="984"/>
      <c r="NRX38" s="984"/>
      <c r="NRY38" s="984"/>
      <c r="NRZ38" s="984"/>
      <c r="NSA38" s="984"/>
      <c r="NSB38" s="984"/>
      <c r="NSC38" s="984"/>
      <c r="NSD38" s="984"/>
      <c r="NSE38" s="984"/>
      <c r="NSF38" s="984"/>
      <c r="NSG38" s="984"/>
      <c r="NSH38" s="984"/>
      <c r="NSI38" s="984"/>
      <c r="NSJ38" s="984"/>
      <c r="NSK38" s="984"/>
      <c r="NSL38" s="984"/>
      <c r="NSM38" s="984"/>
      <c r="NSN38" s="984"/>
      <c r="NSO38" s="984"/>
      <c r="NSP38" s="984"/>
      <c r="NSQ38" s="984"/>
      <c r="NSR38" s="984"/>
      <c r="NSS38" s="984"/>
      <c r="NST38" s="984"/>
      <c r="NSU38" s="984"/>
      <c r="NSV38" s="984"/>
      <c r="NSW38" s="984"/>
      <c r="NSX38" s="984"/>
      <c r="NSY38" s="984"/>
      <c r="NSZ38" s="984"/>
      <c r="NTA38" s="984"/>
      <c r="NTB38" s="984"/>
      <c r="NTC38" s="984"/>
      <c r="NTD38" s="984"/>
      <c r="NTE38" s="984"/>
      <c r="NTF38" s="984"/>
      <c r="NTG38" s="984"/>
      <c r="NTH38" s="984"/>
      <c r="NTI38" s="984"/>
      <c r="NTJ38" s="984"/>
      <c r="NTK38" s="984"/>
      <c r="NTL38" s="984"/>
      <c r="NTM38" s="984"/>
      <c r="NTN38" s="984"/>
      <c r="NTO38" s="984"/>
      <c r="NTP38" s="984"/>
      <c r="NTQ38" s="984"/>
      <c r="NTR38" s="984"/>
      <c r="NTS38" s="984"/>
      <c r="NTT38" s="984"/>
      <c r="NTU38" s="984"/>
      <c r="NTV38" s="984"/>
      <c r="NTW38" s="984"/>
      <c r="NTX38" s="984"/>
      <c r="NTY38" s="984"/>
      <c r="NTZ38" s="984"/>
      <c r="NUA38" s="984"/>
      <c r="NUB38" s="984"/>
      <c r="NUC38" s="984"/>
      <c r="NUD38" s="984"/>
      <c r="NUE38" s="984"/>
      <c r="NUF38" s="984"/>
      <c r="NUG38" s="984"/>
      <c r="NUH38" s="984"/>
      <c r="NUI38" s="984"/>
      <c r="NUJ38" s="984"/>
      <c r="NUK38" s="984"/>
      <c r="NUL38" s="984"/>
      <c r="NUM38" s="984"/>
      <c r="NUN38" s="984"/>
      <c r="NUO38" s="984"/>
      <c r="NUP38" s="984"/>
      <c r="NUQ38" s="984"/>
      <c r="NUR38" s="984"/>
      <c r="NUS38" s="984"/>
      <c r="NUT38" s="984"/>
      <c r="NUU38" s="984"/>
      <c r="NUV38" s="984"/>
      <c r="NUW38" s="984"/>
      <c r="NUX38" s="984"/>
      <c r="NUY38" s="984"/>
      <c r="NUZ38" s="984"/>
      <c r="NVA38" s="984"/>
      <c r="NVB38" s="984"/>
      <c r="NVC38" s="984"/>
      <c r="NVD38" s="984"/>
      <c r="NVE38" s="984"/>
      <c r="NVF38" s="984"/>
      <c r="NVG38" s="984"/>
      <c r="NVH38" s="984"/>
      <c r="NVI38" s="984"/>
      <c r="NVJ38" s="984"/>
      <c r="NVK38" s="984"/>
      <c r="NVL38" s="984"/>
      <c r="NVM38" s="984"/>
      <c r="NVN38" s="984"/>
      <c r="NVO38" s="984"/>
      <c r="NVP38" s="984"/>
      <c r="NVQ38" s="984"/>
      <c r="NVR38" s="984"/>
      <c r="NVS38" s="984"/>
      <c r="NVT38" s="984"/>
      <c r="NVU38" s="984"/>
      <c r="NVV38" s="984"/>
      <c r="NVW38" s="984"/>
      <c r="NVX38" s="984"/>
      <c r="NVY38" s="984"/>
      <c r="NVZ38" s="984"/>
      <c r="NWA38" s="984"/>
      <c r="NWB38" s="984"/>
      <c r="NWC38" s="984"/>
      <c r="NWD38" s="984"/>
      <c r="NWE38" s="984"/>
      <c r="NWF38" s="984"/>
      <c r="NWG38" s="984"/>
      <c r="NWH38" s="984"/>
      <c r="NWI38" s="984"/>
      <c r="NWJ38" s="984"/>
      <c r="NWK38" s="984"/>
      <c r="NWL38" s="984"/>
      <c r="NWM38" s="984"/>
      <c r="NWN38" s="984"/>
      <c r="NWO38" s="984"/>
      <c r="NWP38" s="984"/>
      <c r="NWQ38" s="984"/>
      <c r="NWR38" s="984"/>
      <c r="NWS38" s="984"/>
      <c r="NWT38" s="984"/>
      <c r="NWU38" s="984"/>
      <c r="NWV38" s="984"/>
      <c r="NWW38" s="984"/>
      <c r="NWX38" s="984"/>
      <c r="NWY38" s="984"/>
      <c r="NWZ38" s="984"/>
      <c r="NXA38" s="984"/>
      <c r="NXB38" s="984"/>
      <c r="NXC38" s="984"/>
      <c r="NXD38" s="984"/>
      <c r="NXE38" s="984"/>
      <c r="NXF38" s="984"/>
      <c r="NXG38" s="984"/>
      <c r="NXH38" s="984"/>
      <c r="NXI38" s="984"/>
      <c r="NXJ38" s="984"/>
      <c r="NXK38" s="984"/>
      <c r="NXL38" s="984"/>
      <c r="NXM38" s="984"/>
      <c r="NXN38" s="984"/>
      <c r="NXO38" s="984"/>
      <c r="NXP38" s="984"/>
      <c r="NXQ38" s="984"/>
      <c r="NXR38" s="984"/>
      <c r="NXS38" s="984"/>
      <c r="NXT38" s="984"/>
      <c r="NXU38" s="984"/>
      <c r="NXV38" s="984"/>
      <c r="NXW38" s="984"/>
      <c r="NXX38" s="984"/>
      <c r="NXY38" s="984"/>
      <c r="NXZ38" s="984"/>
      <c r="NYA38" s="984"/>
      <c r="NYB38" s="984"/>
      <c r="NYC38" s="984"/>
      <c r="NYD38" s="984"/>
      <c r="NYE38" s="984"/>
      <c r="NYF38" s="984"/>
      <c r="NYG38" s="984"/>
      <c r="NYH38" s="984"/>
      <c r="NYI38" s="984"/>
      <c r="NYJ38" s="984"/>
      <c r="NYK38" s="984"/>
      <c r="NYL38" s="984"/>
      <c r="NYM38" s="984"/>
      <c r="NYN38" s="984"/>
      <c r="NYO38" s="984"/>
      <c r="NYP38" s="984"/>
      <c r="NYQ38" s="984"/>
      <c r="NYR38" s="984"/>
      <c r="NYS38" s="984"/>
      <c r="NYT38" s="984"/>
      <c r="NYU38" s="984"/>
      <c r="NYV38" s="984"/>
      <c r="NYW38" s="984"/>
      <c r="NYX38" s="984"/>
      <c r="NYY38" s="984"/>
      <c r="NYZ38" s="984"/>
      <c r="NZA38" s="984"/>
      <c r="NZB38" s="984"/>
      <c r="NZC38" s="984"/>
      <c r="NZD38" s="984"/>
      <c r="NZE38" s="984"/>
      <c r="NZF38" s="984"/>
      <c r="NZG38" s="984"/>
      <c r="NZH38" s="984"/>
      <c r="NZI38" s="984"/>
      <c r="NZJ38" s="984"/>
      <c r="NZK38" s="984"/>
      <c r="NZL38" s="984"/>
      <c r="NZM38" s="984"/>
      <c r="NZN38" s="984"/>
      <c r="NZO38" s="984"/>
      <c r="NZP38" s="984"/>
      <c r="NZQ38" s="984"/>
      <c r="NZR38" s="984"/>
      <c r="NZS38" s="984"/>
      <c r="NZT38" s="984"/>
      <c r="NZU38" s="984"/>
      <c r="NZV38" s="984"/>
      <c r="NZW38" s="984"/>
      <c r="NZX38" s="984"/>
      <c r="NZY38" s="984"/>
      <c r="NZZ38" s="984"/>
      <c r="OAA38" s="984"/>
      <c r="OAB38" s="984"/>
      <c r="OAC38" s="984"/>
      <c r="OAD38" s="984"/>
      <c r="OAE38" s="984"/>
      <c r="OAF38" s="984"/>
      <c r="OAG38" s="984"/>
      <c r="OAH38" s="984"/>
      <c r="OAI38" s="984"/>
      <c r="OAJ38" s="984"/>
      <c r="OAK38" s="984"/>
      <c r="OAL38" s="984"/>
      <c r="OAM38" s="984"/>
      <c r="OAN38" s="984"/>
      <c r="OAO38" s="984"/>
      <c r="OAP38" s="984"/>
      <c r="OAQ38" s="984"/>
      <c r="OAR38" s="984"/>
      <c r="OAS38" s="984"/>
      <c r="OAT38" s="984"/>
      <c r="OAU38" s="984"/>
      <c r="OAV38" s="984"/>
      <c r="OAW38" s="984"/>
      <c r="OAX38" s="984"/>
      <c r="OAY38" s="984"/>
      <c r="OAZ38" s="984"/>
      <c r="OBA38" s="984"/>
      <c r="OBB38" s="984"/>
      <c r="OBC38" s="984"/>
      <c r="OBD38" s="984"/>
      <c r="OBE38" s="984"/>
      <c r="OBF38" s="984"/>
      <c r="OBG38" s="984"/>
      <c r="OBH38" s="984"/>
      <c r="OBI38" s="984"/>
      <c r="OBJ38" s="984"/>
      <c r="OBK38" s="984"/>
      <c r="OBL38" s="984"/>
      <c r="OBM38" s="984"/>
      <c r="OBN38" s="984"/>
      <c r="OBO38" s="984"/>
      <c r="OBP38" s="984"/>
      <c r="OBQ38" s="984"/>
      <c r="OBR38" s="984"/>
      <c r="OBS38" s="984"/>
      <c r="OBT38" s="984"/>
      <c r="OBU38" s="984"/>
      <c r="OBV38" s="984"/>
      <c r="OBW38" s="984"/>
      <c r="OBX38" s="984"/>
      <c r="OBY38" s="984"/>
      <c r="OBZ38" s="984"/>
      <c r="OCA38" s="984"/>
      <c r="OCB38" s="984"/>
      <c r="OCC38" s="984"/>
      <c r="OCD38" s="984"/>
      <c r="OCE38" s="984"/>
      <c r="OCF38" s="984"/>
      <c r="OCG38" s="984"/>
      <c r="OCH38" s="984"/>
      <c r="OCI38" s="984"/>
      <c r="OCJ38" s="984"/>
      <c r="OCK38" s="984"/>
      <c r="OCL38" s="984"/>
      <c r="OCM38" s="984"/>
      <c r="OCN38" s="984"/>
      <c r="OCO38" s="984"/>
      <c r="OCP38" s="984"/>
      <c r="OCQ38" s="984"/>
      <c r="OCR38" s="984"/>
      <c r="OCS38" s="984"/>
      <c r="OCT38" s="984"/>
      <c r="OCU38" s="984"/>
      <c r="OCV38" s="984"/>
      <c r="OCW38" s="984"/>
      <c r="OCX38" s="984"/>
      <c r="OCY38" s="984"/>
      <c r="OCZ38" s="984"/>
      <c r="ODA38" s="984"/>
      <c r="ODB38" s="984"/>
      <c r="ODC38" s="984"/>
      <c r="ODD38" s="984"/>
      <c r="ODE38" s="984"/>
      <c r="ODF38" s="984"/>
      <c r="ODG38" s="984"/>
      <c r="ODH38" s="984"/>
      <c r="ODI38" s="984"/>
      <c r="ODJ38" s="984"/>
      <c r="ODK38" s="984"/>
      <c r="ODL38" s="984"/>
      <c r="ODM38" s="984"/>
      <c r="ODN38" s="984"/>
      <c r="ODO38" s="984"/>
      <c r="ODP38" s="984"/>
      <c r="ODQ38" s="984"/>
      <c r="ODR38" s="984"/>
      <c r="ODS38" s="984"/>
      <c r="ODT38" s="984"/>
      <c r="ODU38" s="984"/>
      <c r="ODV38" s="984"/>
      <c r="ODW38" s="984"/>
      <c r="ODX38" s="984"/>
      <c r="ODY38" s="984"/>
      <c r="ODZ38" s="984"/>
      <c r="OEA38" s="984"/>
      <c r="OEB38" s="984"/>
      <c r="OEC38" s="984"/>
      <c r="OED38" s="984"/>
      <c r="OEE38" s="984"/>
      <c r="OEF38" s="984"/>
      <c r="OEG38" s="984"/>
      <c r="OEH38" s="984"/>
      <c r="OEI38" s="984"/>
      <c r="OEJ38" s="984"/>
      <c r="OEK38" s="984"/>
      <c r="OEL38" s="984"/>
      <c r="OEM38" s="984"/>
      <c r="OEN38" s="984"/>
      <c r="OEO38" s="984"/>
      <c r="OEP38" s="984"/>
      <c r="OEQ38" s="984"/>
      <c r="OER38" s="984"/>
      <c r="OES38" s="984"/>
      <c r="OET38" s="984"/>
      <c r="OEU38" s="984"/>
      <c r="OEV38" s="984"/>
      <c r="OEW38" s="984"/>
      <c r="OEX38" s="984"/>
      <c r="OEY38" s="984"/>
      <c r="OEZ38" s="984"/>
      <c r="OFA38" s="984"/>
      <c r="OFB38" s="984"/>
      <c r="OFC38" s="984"/>
      <c r="OFD38" s="984"/>
      <c r="OFE38" s="984"/>
      <c r="OFF38" s="984"/>
      <c r="OFG38" s="984"/>
      <c r="OFH38" s="984"/>
      <c r="OFI38" s="984"/>
      <c r="OFJ38" s="984"/>
      <c r="OFK38" s="984"/>
      <c r="OFL38" s="984"/>
      <c r="OFM38" s="984"/>
      <c r="OFN38" s="984"/>
      <c r="OFO38" s="984"/>
      <c r="OFP38" s="984"/>
      <c r="OFQ38" s="984"/>
      <c r="OFR38" s="984"/>
      <c r="OFS38" s="984"/>
      <c r="OFT38" s="984"/>
      <c r="OFU38" s="984"/>
      <c r="OFV38" s="984"/>
      <c r="OFW38" s="984"/>
      <c r="OFX38" s="984"/>
      <c r="OFY38" s="984"/>
      <c r="OFZ38" s="984"/>
      <c r="OGA38" s="984"/>
      <c r="OGB38" s="984"/>
      <c r="OGC38" s="984"/>
      <c r="OGD38" s="984"/>
      <c r="OGE38" s="984"/>
      <c r="OGF38" s="984"/>
      <c r="OGG38" s="984"/>
      <c r="OGH38" s="984"/>
      <c r="OGI38" s="984"/>
      <c r="OGJ38" s="984"/>
      <c r="OGK38" s="984"/>
      <c r="OGL38" s="984"/>
      <c r="OGM38" s="984"/>
      <c r="OGN38" s="984"/>
      <c r="OGO38" s="984"/>
      <c r="OGP38" s="984"/>
      <c r="OGQ38" s="984"/>
      <c r="OGR38" s="984"/>
      <c r="OGS38" s="984"/>
      <c r="OGT38" s="984"/>
      <c r="OGU38" s="984"/>
      <c r="OGV38" s="984"/>
      <c r="OGW38" s="984"/>
      <c r="OGX38" s="984"/>
      <c r="OGY38" s="984"/>
      <c r="OGZ38" s="984"/>
      <c r="OHA38" s="984"/>
      <c r="OHB38" s="984"/>
      <c r="OHC38" s="984"/>
      <c r="OHD38" s="984"/>
      <c r="OHE38" s="984"/>
      <c r="OHF38" s="984"/>
      <c r="OHG38" s="984"/>
      <c r="OHH38" s="984"/>
      <c r="OHI38" s="984"/>
      <c r="OHJ38" s="984"/>
      <c r="OHK38" s="984"/>
      <c r="OHL38" s="984"/>
      <c r="OHM38" s="984"/>
      <c r="OHN38" s="984"/>
      <c r="OHO38" s="984"/>
      <c r="OHP38" s="984"/>
      <c r="OHQ38" s="984"/>
      <c r="OHR38" s="984"/>
      <c r="OHS38" s="984"/>
      <c r="OHT38" s="984"/>
      <c r="OHU38" s="984"/>
      <c r="OHV38" s="984"/>
      <c r="OHW38" s="984"/>
      <c r="OHX38" s="984"/>
      <c r="OHY38" s="984"/>
      <c r="OHZ38" s="984"/>
      <c r="OIA38" s="984"/>
      <c r="OIB38" s="984"/>
      <c r="OIC38" s="984"/>
      <c r="OID38" s="984"/>
      <c r="OIE38" s="984"/>
      <c r="OIF38" s="984"/>
      <c r="OIG38" s="984"/>
      <c r="OIH38" s="984"/>
      <c r="OII38" s="984"/>
      <c r="OIJ38" s="984"/>
      <c r="OIK38" s="984"/>
      <c r="OIL38" s="984"/>
      <c r="OIM38" s="984"/>
      <c r="OIN38" s="984"/>
      <c r="OIO38" s="984"/>
      <c r="OIP38" s="984"/>
      <c r="OIQ38" s="984"/>
      <c r="OIR38" s="984"/>
      <c r="OIS38" s="984"/>
      <c r="OIT38" s="984"/>
      <c r="OIU38" s="984"/>
      <c r="OIV38" s="984"/>
      <c r="OIW38" s="984"/>
      <c r="OIX38" s="984"/>
      <c r="OIY38" s="984"/>
      <c r="OIZ38" s="984"/>
      <c r="OJA38" s="984"/>
      <c r="OJB38" s="984"/>
      <c r="OJC38" s="984"/>
      <c r="OJD38" s="984"/>
      <c r="OJE38" s="984"/>
      <c r="OJF38" s="984"/>
      <c r="OJG38" s="984"/>
      <c r="OJH38" s="984"/>
      <c r="OJI38" s="984"/>
      <c r="OJJ38" s="984"/>
      <c r="OJK38" s="984"/>
      <c r="OJL38" s="984"/>
      <c r="OJM38" s="984"/>
      <c r="OJN38" s="984"/>
      <c r="OJO38" s="984"/>
      <c r="OJP38" s="984"/>
      <c r="OJQ38" s="984"/>
      <c r="OJR38" s="984"/>
      <c r="OJS38" s="984"/>
      <c r="OJT38" s="984"/>
      <c r="OJU38" s="984"/>
      <c r="OJV38" s="984"/>
      <c r="OJW38" s="984"/>
      <c r="OJX38" s="984"/>
      <c r="OJY38" s="984"/>
      <c r="OJZ38" s="984"/>
      <c r="OKA38" s="984"/>
      <c r="OKB38" s="984"/>
      <c r="OKC38" s="984"/>
      <c r="OKD38" s="984"/>
      <c r="OKE38" s="984"/>
      <c r="OKF38" s="984"/>
      <c r="OKG38" s="984"/>
      <c r="OKH38" s="984"/>
      <c r="OKI38" s="984"/>
      <c r="OKJ38" s="984"/>
      <c r="OKK38" s="984"/>
      <c r="OKL38" s="984"/>
      <c r="OKM38" s="984"/>
      <c r="OKN38" s="984"/>
      <c r="OKO38" s="984"/>
      <c r="OKP38" s="984"/>
      <c r="OKQ38" s="984"/>
      <c r="OKR38" s="984"/>
      <c r="OKS38" s="984"/>
      <c r="OKT38" s="984"/>
      <c r="OKU38" s="984"/>
      <c r="OKV38" s="984"/>
      <c r="OKW38" s="984"/>
      <c r="OKX38" s="984"/>
      <c r="OKY38" s="984"/>
      <c r="OKZ38" s="984"/>
      <c r="OLA38" s="984"/>
      <c r="OLB38" s="984"/>
      <c r="OLC38" s="984"/>
      <c r="OLD38" s="984"/>
      <c r="OLE38" s="984"/>
      <c r="OLF38" s="984"/>
      <c r="OLG38" s="984"/>
      <c r="OLH38" s="984"/>
      <c r="OLI38" s="984"/>
      <c r="OLJ38" s="984"/>
      <c r="OLK38" s="984"/>
      <c r="OLL38" s="984"/>
      <c r="OLM38" s="984"/>
      <c r="OLN38" s="984"/>
      <c r="OLO38" s="984"/>
      <c r="OLP38" s="984"/>
      <c r="OLQ38" s="984"/>
      <c r="OLR38" s="984"/>
      <c r="OLS38" s="984"/>
      <c r="OLT38" s="984"/>
      <c r="OLU38" s="984"/>
      <c r="OLV38" s="984"/>
      <c r="OLW38" s="984"/>
      <c r="OLX38" s="984"/>
      <c r="OLY38" s="984"/>
      <c r="OLZ38" s="984"/>
      <c r="OMA38" s="984"/>
      <c r="OMB38" s="984"/>
      <c r="OMC38" s="984"/>
      <c r="OMD38" s="984"/>
      <c r="OME38" s="984"/>
      <c r="OMF38" s="984"/>
      <c r="OMG38" s="984"/>
      <c r="OMH38" s="984"/>
      <c r="OMI38" s="984"/>
      <c r="OMJ38" s="984"/>
      <c r="OMK38" s="984"/>
      <c r="OML38" s="984"/>
      <c r="OMM38" s="984"/>
      <c r="OMN38" s="984"/>
      <c r="OMO38" s="984"/>
      <c r="OMP38" s="984"/>
      <c r="OMQ38" s="984"/>
      <c r="OMR38" s="984"/>
      <c r="OMS38" s="984"/>
      <c r="OMT38" s="984"/>
      <c r="OMU38" s="984"/>
      <c r="OMV38" s="984"/>
      <c r="OMW38" s="984"/>
      <c r="OMX38" s="984"/>
      <c r="OMY38" s="984"/>
      <c r="OMZ38" s="984"/>
      <c r="ONA38" s="984"/>
      <c r="ONB38" s="984"/>
      <c r="ONC38" s="984"/>
      <c r="OND38" s="984"/>
      <c r="ONE38" s="984"/>
      <c r="ONF38" s="984"/>
      <c r="ONG38" s="984"/>
      <c r="ONH38" s="984"/>
      <c r="ONI38" s="984"/>
      <c r="ONJ38" s="984"/>
      <c r="ONK38" s="984"/>
      <c r="ONL38" s="984"/>
      <c r="ONM38" s="984"/>
      <c r="ONN38" s="984"/>
      <c r="ONO38" s="984"/>
      <c r="ONP38" s="984"/>
      <c r="ONQ38" s="984"/>
      <c r="ONR38" s="984"/>
      <c r="ONS38" s="984"/>
      <c r="ONT38" s="984"/>
      <c r="ONU38" s="984"/>
      <c r="ONV38" s="984"/>
      <c r="ONW38" s="984"/>
      <c r="ONX38" s="984"/>
      <c r="ONY38" s="984"/>
      <c r="ONZ38" s="984"/>
      <c r="OOA38" s="984"/>
      <c r="OOB38" s="984"/>
      <c r="OOC38" s="984"/>
      <c r="OOD38" s="984"/>
      <c r="OOE38" s="984"/>
      <c r="OOF38" s="984"/>
      <c r="OOG38" s="984"/>
      <c r="OOH38" s="984"/>
      <c r="OOI38" s="984"/>
      <c r="OOJ38" s="984"/>
      <c r="OOK38" s="984"/>
      <c r="OOL38" s="984"/>
      <c r="OOM38" s="984"/>
      <c r="OON38" s="984"/>
      <c r="OOO38" s="984"/>
      <c r="OOP38" s="984"/>
      <c r="OOQ38" s="984"/>
      <c r="OOR38" s="984"/>
      <c r="OOS38" s="984"/>
      <c r="OOT38" s="984"/>
      <c r="OOU38" s="984"/>
      <c r="OOV38" s="984"/>
      <c r="OOW38" s="984"/>
      <c r="OOX38" s="984"/>
      <c r="OOY38" s="984"/>
      <c r="OOZ38" s="984"/>
      <c r="OPA38" s="984"/>
      <c r="OPB38" s="984"/>
      <c r="OPC38" s="984"/>
      <c r="OPD38" s="984"/>
      <c r="OPE38" s="984"/>
      <c r="OPF38" s="984"/>
      <c r="OPG38" s="984"/>
      <c r="OPH38" s="984"/>
      <c r="OPI38" s="984"/>
      <c r="OPJ38" s="984"/>
      <c r="OPK38" s="984"/>
      <c r="OPL38" s="984"/>
      <c r="OPM38" s="984"/>
      <c r="OPN38" s="984"/>
      <c r="OPO38" s="984"/>
      <c r="OPP38" s="984"/>
      <c r="OPQ38" s="984"/>
      <c r="OPR38" s="984"/>
      <c r="OPS38" s="984"/>
      <c r="OPT38" s="984"/>
      <c r="OPU38" s="984"/>
      <c r="OPV38" s="984"/>
      <c r="OPW38" s="984"/>
      <c r="OPX38" s="984"/>
      <c r="OPY38" s="984"/>
      <c r="OPZ38" s="984"/>
      <c r="OQA38" s="984"/>
      <c r="OQB38" s="984"/>
      <c r="OQC38" s="984"/>
      <c r="OQD38" s="984"/>
      <c r="OQE38" s="984"/>
      <c r="OQF38" s="984"/>
      <c r="OQG38" s="984"/>
      <c r="OQH38" s="984"/>
      <c r="OQI38" s="984"/>
      <c r="OQJ38" s="984"/>
      <c r="OQK38" s="984"/>
      <c r="OQL38" s="984"/>
      <c r="OQM38" s="984"/>
      <c r="OQN38" s="984"/>
      <c r="OQO38" s="984"/>
      <c r="OQP38" s="984"/>
      <c r="OQQ38" s="984"/>
      <c r="OQR38" s="984"/>
      <c r="OQS38" s="984"/>
      <c r="OQT38" s="984"/>
      <c r="OQU38" s="984"/>
      <c r="OQV38" s="984"/>
      <c r="OQW38" s="984"/>
      <c r="OQX38" s="984"/>
      <c r="OQY38" s="984"/>
      <c r="OQZ38" s="984"/>
      <c r="ORA38" s="984"/>
      <c r="ORB38" s="984"/>
      <c r="ORC38" s="984"/>
      <c r="ORD38" s="984"/>
      <c r="ORE38" s="984"/>
      <c r="ORF38" s="984"/>
      <c r="ORG38" s="984"/>
      <c r="ORH38" s="984"/>
      <c r="ORI38" s="984"/>
      <c r="ORJ38" s="984"/>
      <c r="ORK38" s="984"/>
      <c r="ORL38" s="984"/>
      <c r="ORM38" s="984"/>
      <c r="ORN38" s="984"/>
      <c r="ORO38" s="984"/>
      <c r="ORP38" s="984"/>
      <c r="ORQ38" s="984"/>
      <c r="ORR38" s="984"/>
      <c r="ORS38" s="984"/>
      <c r="ORT38" s="984"/>
      <c r="ORU38" s="984"/>
      <c r="ORV38" s="984"/>
      <c r="ORW38" s="984"/>
      <c r="ORX38" s="984"/>
      <c r="ORY38" s="984"/>
      <c r="ORZ38" s="984"/>
      <c r="OSA38" s="984"/>
      <c r="OSB38" s="984"/>
      <c r="OSC38" s="984"/>
      <c r="OSD38" s="984"/>
      <c r="OSE38" s="984"/>
      <c r="OSF38" s="984"/>
      <c r="OSG38" s="984"/>
      <c r="OSH38" s="984"/>
      <c r="OSI38" s="984"/>
      <c r="OSJ38" s="984"/>
      <c r="OSK38" s="984"/>
      <c r="OSL38" s="984"/>
      <c r="OSM38" s="984"/>
      <c r="OSN38" s="984"/>
      <c r="OSO38" s="984"/>
      <c r="OSP38" s="984"/>
      <c r="OSQ38" s="984"/>
      <c r="OSR38" s="984"/>
      <c r="OSS38" s="984"/>
      <c r="OST38" s="984"/>
      <c r="OSU38" s="984"/>
      <c r="OSV38" s="984"/>
      <c r="OSW38" s="984"/>
      <c r="OSX38" s="984"/>
      <c r="OSY38" s="984"/>
      <c r="OSZ38" s="984"/>
      <c r="OTA38" s="984"/>
      <c r="OTB38" s="984"/>
      <c r="OTC38" s="984"/>
      <c r="OTD38" s="984"/>
      <c r="OTE38" s="984"/>
      <c r="OTF38" s="984"/>
      <c r="OTG38" s="984"/>
      <c r="OTH38" s="984"/>
      <c r="OTI38" s="984"/>
      <c r="OTJ38" s="984"/>
      <c r="OTK38" s="984"/>
      <c r="OTL38" s="984"/>
      <c r="OTM38" s="984"/>
      <c r="OTN38" s="984"/>
      <c r="OTO38" s="984"/>
      <c r="OTP38" s="984"/>
      <c r="OTQ38" s="984"/>
      <c r="OTR38" s="984"/>
      <c r="OTS38" s="984"/>
      <c r="OTT38" s="984"/>
      <c r="OTU38" s="984"/>
      <c r="OTV38" s="984"/>
      <c r="OTW38" s="984"/>
      <c r="OTX38" s="984"/>
      <c r="OTY38" s="984"/>
      <c r="OTZ38" s="984"/>
      <c r="OUA38" s="984"/>
      <c r="OUB38" s="984"/>
      <c r="OUC38" s="984"/>
      <c r="OUD38" s="984"/>
      <c r="OUE38" s="984"/>
      <c r="OUF38" s="984"/>
      <c r="OUG38" s="984"/>
      <c r="OUH38" s="984"/>
      <c r="OUI38" s="984"/>
      <c r="OUJ38" s="984"/>
      <c r="OUK38" s="984"/>
      <c r="OUL38" s="984"/>
      <c r="OUM38" s="984"/>
      <c r="OUN38" s="984"/>
      <c r="OUO38" s="984"/>
      <c r="OUP38" s="984"/>
      <c r="OUQ38" s="984"/>
      <c r="OUR38" s="984"/>
      <c r="OUS38" s="984"/>
      <c r="OUT38" s="984"/>
      <c r="OUU38" s="984"/>
      <c r="OUV38" s="984"/>
      <c r="OUW38" s="984"/>
      <c r="OUX38" s="984"/>
      <c r="OUY38" s="984"/>
      <c r="OUZ38" s="984"/>
      <c r="OVA38" s="984"/>
      <c r="OVB38" s="984"/>
      <c r="OVC38" s="984"/>
      <c r="OVD38" s="984"/>
      <c r="OVE38" s="984"/>
      <c r="OVF38" s="984"/>
      <c r="OVG38" s="984"/>
      <c r="OVH38" s="984"/>
      <c r="OVI38" s="984"/>
      <c r="OVJ38" s="984"/>
      <c r="OVK38" s="984"/>
      <c r="OVL38" s="984"/>
      <c r="OVM38" s="984"/>
      <c r="OVN38" s="984"/>
      <c r="OVO38" s="984"/>
      <c r="OVP38" s="984"/>
      <c r="OVQ38" s="984"/>
      <c r="OVR38" s="984"/>
      <c r="OVS38" s="984"/>
      <c r="OVT38" s="984"/>
      <c r="OVU38" s="984"/>
      <c r="OVV38" s="984"/>
      <c r="OVW38" s="984"/>
      <c r="OVX38" s="984"/>
      <c r="OVY38" s="984"/>
      <c r="OVZ38" s="984"/>
      <c r="OWA38" s="984"/>
      <c r="OWB38" s="984"/>
      <c r="OWC38" s="984"/>
      <c r="OWD38" s="984"/>
      <c r="OWE38" s="984"/>
      <c r="OWF38" s="984"/>
      <c r="OWG38" s="984"/>
      <c r="OWH38" s="984"/>
      <c r="OWI38" s="984"/>
      <c r="OWJ38" s="984"/>
      <c r="OWK38" s="984"/>
      <c r="OWL38" s="984"/>
      <c r="OWM38" s="984"/>
      <c r="OWN38" s="984"/>
      <c r="OWO38" s="984"/>
      <c r="OWP38" s="984"/>
      <c r="OWQ38" s="984"/>
      <c r="OWR38" s="984"/>
      <c r="OWS38" s="984"/>
      <c r="OWT38" s="984"/>
      <c r="OWU38" s="984"/>
      <c r="OWV38" s="984"/>
      <c r="OWW38" s="984"/>
      <c r="OWX38" s="984"/>
      <c r="OWY38" s="984"/>
      <c r="OWZ38" s="984"/>
      <c r="OXA38" s="984"/>
      <c r="OXB38" s="984"/>
      <c r="OXC38" s="984"/>
      <c r="OXD38" s="984"/>
      <c r="OXE38" s="984"/>
      <c r="OXF38" s="984"/>
      <c r="OXG38" s="984"/>
      <c r="OXH38" s="984"/>
      <c r="OXI38" s="984"/>
      <c r="OXJ38" s="984"/>
      <c r="OXK38" s="984"/>
      <c r="OXL38" s="984"/>
      <c r="OXM38" s="984"/>
      <c r="OXN38" s="984"/>
      <c r="OXO38" s="984"/>
      <c r="OXP38" s="984"/>
      <c r="OXQ38" s="984"/>
      <c r="OXR38" s="984"/>
      <c r="OXS38" s="984"/>
      <c r="OXT38" s="984"/>
      <c r="OXU38" s="984"/>
      <c r="OXV38" s="984"/>
      <c r="OXW38" s="984"/>
      <c r="OXX38" s="984"/>
      <c r="OXY38" s="984"/>
      <c r="OXZ38" s="984"/>
      <c r="OYA38" s="984"/>
      <c r="OYB38" s="984"/>
      <c r="OYC38" s="984"/>
      <c r="OYD38" s="984"/>
      <c r="OYE38" s="984"/>
      <c r="OYF38" s="984"/>
      <c r="OYG38" s="984"/>
      <c r="OYH38" s="984"/>
      <c r="OYI38" s="984"/>
      <c r="OYJ38" s="984"/>
      <c r="OYK38" s="984"/>
      <c r="OYL38" s="984"/>
      <c r="OYM38" s="984"/>
      <c r="OYN38" s="984"/>
      <c r="OYO38" s="984"/>
      <c r="OYP38" s="984"/>
      <c r="OYQ38" s="984"/>
      <c r="OYR38" s="984"/>
      <c r="OYS38" s="984"/>
      <c r="OYT38" s="984"/>
      <c r="OYU38" s="984"/>
      <c r="OYV38" s="984"/>
      <c r="OYW38" s="984"/>
      <c r="OYX38" s="984"/>
      <c r="OYY38" s="984"/>
      <c r="OYZ38" s="984"/>
      <c r="OZA38" s="984"/>
      <c r="OZB38" s="984"/>
      <c r="OZC38" s="984"/>
      <c r="OZD38" s="984"/>
      <c r="OZE38" s="984"/>
      <c r="OZF38" s="984"/>
      <c r="OZG38" s="984"/>
      <c r="OZH38" s="984"/>
      <c r="OZI38" s="984"/>
      <c r="OZJ38" s="984"/>
      <c r="OZK38" s="984"/>
      <c r="OZL38" s="984"/>
      <c r="OZM38" s="984"/>
      <c r="OZN38" s="984"/>
      <c r="OZO38" s="984"/>
      <c r="OZP38" s="984"/>
      <c r="OZQ38" s="984"/>
      <c r="OZR38" s="984"/>
      <c r="OZS38" s="984"/>
      <c r="OZT38" s="984"/>
      <c r="OZU38" s="984"/>
      <c r="OZV38" s="984"/>
      <c r="OZW38" s="984"/>
      <c r="OZX38" s="984"/>
      <c r="OZY38" s="984"/>
      <c r="OZZ38" s="984"/>
      <c r="PAA38" s="984"/>
      <c r="PAB38" s="984"/>
      <c r="PAC38" s="984"/>
      <c r="PAD38" s="984"/>
      <c r="PAE38" s="984"/>
      <c r="PAF38" s="984"/>
      <c r="PAG38" s="984"/>
      <c r="PAH38" s="984"/>
      <c r="PAI38" s="984"/>
      <c r="PAJ38" s="984"/>
      <c r="PAK38" s="984"/>
      <c r="PAL38" s="984"/>
      <c r="PAM38" s="984"/>
      <c r="PAN38" s="984"/>
      <c r="PAO38" s="984"/>
      <c r="PAP38" s="984"/>
      <c r="PAQ38" s="984"/>
      <c r="PAR38" s="984"/>
      <c r="PAS38" s="984"/>
      <c r="PAT38" s="984"/>
      <c r="PAU38" s="984"/>
      <c r="PAV38" s="984"/>
      <c r="PAW38" s="984"/>
      <c r="PAX38" s="984"/>
      <c r="PAY38" s="984"/>
      <c r="PAZ38" s="984"/>
      <c r="PBA38" s="984"/>
      <c r="PBB38" s="984"/>
      <c r="PBC38" s="984"/>
      <c r="PBD38" s="984"/>
      <c r="PBE38" s="984"/>
      <c r="PBF38" s="984"/>
      <c r="PBG38" s="984"/>
      <c r="PBH38" s="984"/>
      <c r="PBI38" s="984"/>
      <c r="PBJ38" s="984"/>
      <c r="PBK38" s="984"/>
      <c r="PBL38" s="984"/>
      <c r="PBM38" s="984"/>
      <c r="PBN38" s="984"/>
      <c r="PBO38" s="984"/>
      <c r="PBP38" s="984"/>
      <c r="PBQ38" s="984"/>
      <c r="PBR38" s="984"/>
      <c r="PBS38" s="984"/>
      <c r="PBT38" s="984"/>
      <c r="PBU38" s="984"/>
      <c r="PBV38" s="984"/>
      <c r="PBW38" s="984"/>
      <c r="PBX38" s="984"/>
      <c r="PBY38" s="984"/>
      <c r="PBZ38" s="984"/>
      <c r="PCA38" s="984"/>
      <c r="PCB38" s="984"/>
      <c r="PCC38" s="984"/>
      <c r="PCD38" s="984"/>
      <c r="PCE38" s="984"/>
      <c r="PCF38" s="984"/>
      <c r="PCG38" s="984"/>
      <c r="PCH38" s="984"/>
      <c r="PCI38" s="984"/>
      <c r="PCJ38" s="984"/>
      <c r="PCK38" s="984"/>
      <c r="PCL38" s="984"/>
      <c r="PCM38" s="984"/>
      <c r="PCN38" s="984"/>
      <c r="PCO38" s="984"/>
      <c r="PCP38" s="984"/>
      <c r="PCQ38" s="984"/>
      <c r="PCR38" s="984"/>
      <c r="PCS38" s="984"/>
      <c r="PCT38" s="984"/>
      <c r="PCU38" s="984"/>
      <c r="PCV38" s="984"/>
      <c r="PCW38" s="984"/>
      <c r="PCX38" s="984"/>
      <c r="PCY38" s="984"/>
      <c r="PCZ38" s="984"/>
      <c r="PDA38" s="984"/>
      <c r="PDB38" s="984"/>
      <c r="PDC38" s="984"/>
      <c r="PDD38" s="984"/>
      <c r="PDE38" s="984"/>
      <c r="PDF38" s="984"/>
      <c r="PDG38" s="984"/>
      <c r="PDH38" s="984"/>
      <c r="PDI38" s="984"/>
      <c r="PDJ38" s="984"/>
      <c r="PDK38" s="984"/>
      <c r="PDL38" s="984"/>
      <c r="PDM38" s="984"/>
      <c r="PDN38" s="984"/>
      <c r="PDO38" s="984"/>
      <c r="PDP38" s="984"/>
      <c r="PDQ38" s="984"/>
      <c r="PDR38" s="984"/>
      <c r="PDS38" s="984"/>
      <c r="PDT38" s="984"/>
      <c r="PDU38" s="984"/>
      <c r="PDV38" s="984"/>
      <c r="PDW38" s="984"/>
      <c r="PDX38" s="984"/>
      <c r="PDY38" s="984"/>
      <c r="PDZ38" s="984"/>
      <c r="PEA38" s="984"/>
      <c r="PEB38" s="984"/>
      <c r="PEC38" s="984"/>
      <c r="PED38" s="984"/>
      <c r="PEE38" s="984"/>
      <c r="PEF38" s="984"/>
      <c r="PEG38" s="984"/>
      <c r="PEH38" s="984"/>
      <c r="PEI38" s="984"/>
      <c r="PEJ38" s="984"/>
      <c r="PEK38" s="984"/>
      <c r="PEL38" s="984"/>
      <c r="PEM38" s="984"/>
      <c r="PEN38" s="984"/>
      <c r="PEO38" s="984"/>
      <c r="PEP38" s="984"/>
      <c r="PEQ38" s="984"/>
      <c r="PER38" s="984"/>
      <c r="PES38" s="984"/>
      <c r="PET38" s="984"/>
      <c r="PEU38" s="984"/>
      <c r="PEV38" s="984"/>
      <c r="PEW38" s="984"/>
      <c r="PEX38" s="984"/>
      <c r="PEY38" s="984"/>
      <c r="PEZ38" s="984"/>
      <c r="PFA38" s="984"/>
      <c r="PFB38" s="984"/>
      <c r="PFC38" s="984"/>
      <c r="PFD38" s="984"/>
      <c r="PFE38" s="984"/>
      <c r="PFF38" s="984"/>
      <c r="PFG38" s="984"/>
      <c r="PFH38" s="984"/>
      <c r="PFI38" s="984"/>
      <c r="PFJ38" s="984"/>
      <c r="PFK38" s="984"/>
      <c r="PFL38" s="984"/>
      <c r="PFM38" s="984"/>
      <c r="PFN38" s="984"/>
      <c r="PFO38" s="984"/>
      <c r="PFP38" s="984"/>
      <c r="PFQ38" s="984"/>
      <c r="PFR38" s="984"/>
      <c r="PFS38" s="984"/>
      <c r="PFT38" s="984"/>
      <c r="PFU38" s="984"/>
      <c r="PFV38" s="984"/>
      <c r="PFW38" s="984"/>
      <c r="PFX38" s="984"/>
      <c r="PFY38" s="984"/>
      <c r="PFZ38" s="984"/>
      <c r="PGA38" s="984"/>
      <c r="PGB38" s="984"/>
      <c r="PGC38" s="984"/>
      <c r="PGD38" s="984"/>
      <c r="PGE38" s="984"/>
      <c r="PGF38" s="984"/>
      <c r="PGG38" s="984"/>
      <c r="PGH38" s="984"/>
      <c r="PGI38" s="984"/>
      <c r="PGJ38" s="984"/>
      <c r="PGK38" s="984"/>
      <c r="PGL38" s="984"/>
      <c r="PGM38" s="984"/>
      <c r="PGN38" s="984"/>
      <c r="PGO38" s="984"/>
      <c r="PGP38" s="984"/>
      <c r="PGQ38" s="984"/>
      <c r="PGR38" s="984"/>
      <c r="PGS38" s="984"/>
      <c r="PGT38" s="984"/>
      <c r="PGU38" s="984"/>
      <c r="PGV38" s="984"/>
      <c r="PGW38" s="984"/>
      <c r="PGX38" s="984"/>
      <c r="PGY38" s="984"/>
      <c r="PGZ38" s="984"/>
      <c r="PHA38" s="984"/>
      <c r="PHB38" s="984"/>
      <c r="PHC38" s="984"/>
      <c r="PHD38" s="984"/>
      <c r="PHE38" s="984"/>
      <c r="PHF38" s="984"/>
      <c r="PHG38" s="984"/>
      <c r="PHH38" s="984"/>
      <c r="PHI38" s="984"/>
      <c r="PHJ38" s="984"/>
      <c r="PHK38" s="984"/>
      <c r="PHL38" s="984"/>
      <c r="PHM38" s="984"/>
      <c r="PHN38" s="984"/>
      <c r="PHO38" s="984"/>
      <c r="PHP38" s="984"/>
      <c r="PHQ38" s="984"/>
      <c r="PHR38" s="984"/>
      <c r="PHS38" s="984"/>
      <c r="PHT38" s="984"/>
      <c r="PHU38" s="984"/>
      <c r="PHV38" s="984"/>
      <c r="PHW38" s="984"/>
      <c r="PHX38" s="984"/>
      <c r="PHY38" s="984"/>
      <c r="PHZ38" s="984"/>
      <c r="PIA38" s="984"/>
      <c r="PIB38" s="984"/>
      <c r="PIC38" s="984"/>
      <c r="PID38" s="984"/>
      <c r="PIE38" s="984"/>
      <c r="PIF38" s="984"/>
      <c r="PIG38" s="984"/>
      <c r="PIH38" s="984"/>
      <c r="PII38" s="984"/>
      <c r="PIJ38" s="984"/>
      <c r="PIK38" s="984"/>
      <c r="PIL38" s="984"/>
      <c r="PIM38" s="984"/>
      <c r="PIN38" s="984"/>
      <c r="PIO38" s="984"/>
      <c r="PIP38" s="984"/>
      <c r="PIQ38" s="984"/>
      <c r="PIR38" s="984"/>
      <c r="PIS38" s="984"/>
      <c r="PIT38" s="984"/>
      <c r="PIU38" s="984"/>
      <c r="PIV38" s="984"/>
      <c r="PIW38" s="984"/>
      <c r="PIX38" s="984"/>
      <c r="PIY38" s="984"/>
      <c r="PIZ38" s="984"/>
      <c r="PJA38" s="984"/>
      <c r="PJB38" s="984"/>
      <c r="PJC38" s="984"/>
      <c r="PJD38" s="984"/>
      <c r="PJE38" s="984"/>
      <c r="PJF38" s="984"/>
      <c r="PJG38" s="984"/>
      <c r="PJH38" s="984"/>
      <c r="PJI38" s="984"/>
      <c r="PJJ38" s="984"/>
      <c r="PJK38" s="984"/>
      <c r="PJL38" s="984"/>
      <c r="PJM38" s="984"/>
      <c r="PJN38" s="984"/>
      <c r="PJO38" s="984"/>
      <c r="PJP38" s="984"/>
      <c r="PJQ38" s="984"/>
      <c r="PJR38" s="984"/>
      <c r="PJS38" s="984"/>
      <c r="PJT38" s="984"/>
      <c r="PJU38" s="984"/>
      <c r="PJV38" s="984"/>
      <c r="PJW38" s="984"/>
      <c r="PJX38" s="984"/>
      <c r="PJY38" s="984"/>
      <c r="PJZ38" s="984"/>
      <c r="PKA38" s="984"/>
      <c r="PKB38" s="984"/>
      <c r="PKC38" s="984"/>
      <c r="PKD38" s="984"/>
      <c r="PKE38" s="984"/>
      <c r="PKF38" s="984"/>
      <c r="PKG38" s="984"/>
      <c r="PKH38" s="984"/>
      <c r="PKI38" s="984"/>
      <c r="PKJ38" s="984"/>
      <c r="PKK38" s="984"/>
      <c r="PKL38" s="984"/>
      <c r="PKM38" s="984"/>
      <c r="PKN38" s="984"/>
      <c r="PKO38" s="984"/>
      <c r="PKP38" s="984"/>
      <c r="PKQ38" s="984"/>
      <c r="PKR38" s="984"/>
      <c r="PKS38" s="984"/>
      <c r="PKT38" s="984"/>
      <c r="PKU38" s="984"/>
      <c r="PKV38" s="984"/>
      <c r="PKW38" s="984"/>
      <c r="PKX38" s="984"/>
      <c r="PKY38" s="984"/>
      <c r="PKZ38" s="984"/>
      <c r="PLA38" s="984"/>
      <c r="PLB38" s="984"/>
      <c r="PLC38" s="984"/>
      <c r="PLD38" s="984"/>
      <c r="PLE38" s="984"/>
      <c r="PLF38" s="984"/>
      <c r="PLG38" s="984"/>
      <c r="PLH38" s="984"/>
      <c r="PLI38" s="984"/>
      <c r="PLJ38" s="984"/>
      <c r="PLK38" s="984"/>
      <c r="PLL38" s="984"/>
      <c r="PLM38" s="984"/>
      <c r="PLN38" s="984"/>
      <c r="PLO38" s="984"/>
      <c r="PLP38" s="984"/>
      <c r="PLQ38" s="984"/>
      <c r="PLR38" s="984"/>
      <c r="PLS38" s="984"/>
      <c r="PLT38" s="984"/>
      <c r="PLU38" s="984"/>
      <c r="PLV38" s="984"/>
      <c r="PLW38" s="984"/>
      <c r="PLX38" s="984"/>
      <c r="PLY38" s="984"/>
      <c r="PLZ38" s="984"/>
      <c r="PMA38" s="984"/>
      <c r="PMB38" s="984"/>
      <c r="PMC38" s="984"/>
      <c r="PMD38" s="984"/>
      <c r="PME38" s="984"/>
      <c r="PMF38" s="984"/>
      <c r="PMG38" s="984"/>
      <c r="PMH38" s="984"/>
      <c r="PMI38" s="984"/>
      <c r="PMJ38" s="984"/>
      <c r="PMK38" s="984"/>
      <c r="PML38" s="984"/>
      <c r="PMM38" s="984"/>
      <c r="PMN38" s="984"/>
      <c r="PMO38" s="984"/>
      <c r="PMP38" s="984"/>
      <c r="PMQ38" s="984"/>
      <c r="PMR38" s="984"/>
      <c r="PMS38" s="984"/>
      <c r="PMT38" s="984"/>
      <c r="PMU38" s="984"/>
      <c r="PMV38" s="984"/>
      <c r="PMW38" s="984"/>
      <c r="PMX38" s="984"/>
      <c r="PMY38" s="984"/>
      <c r="PMZ38" s="984"/>
      <c r="PNA38" s="984"/>
      <c r="PNB38" s="984"/>
      <c r="PNC38" s="984"/>
      <c r="PND38" s="984"/>
      <c r="PNE38" s="984"/>
      <c r="PNF38" s="984"/>
      <c r="PNG38" s="984"/>
      <c r="PNH38" s="984"/>
      <c r="PNI38" s="984"/>
      <c r="PNJ38" s="984"/>
      <c r="PNK38" s="984"/>
      <c r="PNL38" s="984"/>
      <c r="PNM38" s="984"/>
      <c r="PNN38" s="984"/>
      <c r="PNO38" s="984"/>
      <c r="PNP38" s="984"/>
      <c r="PNQ38" s="984"/>
      <c r="PNR38" s="984"/>
      <c r="PNS38" s="984"/>
      <c r="PNT38" s="984"/>
      <c r="PNU38" s="984"/>
      <c r="PNV38" s="984"/>
      <c r="PNW38" s="984"/>
      <c r="PNX38" s="984"/>
      <c r="PNY38" s="984"/>
      <c r="PNZ38" s="984"/>
      <c r="POA38" s="984"/>
      <c r="POB38" s="984"/>
      <c r="POC38" s="984"/>
      <c r="POD38" s="984"/>
      <c r="POE38" s="984"/>
      <c r="POF38" s="984"/>
      <c r="POG38" s="984"/>
      <c r="POH38" s="984"/>
      <c r="POI38" s="984"/>
      <c r="POJ38" s="984"/>
      <c r="POK38" s="984"/>
      <c r="POL38" s="984"/>
      <c r="POM38" s="984"/>
      <c r="PON38" s="984"/>
      <c r="POO38" s="984"/>
      <c r="POP38" s="984"/>
      <c r="POQ38" s="984"/>
      <c r="POR38" s="984"/>
      <c r="POS38" s="984"/>
      <c r="POT38" s="984"/>
      <c r="POU38" s="984"/>
      <c r="POV38" s="984"/>
      <c r="POW38" s="984"/>
      <c r="POX38" s="984"/>
      <c r="POY38" s="984"/>
      <c r="POZ38" s="984"/>
      <c r="PPA38" s="984"/>
      <c r="PPB38" s="984"/>
      <c r="PPC38" s="984"/>
      <c r="PPD38" s="984"/>
      <c r="PPE38" s="984"/>
      <c r="PPF38" s="984"/>
      <c r="PPG38" s="984"/>
      <c r="PPH38" s="984"/>
      <c r="PPI38" s="984"/>
      <c r="PPJ38" s="984"/>
      <c r="PPK38" s="984"/>
      <c r="PPL38" s="984"/>
      <c r="PPM38" s="984"/>
      <c r="PPN38" s="984"/>
      <c r="PPO38" s="984"/>
      <c r="PPP38" s="984"/>
      <c r="PPQ38" s="984"/>
      <c r="PPR38" s="984"/>
      <c r="PPS38" s="984"/>
      <c r="PPT38" s="984"/>
      <c r="PPU38" s="984"/>
      <c r="PPV38" s="984"/>
      <c r="PPW38" s="984"/>
      <c r="PPX38" s="984"/>
      <c r="PPY38" s="984"/>
      <c r="PPZ38" s="984"/>
      <c r="PQA38" s="984"/>
      <c r="PQB38" s="984"/>
      <c r="PQC38" s="984"/>
      <c r="PQD38" s="984"/>
      <c r="PQE38" s="984"/>
      <c r="PQF38" s="984"/>
      <c r="PQG38" s="984"/>
      <c r="PQH38" s="984"/>
      <c r="PQI38" s="984"/>
      <c r="PQJ38" s="984"/>
      <c r="PQK38" s="984"/>
      <c r="PQL38" s="984"/>
      <c r="PQM38" s="984"/>
      <c r="PQN38" s="984"/>
      <c r="PQO38" s="984"/>
      <c r="PQP38" s="984"/>
      <c r="PQQ38" s="984"/>
      <c r="PQR38" s="984"/>
      <c r="PQS38" s="984"/>
      <c r="PQT38" s="984"/>
      <c r="PQU38" s="984"/>
      <c r="PQV38" s="984"/>
      <c r="PQW38" s="984"/>
      <c r="PQX38" s="984"/>
      <c r="PQY38" s="984"/>
      <c r="PQZ38" s="984"/>
      <c r="PRA38" s="984"/>
      <c r="PRB38" s="984"/>
      <c r="PRC38" s="984"/>
      <c r="PRD38" s="984"/>
      <c r="PRE38" s="984"/>
      <c r="PRF38" s="984"/>
      <c r="PRG38" s="984"/>
      <c r="PRH38" s="984"/>
      <c r="PRI38" s="984"/>
      <c r="PRJ38" s="984"/>
      <c r="PRK38" s="984"/>
      <c r="PRL38" s="984"/>
      <c r="PRM38" s="984"/>
      <c r="PRN38" s="984"/>
      <c r="PRO38" s="984"/>
      <c r="PRP38" s="984"/>
      <c r="PRQ38" s="984"/>
      <c r="PRR38" s="984"/>
      <c r="PRS38" s="984"/>
      <c r="PRT38" s="984"/>
      <c r="PRU38" s="984"/>
      <c r="PRV38" s="984"/>
      <c r="PRW38" s="984"/>
      <c r="PRX38" s="984"/>
      <c r="PRY38" s="984"/>
      <c r="PRZ38" s="984"/>
      <c r="PSA38" s="984"/>
      <c r="PSB38" s="984"/>
      <c r="PSC38" s="984"/>
      <c r="PSD38" s="984"/>
      <c r="PSE38" s="984"/>
      <c r="PSF38" s="984"/>
      <c r="PSG38" s="984"/>
      <c r="PSH38" s="984"/>
      <c r="PSI38" s="984"/>
      <c r="PSJ38" s="984"/>
      <c r="PSK38" s="984"/>
      <c r="PSL38" s="984"/>
      <c r="PSM38" s="984"/>
      <c r="PSN38" s="984"/>
      <c r="PSO38" s="984"/>
      <c r="PSP38" s="984"/>
      <c r="PSQ38" s="984"/>
      <c r="PSR38" s="984"/>
      <c r="PSS38" s="984"/>
      <c r="PST38" s="984"/>
      <c r="PSU38" s="984"/>
      <c r="PSV38" s="984"/>
      <c r="PSW38" s="984"/>
      <c r="PSX38" s="984"/>
      <c r="PSY38" s="984"/>
      <c r="PSZ38" s="984"/>
      <c r="PTA38" s="984"/>
      <c r="PTB38" s="984"/>
      <c r="PTC38" s="984"/>
      <c r="PTD38" s="984"/>
      <c r="PTE38" s="984"/>
      <c r="PTF38" s="984"/>
      <c r="PTG38" s="984"/>
      <c r="PTH38" s="984"/>
      <c r="PTI38" s="984"/>
      <c r="PTJ38" s="984"/>
      <c r="PTK38" s="984"/>
      <c r="PTL38" s="984"/>
      <c r="PTM38" s="984"/>
      <c r="PTN38" s="984"/>
      <c r="PTO38" s="984"/>
      <c r="PTP38" s="984"/>
      <c r="PTQ38" s="984"/>
      <c r="PTR38" s="984"/>
      <c r="PTS38" s="984"/>
      <c r="PTT38" s="984"/>
      <c r="PTU38" s="984"/>
      <c r="PTV38" s="984"/>
      <c r="PTW38" s="984"/>
      <c r="PTX38" s="984"/>
      <c r="PTY38" s="984"/>
      <c r="PTZ38" s="984"/>
      <c r="PUA38" s="984"/>
      <c r="PUB38" s="984"/>
      <c r="PUC38" s="984"/>
      <c r="PUD38" s="984"/>
      <c r="PUE38" s="984"/>
      <c r="PUF38" s="984"/>
      <c r="PUG38" s="984"/>
      <c r="PUH38" s="984"/>
      <c r="PUI38" s="984"/>
      <c r="PUJ38" s="984"/>
      <c r="PUK38" s="984"/>
      <c r="PUL38" s="984"/>
      <c r="PUM38" s="984"/>
      <c r="PUN38" s="984"/>
      <c r="PUO38" s="984"/>
      <c r="PUP38" s="984"/>
      <c r="PUQ38" s="984"/>
      <c r="PUR38" s="984"/>
      <c r="PUS38" s="984"/>
      <c r="PUT38" s="984"/>
      <c r="PUU38" s="984"/>
      <c r="PUV38" s="984"/>
      <c r="PUW38" s="984"/>
      <c r="PUX38" s="984"/>
      <c r="PUY38" s="984"/>
      <c r="PUZ38" s="984"/>
      <c r="PVA38" s="984"/>
      <c r="PVB38" s="984"/>
      <c r="PVC38" s="984"/>
      <c r="PVD38" s="984"/>
      <c r="PVE38" s="984"/>
      <c r="PVF38" s="984"/>
      <c r="PVG38" s="984"/>
      <c r="PVH38" s="984"/>
      <c r="PVI38" s="984"/>
      <c r="PVJ38" s="984"/>
      <c r="PVK38" s="984"/>
      <c r="PVL38" s="984"/>
      <c r="PVM38" s="984"/>
      <c r="PVN38" s="984"/>
      <c r="PVO38" s="984"/>
      <c r="PVP38" s="984"/>
      <c r="PVQ38" s="984"/>
      <c r="PVR38" s="984"/>
      <c r="PVS38" s="984"/>
      <c r="PVT38" s="984"/>
      <c r="PVU38" s="984"/>
      <c r="PVV38" s="984"/>
      <c r="PVW38" s="984"/>
      <c r="PVX38" s="984"/>
      <c r="PVY38" s="984"/>
      <c r="PVZ38" s="984"/>
      <c r="PWA38" s="984"/>
      <c r="PWB38" s="984"/>
      <c r="PWC38" s="984"/>
      <c r="PWD38" s="984"/>
      <c r="PWE38" s="984"/>
      <c r="PWF38" s="984"/>
      <c r="PWG38" s="984"/>
      <c r="PWH38" s="984"/>
      <c r="PWI38" s="984"/>
      <c r="PWJ38" s="984"/>
      <c r="PWK38" s="984"/>
      <c r="PWL38" s="984"/>
      <c r="PWM38" s="984"/>
      <c r="PWN38" s="984"/>
      <c r="PWO38" s="984"/>
      <c r="PWP38" s="984"/>
      <c r="PWQ38" s="984"/>
      <c r="PWR38" s="984"/>
      <c r="PWS38" s="984"/>
      <c r="PWT38" s="984"/>
      <c r="PWU38" s="984"/>
      <c r="PWV38" s="984"/>
      <c r="PWW38" s="984"/>
      <c r="PWX38" s="984"/>
      <c r="PWY38" s="984"/>
      <c r="PWZ38" s="984"/>
      <c r="PXA38" s="984"/>
      <c r="PXB38" s="984"/>
      <c r="PXC38" s="984"/>
      <c r="PXD38" s="984"/>
      <c r="PXE38" s="984"/>
      <c r="PXF38" s="984"/>
      <c r="PXG38" s="984"/>
      <c r="PXH38" s="984"/>
      <c r="PXI38" s="984"/>
      <c r="PXJ38" s="984"/>
      <c r="PXK38" s="984"/>
      <c r="PXL38" s="984"/>
      <c r="PXM38" s="984"/>
      <c r="PXN38" s="984"/>
      <c r="PXO38" s="984"/>
      <c r="PXP38" s="984"/>
      <c r="PXQ38" s="984"/>
      <c r="PXR38" s="984"/>
      <c r="PXS38" s="984"/>
      <c r="PXT38" s="984"/>
      <c r="PXU38" s="984"/>
      <c r="PXV38" s="984"/>
      <c r="PXW38" s="984"/>
      <c r="PXX38" s="984"/>
      <c r="PXY38" s="984"/>
      <c r="PXZ38" s="984"/>
      <c r="PYA38" s="984"/>
      <c r="PYB38" s="984"/>
      <c r="PYC38" s="984"/>
      <c r="PYD38" s="984"/>
      <c r="PYE38" s="984"/>
      <c r="PYF38" s="984"/>
      <c r="PYG38" s="984"/>
      <c r="PYH38" s="984"/>
      <c r="PYI38" s="984"/>
      <c r="PYJ38" s="984"/>
      <c r="PYK38" s="984"/>
      <c r="PYL38" s="984"/>
      <c r="PYM38" s="984"/>
      <c r="PYN38" s="984"/>
      <c r="PYO38" s="984"/>
      <c r="PYP38" s="984"/>
      <c r="PYQ38" s="984"/>
      <c r="PYR38" s="984"/>
      <c r="PYS38" s="984"/>
      <c r="PYT38" s="984"/>
      <c r="PYU38" s="984"/>
      <c r="PYV38" s="984"/>
      <c r="PYW38" s="984"/>
      <c r="PYX38" s="984"/>
      <c r="PYY38" s="984"/>
      <c r="PYZ38" s="984"/>
      <c r="PZA38" s="984"/>
      <c r="PZB38" s="984"/>
      <c r="PZC38" s="984"/>
      <c r="PZD38" s="984"/>
      <c r="PZE38" s="984"/>
      <c r="PZF38" s="984"/>
      <c r="PZG38" s="984"/>
      <c r="PZH38" s="984"/>
      <c r="PZI38" s="984"/>
      <c r="PZJ38" s="984"/>
      <c r="PZK38" s="984"/>
      <c r="PZL38" s="984"/>
      <c r="PZM38" s="984"/>
      <c r="PZN38" s="984"/>
      <c r="PZO38" s="984"/>
      <c r="PZP38" s="984"/>
      <c r="PZQ38" s="984"/>
      <c r="PZR38" s="984"/>
      <c r="PZS38" s="984"/>
      <c r="PZT38" s="984"/>
      <c r="PZU38" s="984"/>
      <c r="PZV38" s="984"/>
      <c r="PZW38" s="984"/>
      <c r="PZX38" s="984"/>
      <c r="PZY38" s="984"/>
      <c r="PZZ38" s="984"/>
      <c r="QAA38" s="984"/>
      <c r="QAB38" s="984"/>
      <c r="QAC38" s="984"/>
      <c r="QAD38" s="984"/>
      <c r="QAE38" s="984"/>
      <c r="QAF38" s="984"/>
      <c r="QAG38" s="984"/>
      <c r="QAH38" s="984"/>
      <c r="QAI38" s="984"/>
      <c r="QAJ38" s="984"/>
      <c r="QAK38" s="984"/>
      <c r="QAL38" s="984"/>
      <c r="QAM38" s="984"/>
      <c r="QAN38" s="984"/>
      <c r="QAO38" s="984"/>
      <c r="QAP38" s="984"/>
      <c r="QAQ38" s="984"/>
      <c r="QAR38" s="984"/>
      <c r="QAS38" s="984"/>
      <c r="QAT38" s="984"/>
      <c r="QAU38" s="984"/>
      <c r="QAV38" s="984"/>
      <c r="QAW38" s="984"/>
      <c r="QAX38" s="984"/>
      <c r="QAY38" s="984"/>
      <c r="QAZ38" s="984"/>
      <c r="QBA38" s="984"/>
      <c r="QBB38" s="984"/>
      <c r="QBC38" s="984"/>
      <c r="QBD38" s="984"/>
      <c r="QBE38" s="984"/>
      <c r="QBF38" s="984"/>
      <c r="QBG38" s="984"/>
      <c r="QBH38" s="984"/>
      <c r="QBI38" s="984"/>
      <c r="QBJ38" s="984"/>
      <c r="QBK38" s="984"/>
      <c r="QBL38" s="984"/>
      <c r="QBM38" s="984"/>
      <c r="QBN38" s="984"/>
      <c r="QBO38" s="984"/>
      <c r="QBP38" s="984"/>
      <c r="QBQ38" s="984"/>
      <c r="QBR38" s="984"/>
      <c r="QBS38" s="984"/>
      <c r="QBT38" s="984"/>
      <c r="QBU38" s="984"/>
      <c r="QBV38" s="984"/>
      <c r="QBW38" s="984"/>
      <c r="QBX38" s="984"/>
      <c r="QBY38" s="984"/>
      <c r="QBZ38" s="984"/>
      <c r="QCA38" s="984"/>
      <c r="QCB38" s="984"/>
      <c r="QCC38" s="984"/>
      <c r="QCD38" s="984"/>
      <c r="QCE38" s="984"/>
      <c r="QCF38" s="984"/>
      <c r="QCG38" s="984"/>
      <c r="QCH38" s="984"/>
      <c r="QCI38" s="984"/>
      <c r="QCJ38" s="984"/>
      <c r="QCK38" s="984"/>
      <c r="QCL38" s="984"/>
      <c r="QCM38" s="984"/>
      <c r="QCN38" s="984"/>
      <c r="QCO38" s="984"/>
      <c r="QCP38" s="984"/>
      <c r="QCQ38" s="984"/>
      <c r="QCR38" s="984"/>
      <c r="QCS38" s="984"/>
      <c r="QCT38" s="984"/>
      <c r="QCU38" s="984"/>
      <c r="QCV38" s="984"/>
      <c r="QCW38" s="984"/>
      <c r="QCX38" s="984"/>
      <c r="QCY38" s="984"/>
      <c r="QCZ38" s="984"/>
      <c r="QDA38" s="984"/>
      <c r="QDB38" s="984"/>
      <c r="QDC38" s="984"/>
      <c r="QDD38" s="984"/>
      <c r="QDE38" s="984"/>
      <c r="QDF38" s="984"/>
      <c r="QDG38" s="984"/>
      <c r="QDH38" s="984"/>
      <c r="QDI38" s="984"/>
      <c r="QDJ38" s="984"/>
      <c r="QDK38" s="984"/>
      <c r="QDL38" s="984"/>
      <c r="QDM38" s="984"/>
      <c r="QDN38" s="984"/>
      <c r="QDO38" s="984"/>
      <c r="QDP38" s="984"/>
      <c r="QDQ38" s="984"/>
      <c r="QDR38" s="984"/>
      <c r="QDS38" s="984"/>
      <c r="QDT38" s="984"/>
      <c r="QDU38" s="984"/>
      <c r="QDV38" s="984"/>
      <c r="QDW38" s="984"/>
      <c r="QDX38" s="984"/>
      <c r="QDY38" s="984"/>
      <c r="QDZ38" s="984"/>
      <c r="QEA38" s="984"/>
      <c r="QEB38" s="984"/>
      <c r="QEC38" s="984"/>
      <c r="QED38" s="984"/>
      <c r="QEE38" s="984"/>
      <c r="QEF38" s="984"/>
      <c r="QEG38" s="984"/>
      <c r="QEH38" s="984"/>
      <c r="QEI38" s="984"/>
      <c r="QEJ38" s="984"/>
      <c r="QEK38" s="984"/>
      <c r="QEL38" s="984"/>
      <c r="QEM38" s="984"/>
      <c r="QEN38" s="984"/>
      <c r="QEO38" s="984"/>
      <c r="QEP38" s="984"/>
      <c r="QEQ38" s="984"/>
      <c r="QER38" s="984"/>
      <c r="QES38" s="984"/>
      <c r="QET38" s="984"/>
      <c r="QEU38" s="984"/>
      <c r="QEV38" s="984"/>
      <c r="QEW38" s="984"/>
      <c r="QEX38" s="984"/>
      <c r="QEY38" s="984"/>
      <c r="QEZ38" s="984"/>
      <c r="QFA38" s="984"/>
      <c r="QFB38" s="984"/>
      <c r="QFC38" s="984"/>
      <c r="QFD38" s="984"/>
      <c r="QFE38" s="984"/>
      <c r="QFF38" s="984"/>
      <c r="QFG38" s="984"/>
      <c r="QFH38" s="984"/>
      <c r="QFI38" s="984"/>
      <c r="QFJ38" s="984"/>
      <c r="QFK38" s="984"/>
      <c r="QFL38" s="984"/>
      <c r="QFM38" s="984"/>
      <c r="QFN38" s="984"/>
      <c r="QFO38" s="984"/>
      <c r="QFP38" s="984"/>
      <c r="QFQ38" s="984"/>
      <c r="QFR38" s="984"/>
      <c r="QFS38" s="984"/>
      <c r="QFT38" s="984"/>
      <c r="QFU38" s="984"/>
      <c r="QFV38" s="984"/>
      <c r="QFW38" s="984"/>
      <c r="QFX38" s="984"/>
      <c r="QFY38" s="984"/>
      <c r="QFZ38" s="984"/>
      <c r="QGA38" s="984"/>
      <c r="QGB38" s="984"/>
      <c r="QGC38" s="984"/>
      <c r="QGD38" s="984"/>
      <c r="QGE38" s="984"/>
      <c r="QGF38" s="984"/>
      <c r="QGG38" s="984"/>
      <c r="QGH38" s="984"/>
      <c r="QGI38" s="984"/>
      <c r="QGJ38" s="984"/>
      <c r="QGK38" s="984"/>
      <c r="QGL38" s="984"/>
      <c r="QGM38" s="984"/>
      <c r="QGN38" s="984"/>
      <c r="QGO38" s="984"/>
      <c r="QGP38" s="984"/>
      <c r="QGQ38" s="984"/>
      <c r="QGR38" s="984"/>
      <c r="QGS38" s="984"/>
      <c r="QGT38" s="984"/>
      <c r="QGU38" s="984"/>
      <c r="QGV38" s="984"/>
      <c r="QGW38" s="984"/>
      <c r="QGX38" s="984"/>
      <c r="QGY38" s="984"/>
      <c r="QGZ38" s="984"/>
      <c r="QHA38" s="984"/>
      <c r="QHB38" s="984"/>
      <c r="QHC38" s="984"/>
      <c r="QHD38" s="984"/>
      <c r="QHE38" s="984"/>
      <c r="QHF38" s="984"/>
      <c r="QHG38" s="984"/>
      <c r="QHH38" s="984"/>
      <c r="QHI38" s="984"/>
      <c r="QHJ38" s="984"/>
      <c r="QHK38" s="984"/>
      <c r="QHL38" s="984"/>
      <c r="QHM38" s="984"/>
      <c r="QHN38" s="984"/>
      <c r="QHO38" s="984"/>
      <c r="QHP38" s="984"/>
      <c r="QHQ38" s="984"/>
      <c r="QHR38" s="984"/>
      <c r="QHS38" s="984"/>
      <c r="QHT38" s="984"/>
      <c r="QHU38" s="984"/>
      <c r="QHV38" s="984"/>
      <c r="QHW38" s="984"/>
      <c r="QHX38" s="984"/>
      <c r="QHY38" s="984"/>
      <c r="QHZ38" s="984"/>
      <c r="QIA38" s="984"/>
      <c r="QIB38" s="984"/>
      <c r="QIC38" s="984"/>
      <c r="QID38" s="984"/>
      <c r="QIE38" s="984"/>
      <c r="QIF38" s="984"/>
      <c r="QIG38" s="984"/>
      <c r="QIH38" s="984"/>
      <c r="QII38" s="984"/>
      <c r="QIJ38" s="984"/>
      <c r="QIK38" s="984"/>
      <c r="QIL38" s="984"/>
      <c r="QIM38" s="984"/>
      <c r="QIN38" s="984"/>
      <c r="QIO38" s="984"/>
      <c r="QIP38" s="984"/>
      <c r="QIQ38" s="984"/>
      <c r="QIR38" s="984"/>
      <c r="QIS38" s="984"/>
      <c r="QIT38" s="984"/>
      <c r="QIU38" s="984"/>
      <c r="QIV38" s="984"/>
      <c r="QIW38" s="984"/>
      <c r="QIX38" s="984"/>
      <c r="QIY38" s="984"/>
      <c r="QIZ38" s="984"/>
      <c r="QJA38" s="984"/>
      <c r="QJB38" s="984"/>
      <c r="QJC38" s="984"/>
      <c r="QJD38" s="984"/>
      <c r="QJE38" s="984"/>
      <c r="QJF38" s="984"/>
      <c r="QJG38" s="984"/>
      <c r="QJH38" s="984"/>
      <c r="QJI38" s="984"/>
      <c r="QJJ38" s="984"/>
      <c r="QJK38" s="984"/>
      <c r="QJL38" s="984"/>
      <c r="QJM38" s="984"/>
      <c r="QJN38" s="984"/>
      <c r="QJO38" s="984"/>
      <c r="QJP38" s="984"/>
      <c r="QJQ38" s="984"/>
      <c r="QJR38" s="984"/>
      <c r="QJS38" s="984"/>
      <c r="QJT38" s="984"/>
      <c r="QJU38" s="984"/>
      <c r="QJV38" s="984"/>
      <c r="QJW38" s="984"/>
      <c r="QJX38" s="984"/>
      <c r="QJY38" s="984"/>
      <c r="QJZ38" s="984"/>
      <c r="QKA38" s="984"/>
      <c r="QKB38" s="984"/>
      <c r="QKC38" s="984"/>
      <c r="QKD38" s="984"/>
      <c r="QKE38" s="984"/>
      <c r="QKF38" s="984"/>
      <c r="QKG38" s="984"/>
      <c r="QKH38" s="984"/>
      <c r="QKI38" s="984"/>
      <c r="QKJ38" s="984"/>
      <c r="QKK38" s="984"/>
      <c r="QKL38" s="984"/>
      <c r="QKM38" s="984"/>
      <c r="QKN38" s="984"/>
      <c r="QKO38" s="984"/>
      <c r="QKP38" s="984"/>
      <c r="QKQ38" s="984"/>
      <c r="QKR38" s="984"/>
      <c r="QKS38" s="984"/>
      <c r="QKT38" s="984"/>
      <c r="QKU38" s="984"/>
      <c r="QKV38" s="984"/>
      <c r="QKW38" s="984"/>
      <c r="QKX38" s="984"/>
      <c r="QKY38" s="984"/>
      <c r="QKZ38" s="984"/>
      <c r="QLA38" s="984"/>
      <c r="QLB38" s="984"/>
      <c r="QLC38" s="984"/>
      <c r="QLD38" s="984"/>
      <c r="QLE38" s="984"/>
      <c r="QLF38" s="984"/>
      <c r="QLG38" s="984"/>
      <c r="QLH38" s="984"/>
      <c r="QLI38" s="984"/>
      <c r="QLJ38" s="984"/>
      <c r="QLK38" s="984"/>
      <c r="QLL38" s="984"/>
      <c r="QLM38" s="984"/>
      <c r="QLN38" s="984"/>
      <c r="QLO38" s="984"/>
      <c r="QLP38" s="984"/>
      <c r="QLQ38" s="984"/>
      <c r="QLR38" s="984"/>
      <c r="QLS38" s="984"/>
      <c r="QLT38" s="984"/>
      <c r="QLU38" s="984"/>
      <c r="QLV38" s="984"/>
      <c r="QLW38" s="984"/>
      <c r="QLX38" s="984"/>
      <c r="QLY38" s="984"/>
      <c r="QLZ38" s="984"/>
      <c r="QMA38" s="984"/>
      <c r="QMB38" s="984"/>
      <c r="QMC38" s="984"/>
      <c r="QMD38" s="984"/>
      <c r="QME38" s="984"/>
      <c r="QMF38" s="984"/>
      <c r="QMG38" s="984"/>
      <c r="QMH38" s="984"/>
      <c r="QMI38" s="984"/>
      <c r="QMJ38" s="984"/>
      <c r="QMK38" s="984"/>
      <c r="QML38" s="984"/>
      <c r="QMM38" s="984"/>
      <c r="QMN38" s="984"/>
      <c r="QMO38" s="984"/>
      <c r="QMP38" s="984"/>
      <c r="QMQ38" s="984"/>
      <c r="QMR38" s="984"/>
      <c r="QMS38" s="984"/>
      <c r="QMT38" s="984"/>
      <c r="QMU38" s="984"/>
      <c r="QMV38" s="984"/>
      <c r="QMW38" s="984"/>
      <c r="QMX38" s="984"/>
      <c r="QMY38" s="984"/>
      <c r="QMZ38" s="984"/>
      <c r="QNA38" s="984"/>
      <c r="QNB38" s="984"/>
      <c r="QNC38" s="984"/>
      <c r="QND38" s="984"/>
      <c r="QNE38" s="984"/>
      <c r="QNF38" s="984"/>
      <c r="QNG38" s="984"/>
      <c r="QNH38" s="984"/>
      <c r="QNI38" s="984"/>
      <c r="QNJ38" s="984"/>
      <c r="QNK38" s="984"/>
      <c r="QNL38" s="984"/>
      <c r="QNM38" s="984"/>
      <c r="QNN38" s="984"/>
      <c r="QNO38" s="984"/>
      <c r="QNP38" s="984"/>
      <c r="QNQ38" s="984"/>
      <c r="QNR38" s="984"/>
      <c r="QNS38" s="984"/>
      <c r="QNT38" s="984"/>
      <c r="QNU38" s="984"/>
      <c r="QNV38" s="984"/>
      <c r="QNW38" s="984"/>
      <c r="QNX38" s="984"/>
      <c r="QNY38" s="984"/>
      <c r="QNZ38" s="984"/>
      <c r="QOA38" s="984"/>
      <c r="QOB38" s="984"/>
      <c r="QOC38" s="984"/>
      <c r="QOD38" s="984"/>
      <c r="QOE38" s="984"/>
      <c r="QOF38" s="984"/>
      <c r="QOG38" s="984"/>
      <c r="QOH38" s="984"/>
      <c r="QOI38" s="984"/>
      <c r="QOJ38" s="984"/>
      <c r="QOK38" s="984"/>
      <c r="QOL38" s="984"/>
      <c r="QOM38" s="984"/>
      <c r="QON38" s="984"/>
      <c r="QOO38" s="984"/>
      <c r="QOP38" s="984"/>
      <c r="QOQ38" s="984"/>
      <c r="QOR38" s="984"/>
      <c r="QOS38" s="984"/>
      <c r="QOT38" s="984"/>
      <c r="QOU38" s="984"/>
      <c r="QOV38" s="984"/>
      <c r="QOW38" s="984"/>
      <c r="QOX38" s="984"/>
      <c r="QOY38" s="984"/>
      <c r="QOZ38" s="984"/>
      <c r="QPA38" s="984"/>
      <c r="QPB38" s="984"/>
      <c r="QPC38" s="984"/>
      <c r="QPD38" s="984"/>
      <c r="QPE38" s="984"/>
      <c r="QPF38" s="984"/>
      <c r="QPG38" s="984"/>
      <c r="QPH38" s="984"/>
      <c r="QPI38" s="984"/>
      <c r="QPJ38" s="984"/>
      <c r="QPK38" s="984"/>
      <c r="QPL38" s="984"/>
      <c r="QPM38" s="984"/>
      <c r="QPN38" s="984"/>
      <c r="QPO38" s="984"/>
      <c r="QPP38" s="984"/>
      <c r="QPQ38" s="984"/>
      <c r="QPR38" s="984"/>
      <c r="QPS38" s="984"/>
      <c r="QPT38" s="984"/>
      <c r="QPU38" s="984"/>
      <c r="QPV38" s="984"/>
      <c r="QPW38" s="984"/>
      <c r="QPX38" s="984"/>
      <c r="QPY38" s="984"/>
      <c r="QPZ38" s="984"/>
      <c r="QQA38" s="984"/>
      <c r="QQB38" s="984"/>
      <c r="QQC38" s="984"/>
      <c r="QQD38" s="984"/>
      <c r="QQE38" s="984"/>
      <c r="QQF38" s="984"/>
      <c r="QQG38" s="984"/>
      <c r="QQH38" s="984"/>
      <c r="QQI38" s="984"/>
      <c r="QQJ38" s="984"/>
      <c r="QQK38" s="984"/>
      <c r="QQL38" s="984"/>
      <c r="QQM38" s="984"/>
      <c r="QQN38" s="984"/>
      <c r="QQO38" s="984"/>
      <c r="QQP38" s="984"/>
      <c r="QQQ38" s="984"/>
      <c r="QQR38" s="984"/>
      <c r="QQS38" s="984"/>
      <c r="QQT38" s="984"/>
      <c r="QQU38" s="984"/>
      <c r="QQV38" s="984"/>
      <c r="QQW38" s="984"/>
      <c r="QQX38" s="984"/>
      <c r="QQY38" s="984"/>
      <c r="QQZ38" s="984"/>
      <c r="QRA38" s="984"/>
      <c r="QRB38" s="984"/>
      <c r="QRC38" s="984"/>
      <c r="QRD38" s="984"/>
      <c r="QRE38" s="984"/>
      <c r="QRF38" s="984"/>
      <c r="QRG38" s="984"/>
      <c r="QRH38" s="984"/>
      <c r="QRI38" s="984"/>
      <c r="QRJ38" s="984"/>
      <c r="QRK38" s="984"/>
      <c r="QRL38" s="984"/>
      <c r="QRM38" s="984"/>
      <c r="QRN38" s="984"/>
      <c r="QRO38" s="984"/>
      <c r="QRP38" s="984"/>
      <c r="QRQ38" s="984"/>
      <c r="QRR38" s="984"/>
      <c r="QRS38" s="984"/>
      <c r="QRT38" s="984"/>
      <c r="QRU38" s="984"/>
      <c r="QRV38" s="984"/>
      <c r="QRW38" s="984"/>
      <c r="QRX38" s="984"/>
      <c r="QRY38" s="984"/>
      <c r="QRZ38" s="984"/>
      <c r="QSA38" s="984"/>
      <c r="QSB38" s="984"/>
      <c r="QSC38" s="984"/>
      <c r="QSD38" s="984"/>
      <c r="QSE38" s="984"/>
      <c r="QSF38" s="984"/>
      <c r="QSG38" s="984"/>
      <c r="QSH38" s="984"/>
      <c r="QSI38" s="984"/>
      <c r="QSJ38" s="984"/>
      <c r="QSK38" s="984"/>
      <c r="QSL38" s="984"/>
      <c r="QSM38" s="984"/>
      <c r="QSN38" s="984"/>
      <c r="QSO38" s="984"/>
      <c r="QSP38" s="984"/>
      <c r="QSQ38" s="984"/>
      <c r="QSR38" s="984"/>
      <c r="QSS38" s="984"/>
      <c r="QST38" s="984"/>
      <c r="QSU38" s="984"/>
      <c r="QSV38" s="984"/>
      <c r="QSW38" s="984"/>
      <c r="QSX38" s="984"/>
      <c r="QSY38" s="984"/>
      <c r="QSZ38" s="984"/>
      <c r="QTA38" s="984"/>
      <c r="QTB38" s="984"/>
      <c r="QTC38" s="984"/>
      <c r="QTD38" s="984"/>
      <c r="QTE38" s="984"/>
      <c r="QTF38" s="984"/>
      <c r="QTG38" s="984"/>
      <c r="QTH38" s="984"/>
      <c r="QTI38" s="984"/>
      <c r="QTJ38" s="984"/>
      <c r="QTK38" s="984"/>
      <c r="QTL38" s="984"/>
      <c r="QTM38" s="984"/>
      <c r="QTN38" s="984"/>
      <c r="QTO38" s="984"/>
      <c r="QTP38" s="984"/>
      <c r="QTQ38" s="984"/>
      <c r="QTR38" s="984"/>
      <c r="QTS38" s="984"/>
      <c r="QTT38" s="984"/>
      <c r="QTU38" s="984"/>
      <c r="QTV38" s="984"/>
      <c r="QTW38" s="984"/>
      <c r="QTX38" s="984"/>
      <c r="QTY38" s="984"/>
      <c r="QTZ38" s="984"/>
      <c r="QUA38" s="984"/>
      <c r="QUB38" s="984"/>
      <c r="QUC38" s="984"/>
      <c r="QUD38" s="984"/>
      <c r="QUE38" s="984"/>
      <c r="QUF38" s="984"/>
      <c r="QUG38" s="984"/>
      <c r="QUH38" s="984"/>
      <c r="QUI38" s="984"/>
      <c r="QUJ38" s="984"/>
      <c r="QUK38" s="984"/>
      <c r="QUL38" s="984"/>
      <c r="QUM38" s="984"/>
      <c r="QUN38" s="984"/>
      <c r="QUO38" s="984"/>
      <c r="QUP38" s="984"/>
      <c r="QUQ38" s="984"/>
      <c r="QUR38" s="984"/>
      <c r="QUS38" s="984"/>
      <c r="QUT38" s="984"/>
      <c r="QUU38" s="984"/>
      <c r="QUV38" s="984"/>
      <c r="QUW38" s="984"/>
      <c r="QUX38" s="984"/>
      <c r="QUY38" s="984"/>
      <c r="QUZ38" s="984"/>
      <c r="QVA38" s="984"/>
      <c r="QVB38" s="984"/>
      <c r="QVC38" s="984"/>
      <c r="QVD38" s="984"/>
      <c r="QVE38" s="984"/>
      <c r="QVF38" s="984"/>
      <c r="QVG38" s="984"/>
      <c r="QVH38" s="984"/>
      <c r="QVI38" s="984"/>
      <c r="QVJ38" s="984"/>
      <c r="QVK38" s="984"/>
      <c r="QVL38" s="984"/>
      <c r="QVM38" s="984"/>
      <c r="QVN38" s="984"/>
      <c r="QVO38" s="984"/>
      <c r="QVP38" s="984"/>
      <c r="QVQ38" s="984"/>
      <c r="QVR38" s="984"/>
      <c r="QVS38" s="984"/>
      <c r="QVT38" s="984"/>
      <c r="QVU38" s="984"/>
      <c r="QVV38" s="984"/>
      <c r="QVW38" s="984"/>
      <c r="QVX38" s="984"/>
      <c r="QVY38" s="984"/>
      <c r="QVZ38" s="984"/>
      <c r="QWA38" s="984"/>
      <c r="QWB38" s="984"/>
      <c r="QWC38" s="984"/>
      <c r="QWD38" s="984"/>
      <c r="QWE38" s="984"/>
      <c r="QWF38" s="984"/>
      <c r="QWG38" s="984"/>
      <c r="QWH38" s="984"/>
      <c r="QWI38" s="984"/>
      <c r="QWJ38" s="984"/>
      <c r="QWK38" s="984"/>
      <c r="QWL38" s="984"/>
      <c r="QWM38" s="984"/>
      <c r="QWN38" s="984"/>
      <c r="QWO38" s="984"/>
      <c r="QWP38" s="984"/>
      <c r="QWQ38" s="984"/>
      <c r="QWR38" s="984"/>
      <c r="QWS38" s="984"/>
      <c r="QWT38" s="984"/>
      <c r="QWU38" s="984"/>
      <c r="QWV38" s="984"/>
      <c r="QWW38" s="984"/>
      <c r="QWX38" s="984"/>
      <c r="QWY38" s="984"/>
      <c r="QWZ38" s="984"/>
      <c r="QXA38" s="984"/>
      <c r="QXB38" s="984"/>
      <c r="QXC38" s="984"/>
      <c r="QXD38" s="984"/>
      <c r="QXE38" s="984"/>
      <c r="QXF38" s="984"/>
      <c r="QXG38" s="984"/>
      <c r="QXH38" s="984"/>
      <c r="QXI38" s="984"/>
      <c r="QXJ38" s="984"/>
      <c r="QXK38" s="984"/>
      <c r="QXL38" s="984"/>
      <c r="QXM38" s="984"/>
      <c r="QXN38" s="984"/>
      <c r="QXO38" s="984"/>
      <c r="QXP38" s="984"/>
      <c r="QXQ38" s="984"/>
      <c r="QXR38" s="984"/>
      <c r="QXS38" s="984"/>
      <c r="QXT38" s="984"/>
      <c r="QXU38" s="984"/>
      <c r="QXV38" s="984"/>
      <c r="QXW38" s="984"/>
      <c r="QXX38" s="984"/>
      <c r="QXY38" s="984"/>
      <c r="QXZ38" s="984"/>
      <c r="QYA38" s="984"/>
      <c r="QYB38" s="984"/>
      <c r="QYC38" s="984"/>
      <c r="QYD38" s="984"/>
      <c r="QYE38" s="984"/>
      <c r="QYF38" s="984"/>
      <c r="QYG38" s="984"/>
      <c r="QYH38" s="984"/>
      <c r="QYI38" s="984"/>
      <c r="QYJ38" s="984"/>
      <c r="QYK38" s="984"/>
      <c r="QYL38" s="984"/>
      <c r="QYM38" s="984"/>
      <c r="QYN38" s="984"/>
      <c r="QYO38" s="984"/>
      <c r="QYP38" s="984"/>
      <c r="QYQ38" s="984"/>
      <c r="QYR38" s="984"/>
      <c r="QYS38" s="984"/>
      <c r="QYT38" s="984"/>
      <c r="QYU38" s="984"/>
      <c r="QYV38" s="984"/>
      <c r="QYW38" s="984"/>
      <c r="QYX38" s="984"/>
      <c r="QYY38" s="984"/>
      <c r="QYZ38" s="984"/>
      <c r="QZA38" s="984"/>
      <c r="QZB38" s="984"/>
      <c r="QZC38" s="984"/>
      <c r="QZD38" s="984"/>
      <c r="QZE38" s="984"/>
      <c r="QZF38" s="984"/>
      <c r="QZG38" s="984"/>
      <c r="QZH38" s="984"/>
      <c r="QZI38" s="984"/>
      <c r="QZJ38" s="984"/>
      <c r="QZK38" s="984"/>
      <c r="QZL38" s="984"/>
      <c r="QZM38" s="984"/>
      <c r="QZN38" s="984"/>
      <c r="QZO38" s="984"/>
      <c r="QZP38" s="984"/>
      <c r="QZQ38" s="984"/>
      <c r="QZR38" s="984"/>
      <c r="QZS38" s="984"/>
      <c r="QZT38" s="984"/>
      <c r="QZU38" s="984"/>
      <c r="QZV38" s="984"/>
      <c r="QZW38" s="984"/>
      <c r="QZX38" s="984"/>
      <c r="QZY38" s="984"/>
      <c r="QZZ38" s="984"/>
      <c r="RAA38" s="984"/>
      <c r="RAB38" s="984"/>
      <c r="RAC38" s="984"/>
      <c r="RAD38" s="984"/>
      <c r="RAE38" s="984"/>
      <c r="RAF38" s="984"/>
      <c r="RAG38" s="984"/>
      <c r="RAH38" s="984"/>
      <c r="RAI38" s="984"/>
      <c r="RAJ38" s="984"/>
      <c r="RAK38" s="984"/>
      <c r="RAL38" s="984"/>
      <c r="RAM38" s="984"/>
      <c r="RAN38" s="984"/>
      <c r="RAO38" s="984"/>
      <c r="RAP38" s="984"/>
      <c r="RAQ38" s="984"/>
      <c r="RAR38" s="984"/>
      <c r="RAS38" s="984"/>
      <c r="RAT38" s="984"/>
      <c r="RAU38" s="984"/>
      <c r="RAV38" s="984"/>
      <c r="RAW38" s="984"/>
      <c r="RAX38" s="984"/>
      <c r="RAY38" s="984"/>
      <c r="RAZ38" s="984"/>
      <c r="RBA38" s="984"/>
      <c r="RBB38" s="984"/>
      <c r="RBC38" s="984"/>
      <c r="RBD38" s="984"/>
      <c r="RBE38" s="984"/>
      <c r="RBF38" s="984"/>
      <c r="RBG38" s="984"/>
      <c r="RBH38" s="984"/>
      <c r="RBI38" s="984"/>
      <c r="RBJ38" s="984"/>
      <c r="RBK38" s="984"/>
      <c r="RBL38" s="984"/>
      <c r="RBM38" s="984"/>
      <c r="RBN38" s="984"/>
      <c r="RBO38" s="984"/>
      <c r="RBP38" s="984"/>
      <c r="RBQ38" s="984"/>
      <c r="RBR38" s="984"/>
      <c r="RBS38" s="984"/>
      <c r="RBT38" s="984"/>
      <c r="RBU38" s="984"/>
      <c r="RBV38" s="984"/>
      <c r="RBW38" s="984"/>
      <c r="RBX38" s="984"/>
      <c r="RBY38" s="984"/>
      <c r="RBZ38" s="984"/>
      <c r="RCA38" s="984"/>
      <c r="RCB38" s="984"/>
      <c r="RCC38" s="984"/>
      <c r="RCD38" s="984"/>
      <c r="RCE38" s="984"/>
      <c r="RCF38" s="984"/>
      <c r="RCG38" s="984"/>
      <c r="RCH38" s="984"/>
      <c r="RCI38" s="984"/>
      <c r="RCJ38" s="984"/>
      <c r="RCK38" s="984"/>
      <c r="RCL38" s="984"/>
      <c r="RCM38" s="984"/>
      <c r="RCN38" s="984"/>
      <c r="RCO38" s="984"/>
      <c r="RCP38" s="984"/>
      <c r="RCQ38" s="984"/>
      <c r="RCR38" s="984"/>
      <c r="RCS38" s="984"/>
      <c r="RCT38" s="984"/>
      <c r="RCU38" s="984"/>
      <c r="RCV38" s="984"/>
      <c r="RCW38" s="984"/>
      <c r="RCX38" s="984"/>
      <c r="RCY38" s="984"/>
      <c r="RCZ38" s="984"/>
      <c r="RDA38" s="984"/>
      <c r="RDB38" s="984"/>
      <c r="RDC38" s="984"/>
      <c r="RDD38" s="984"/>
      <c r="RDE38" s="984"/>
      <c r="RDF38" s="984"/>
      <c r="RDG38" s="984"/>
      <c r="RDH38" s="984"/>
      <c r="RDI38" s="984"/>
      <c r="RDJ38" s="984"/>
      <c r="RDK38" s="984"/>
      <c r="RDL38" s="984"/>
      <c r="RDM38" s="984"/>
      <c r="RDN38" s="984"/>
      <c r="RDO38" s="984"/>
      <c r="RDP38" s="984"/>
      <c r="RDQ38" s="984"/>
      <c r="RDR38" s="984"/>
      <c r="RDS38" s="984"/>
      <c r="RDT38" s="984"/>
      <c r="RDU38" s="984"/>
      <c r="RDV38" s="984"/>
      <c r="RDW38" s="984"/>
      <c r="RDX38" s="984"/>
      <c r="RDY38" s="984"/>
      <c r="RDZ38" s="984"/>
      <c r="REA38" s="984"/>
      <c r="REB38" s="984"/>
      <c r="REC38" s="984"/>
      <c r="RED38" s="984"/>
      <c r="REE38" s="984"/>
      <c r="REF38" s="984"/>
      <c r="REG38" s="984"/>
      <c r="REH38" s="984"/>
      <c r="REI38" s="984"/>
      <c r="REJ38" s="984"/>
      <c r="REK38" s="984"/>
      <c r="REL38" s="984"/>
      <c r="REM38" s="984"/>
      <c r="REN38" s="984"/>
      <c r="REO38" s="984"/>
      <c r="REP38" s="984"/>
      <c r="REQ38" s="984"/>
      <c r="RER38" s="984"/>
      <c r="RES38" s="984"/>
      <c r="RET38" s="984"/>
      <c r="REU38" s="984"/>
      <c r="REV38" s="984"/>
      <c r="REW38" s="984"/>
      <c r="REX38" s="984"/>
      <c r="REY38" s="984"/>
      <c r="REZ38" s="984"/>
      <c r="RFA38" s="984"/>
      <c r="RFB38" s="984"/>
      <c r="RFC38" s="984"/>
      <c r="RFD38" s="984"/>
      <c r="RFE38" s="984"/>
      <c r="RFF38" s="984"/>
      <c r="RFG38" s="984"/>
      <c r="RFH38" s="984"/>
      <c r="RFI38" s="984"/>
      <c r="RFJ38" s="984"/>
      <c r="RFK38" s="984"/>
      <c r="RFL38" s="984"/>
      <c r="RFM38" s="984"/>
      <c r="RFN38" s="984"/>
      <c r="RFO38" s="984"/>
      <c r="RFP38" s="984"/>
      <c r="RFQ38" s="984"/>
      <c r="RFR38" s="984"/>
      <c r="RFS38" s="984"/>
      <c r="RFT38" s="984"/>
      <c r="RFU38" s="984"/>
      <c r="RFV38" s="984"/>
      <c r="RFW38" s="984"/>
      <c r="RFX38" s="984"/>
      <c r="RFY38" s="984"/>
      <c r="RFZ38" s="984"/>
      <c r="RGA38" s="984"/>
      <c r="RGB38" s="984"/>
      <c r="RGC38" s="984"/>
      <c r="RGD38" s="984"/>
      <c r="RGE38" s="984"/>
      <c r="RGF38" s="984"/>
      <c r="RGG38" s="984"/>
      <c r="RGH38" s="984"/>
      <c r="RGI38" s="984"/>
      <c r="RGJ38" s="984"/>
      <c r="RGK38" s="984"/>
      <c r="RGL38" s="984"/>
      <c r="RGM38" s="984"/>
      <c r="RGN38" s="984"/>
      <c r="RGO38" s="984"/>
      <c r="RGP38" s="984"/>
      <c r="RGQ38" s="984"/>
      <c r="RGR38" s="984"/>
      <c r="RGS38" s="984"/>
      <c r="RGT38" s="984"/>
      <c r="RGU38" s="984"/>
      <c r="RGV38" s="984"/>
      <c r="RGW38" s="984"/>
      <c r="RGX38" s="984"/>
      <c r="RGY38" s="984"/>
      <c r="RGZ38" s="984"/>
      <c r="RHA38" s="984"/>
      <c r="RHB38" s="984"/>
      <c r="RHC38" s="984"/>
      <c r="RHD38" s="984"/>
      <c r="RHE38" s="984"/>
      <c r="RHF38" s="984"/>
      <c r="RHG38" s="984"/>
      <c r="RHH38" s="984"/>
      <c r="RHI38" s="984"/>
      <c r="RHJ38" s="984"/>
      <c r="RHK38" s="984"/>
      <c r="RHL38" s="984"/>
      <c r="RHM38" s="984"/>
      <c r="RHN38" s="984"/>
      <c r="RHO38" s="984"/>
      <c r="RHP38" s="984"/>
      <c r="RHQ38" s="984"/>
      <c r="RHR38" s="984"/>
      <c r="RHS38" s="984"/>
      <c r="RHT38" s="984"/>
      <c r="RHU38" s="984"/>
      <c r="RHV38" s="984"/>
      <c r="RHW38" s="984"/>
      <c r="RHX38" s="984"/>
      <c r="RHY38" s="984"/>
      <c r="RHZ38" s="984"/>
      <c r="RIA38" s="984"/>
      <c r="RIB38" s="984"/>
      <c r="RIC38" s="984"/>
      <c r="RID38" s="984"/>
      <c r="RIE38" s="984"/>
      <c r="RIF38" s="984"/>
      <c r="RIG38" s="984"/>
      <c r="RIH38" s="984"/>
      <c r="RII38" s="984"/>
      <c r="RIJ38" s="984"/>
      <c r="RIK38" s="984"/>
      <c r="RIL38" s="984"/>
      <c r="RIM38" s="984"/>
      <c r="RIN38" s="984"/>
      <c r="RIO38" s="984"/>
      <c r="RIP38" s="984"/>
      <c r="RIQ38" s="984"/>
      <c r="RIR38" s="984"/>
      <c r="RIS38" s="984"/>
      <c r="RIT38" s="984"/>
      <c r="RIU38" s="984"/>
      <c r="RIV38" s="984"/>
      <c r="RIW38" s="984"/>
      <c r="RIX38" s="984"/>
      <c r="RIY38" s="984"/>
      <c r="RIZ38" s="984"/>
      <c r="RJA38" s="984"/>
      <c r="RJB38" s="984"/>
      <c r="RJC38" s="984"/>
      <c r="RJD38" s="984"/>
      <c r="RJE38" s="984"/>
      <c r="RJF38" s="984"/>
      <c r="RJG38" s="984"/>
      <c r="RJH38" s="984"/>
      <c r="RJI38" s="984"/>
      <c r="RJJ38" s="984"/>
      <c r="RJK38" s="984"/>
      <c r="RJL38" s="984"/>
      <c r="RJM38" s="984"/>
      <c r="RJN38" s="984"/>
      <c r="RJO38" s="984"/>
      <c r="RJP38" s="984"/>
      <c r="RJQ38" s="984"/>
      <c r="RJR38" s="984"/>
      <c r="RJS38" s="984"/>
      <c r="RJT38" s="984"/>
      <c r="RJU38" s="984"/>
      <c r="RJV38" s="984"/>
      <c r="RJW38" s="984"/>
      <c r="RJX38" s="984"/>
      <c r="RJY38" s="984"/>
      <c r="RJZ38" s="984"/>
      <c r="RKA38" s="984"/>
      <c r="RKB38" s="984"/>
      <c r="RKC38" s="984"/>
      <c r="RKD38" s="984"/>
      <c r="RKE38" s="984"/>
      <c r="RKF38" s="984"/>
      <c r="RKG38" s="984"/>
      <c r="RKH38" s="984"/>
      <c r="RKI38" s="984"/>
      <c r="RKJ38" s="984"/>
      <c r="RKK38" s="984"/>
      <c r="RKL38" s="984"/>
      <c r="RKM38" s="984"/>
      <c r="RKN38" s="984"/>
      <c r="RKO38" s="984"/>
      <c r="RKP38" s="984"/>
      <c r="RKQ38" s="984"/>
      <c r="RKR38" s="984"/>
      <c r="RKS38" s="984"/>
      <c r="RKT38" s="984"/>
      <c r="RKU38" s="984"/>
      <c r="RKV38" s="984"/>
      <c r="RKW38" s="984"/>
      <c r="RKX38" s="984"/>
      <c r="RKY38" s="984"/>
      <c r="RKZ38" s="984"/>
      <c r="RLA38" s="984"/>
      <c r="RLB38" s="984"/>
      <c r="RLC38" s="984"/>
      <c r="RLD38" s="984"/>
      <c r="RLE38" s="984"/>
      <c r="RLF38" s="984"/>
      <c r="RLG38" s="984"/>
      <c r="RLH38" s="984"/>
      <c r="RLI38" s="984"/>
      <c r="RLJ38" s="984"/>
      <c r="RLK38" s="984"/>
      <c r="RLL38" s="984"/>
      <c r="RLM38" s="984"/>
      <c r="RLN38" s="984"/>
      <c r="RLO38" s="984"/>
      <c r="RLP38" s="984"/>
      <c r="RLQ38" s="984"/>
      <c r="RLR38" s="984"/>
      <c r="RLS38" s="984"/>
      <c r="RLT38" s="984"/>
      <c r="RLU38" s="984"/>
      <c r="RLV38" s="984"/>
      <c r="RLW38" s="984"/>
      <c r="RLX38" s="984"/>
      <c r="RLY38" s="984"/>
      <c r="RLZ38" s="984"/>
      <c r="RMA38" s="984"/>
      <c r="RMB38" s="984"/>
      <c r="RMC38" s="984"/>
      <c r="RMD38" s="984"/>
      <c r="RME38" s="984"/>
      <c r="RMF38" s="984"/>
      <c r="RMG38" s="984"/>
      <c r="RMH38" s="984"/>
      <c r="RMI38" s="984"/>
      <c r="RMJ38" s="984"/>
      <c r="RMK38" s="984"/>
      <c r="RML38" s="984"/>
      <c r="RMM38" s="984"/>
      <c r="RMN38" s="984"/>
      <c r="RMO38" s="984"/>
      <c r="RMP38" s="984"/>
      <c r="RMQ38" s="984"/>
      <c r="RMR38" s="984"/>
      <c r="RMS38" s="984"/>
      <c r="RMT38" s="984"/>
      <c r="RMU38" s="984"/>
      <c r="RMV38" s="984"/>
      <c r="RMW38" s="984"/>
      <c r="RMX38" s="984"/>
      <c r="RMY38" s="984"/>
      <c r="RMZ38" s="984"/>
      <c r="RNA38" s="984"/>
      <c r="RNB38" s="984"/>
      <c r="RNC38" s="984"/>
      <c r="RND38" s="984"/>
      <c r="RNE38" s="984"/>
      <c r="RNF38" s="984"/>
      <c r="RNG38" s="984"/>
      <c r="RNH38" s="984"/>
      <c r="RNI38" s="984"/>
      <c r="RNJ38" s="984"/>
      <c r="RNK38" s="984"/>
      <c r="RNL38" s="984"/>
      <c r="RNM38" s="984"/>
      <c r="RNN38" s="984"/>
      <c r="RNO38" s="984"/>
      <c r="RNP38" s="984"/>
      <c r="RNQ38" s="984"/>
      <c r="RNR38" s="984"/>
      <c r="RNS38" s="984"/>
      <c r="RNT38" s="984"/>
      <c r="RNU38" s="984"/>
      <c r="RNV38" s="984"/>
      <c r="RNW38" s="984"/>
      <c r="RNX38" s="984"/>
      <c r="RNY38" s="984"/>
      <c r="RNZ38" s="984"/>
      <c r="ROA38" s="984"/>
      <c r="ROB38" s="984"/>
      <c r="ROC38" s="984"/>
      <c r="ROD38" s="984"/>
      <c r="ROE38" s="984"/>
      <c r="ROF38" s="984"/>
      <c r="ROG38" s="984"/>
      <c r="ROH38" s="984"/>
      <c r="ROI38" s="984"/>
      <c r="ROJ38" s="984"/>
      <c r="ROK38" s="984"/>
      <c r="ROL38" s="984"/>
      <c r="ROM38" s="984"/>
      <c r="RON38" s="984"/>
      <c r="ROO38" s="984"/>
      <c r="ROP38" s="984"/>
      <c r="ROQ38" s="984"/>
      <c r="ROR38" s="984"/>
      <c r="ROS38" s="984"/>
      <c r="ROT38" s="984"/>
      <c r="ROU38" s="984"/>
      <c r="ROV38" s="984"/>
      <c r="ROW38" s="984"/>
      <c r="ROX38" s="984"/>
      <c r="ROY38" s="984"/>
      <c r="ROZ38" s="984"/>
      <c r="RPA38" s="984"/>
      <c r="RPB38" s="984"/>
      <c r="RPC38" s="984"/>
      <c r="RPD38" s="984"/>
      <c r="RPE38" s="984"/>
      <c r="RPF38" s="984"/>
      <c r="RPG38" s="984"/>
      <c r="RPH38" s="984"/>
      <c r="RPI38" s="984"/>
      <c r="RPJ38" s="984"/>
      <c r="RPK38" s="984"/>
      <c r="RPL38" s="984"/>
      <c r="RPM38" s="984"/>
      <c r="RPN38" s="984"/>
      <c r="RPO38" s="984"/>
      <c r="RPP38" s="984"/>
      <c r="RPQ38" s="984"/>
      <c r="RPR38" s="984"/>
      <c r="RPS38" s="984"/>
      <c r="RPT38" s="984"/>
      <c r="RPU38" s="984"/>
      <c r="RPV38" s="984"/>
      <c r="RPW38" s="984"/>
      <c r="RPX38" s="984"/>
      <c r="RPY38" s="984"/>
      <c r="RPZ38" s="984"/>
      <c r="RQA38" s="984"/>
      <c r="RQB38" s="984"/>
      <c r="RQC38" s="984"/>
      <c r="RQD38" s="984"/>
      <c r="RQE38" s="984"/>
      <c r="RQF38" s="984"/>
      <c r="RQG38" s="984"/>
      <c r="RQH38" s="984"/>
      <c r="RQI38" s="984"/>
      <c r="RQJ38" s="984"/>
      <c r="RQK38" s="984"/>
      <c r="RQL38" s="984"/>
      <c r="RQM38" s="984"/>
      <c r="RQN38" s="984"/>
      <c r="RQO38" s="984"/>
      <c r="RQP38" s="984"/>
      <c r="RQQ38" s="984"/>
      <c r="RQR38" s="984"/>
      <c r="RQS38" s="984"/>
      <c r="RQT38" s="984"/>
      <c r="RQU38" s="984"/>
      <c r="RQV38" s="984"/>
      <c r="RQW38" s="984"/>
      <c r="RQX38" s="984"/>
      <c r="RQY38" s="984"/>
      <c r="RQZ38" s="984"/>
      <c r="RRA38" s="984"/>
      <c r="RRB38" s="984"/>
      <c r="RRC38" s="984"/>
      <c r="RRD38" s="984"/>
      <c r="RRE38" s="984"/>
      <c r="RRF38" s="984"/>
      <c r="RRG38" s="984"/>
      <c r="RRH38" s="984"/>
      <c r="RRI38" s="984"/>
      <c r="RRJ38" s="984"/>
      <c r="RRK38" s="984"/>
      <c r="RRL38" s="984"/>
      <c r="RRM38" s="984"/>
      <c r="RRN38" s="984"/>
      <c r="RRO38" s="984"/>
      <c r="RRP38" s="984"/>
      <c r="RRQ38" s="984"/>
      <c r="RRR38" s="984"/>
      <c r="RRS38" s="984"/>
      <c r="RRT38" s="984"/>
      <c r="RRU38" s="984"/>
      <c r="RRV38" s="984"/>
      <c r="RRW38" s="984"/>
      <c r="RRX38" s="984"/>
      <c r="RRY38" s="984"/>
      <c r="RRZ38" s="984"/>
      <c r="RSA38" s="984"/>
      <c r="RSB38" s="984"/>
      <c r="RSC38" s="984"/>
      <c r="RSD38" s="984"/>
      <c r="RSE38" s="984"/>
      <c r="RSF38" s="984"/>
      <c r="RSG38" s="984"/>
      <c r="RSH38" s="984"/>
      <c r="RSI38" s="984"/>
      <c r="RSJ38" s="984"/>
      <c r="RSK38" s="984"/>
      <c r="RSL38" s="984"/>
      <c r="RSM38" s="984"/>
      <c r="RSN38" s="984"/>
      <c r="RSO38" s="984"/>
      <c r="RSP38" s="984"/>
      <c r="RSQ38" s="984"/>
      <c r="RSR38" s="984"/>
      <c r="RSS38" s="984"/>
      <c r="RST38" s="984"/>
      <c r="RSU38" s="984"/>
      <c r="RSV38" s="984"/>
      <c r="RSW38" s="984"/>
      <c r="RSX38" s="984"/>
      <c r="RSY38" s="984"/>
      <c r="RSZ38" s="984"/>
      <c r="RTA38" s="984"/>
      <c r="RTB38" s="984"/>
      <c r="RTC38" s="984"/>
      <c r="RTD38" s="984"/>
      <c r="RTE38" s="984"/>
      <c r="RTF38" s="984"/>
      <c r="RTG38" s="984"/>
      <c r="RTH38" s="984"/>
      <c r="RTI38" s="984"/>
      <c r="RTJ38" s="984"/>
      <c r="RTK38" s="984"/>
      <c r="RTL38" s="984"/>
      <c r="RTM38" s="984"/>
      <c r="RTN38" s="984"/>
      <c r="RTO38" s="984"/>
      <c r="RTP38" s="984"/>
      <c r="RTQ38" s="984"/>
      <c r="RTR38" s="984"/>
      <c r="RTS38" s="984"/>
      <c r="RTT38" s="984"/>
      <c r="RTU38" s="984"/>
      <c r="RTV38" s="984"/>
      <c r="RTW38" s="984"/>
      <c r="RTX38" s="984"/>
      <c r="RTY38" s="984"/>
      <c r="RTZ38" s="984"/>
      <c r="RUA38" s="984"/>
      <c r="RUB38" s="984"/>
      <c r="RUC38" s="984"/>
      <c r="RUD38" s="984"/>
      <c r="RUE38" s="984"/>
      <c r="RUF38" s="984"/>
      <c r="RUG38" s="984"/>
      <c r="RUH38" s="984"/>
      <c r="RUI38" s="984"/>
      <c r="RUJ38" s="984"/>
      <c r="RUK38" s="984"/>
      <c r="RUL38" s="984"/>
      <c r="RUM38" s="984"/>
      <c r="RUN38" s="984"/>
      <c r="RUO38" s="984"/>
      <c r="RUP38" s="984"/>
      <c r="RUQ38" s="984"/>
      <c r="RUR38" s="984"/>
      <c r="RUS38" s="984"/>
      <c r="RUT38" s="984"/>
      <c r="RUU38" s="984"/>
      <c r="RUV38" s="984"/>
      <c r="RUW38" s="984"/>
      <c r="RUX38" s="984"/>
      <c r="RUY38" s="984"/>
      <c r="RUZ38" s="984"/>
      <c r="RVA38" s="984"/>
      <c r="RVB38" s="984"/>
      <c r="RVC38" s="984"/>
      <c r="RVD38" s="984"/>
      <c r="RVE38" s="984"/>
      <c r="RVF38" s="984"/>
      <c r="RVG38" s="984"/>
      <c r="RVH38" s="984"/>
      <c r="RVI38" s="984"/>
      <c r="RVJ38" s="984"/>
      <c r="RVK38" s="984"/>
      <c r="RVL38" s="984"/>
      <c r="RVM38" s="984"/>
      <c r="RVN38" s="984"/>
      <c r="RVO38" s="984"/>
      <c r="RVP38" s="984"/>
      <c r="RVQ38" s="984"/>
      <c r="RVR38" s="984"/>
      <c r="RVS38" s="984"/>
      <c r="RVT38" s="984"/>
      <c r="RVU38" s="984"/>
      <c r="RVV38" s="984"/>
      <c r="RVW38" s="984"/>
      <c r="RVX38" s="984"/>
      <c r="RVY38" s="984"/>
      <c r="RVZ38" s="984"/>
      <c r="RWA38" s="984"/>
      <c r="RWB38" s="984"/>
      <c r="RWC38" s="984"/>
      <c r="RWD38" s="984"/>
      <c r="RWE38" s="984"/>
      <c r="RWF38" s="984"/>
      <c r="RWG38" s="984"/>
      <c r="RWH38" s="984"/>
      <c r="RWI38" s="984"/>
      <c r="RWJ38" s="984"/>
      <c r="RWK38" s="984"/>
      <c r="RWL38" s="984"/>
      <c r="RWM38" s="984"/>
      <c r="RWN38" s="984"/>
      <c r="RWO38" s="984"/>
      <c r="RWP38" s="984"/>
      <c r="RWQ38" s="984"/>
      <c r="RWR38" s="984"/>
      <c r="RWS38" s="984"/>
      <c r="RWT38" s="984"/>
      <c r="RWU38" s="984"/>
      <c r="RWV38" s="984"/>
      <c r="RWW38" s="984"/>
      <c r="RWX38" s="984"/>
      <c r="RWY38" s="984"/>
      <c r="RWZ38" s="984"/>
      <c r="RXA38" s="984"/>
      <c r="RXB38" s="984"/>
      <c r="RXC38" s="984"/>
      <c r="RXD38" s="984"/>
      <c r="RXE38" s="984"/>
      <c r="RXF38" s="984"/>
      <c r="RXG38" s="984"/>
      <c r="RXH38" s="984"/>
      <c r="RXI38" s="984"/>
      <c r="RXJ38" s="984"/>
      <c r="RXK38" s="984"/>
      <c r="RXL38" s="984"/>
      <c r="RXM38" s="984"/>
      <c r="RXN38" s="984"/>
      <c r="RXO38" s="984"/>
      <c r="RXP38" s="984"/>
      <c r="RXQ38" s="984"/>
      <c r="RXR38" s="984"/>
      <c r="RXS38" s="984"/>
      <c r="RXT38" s="984"/>
      <c r="RXU38" s="984"/>
      <c r="RXV38" s="984"/>
      <c r="RXW38" s="984"/>
      <c r="RXX38" s="984"/>
      <c r="RXY38" s="984"/>
      <c r="RXZ38" s="984"/>
      <c r="RYA38" s="984"/>
      <c r="RYB38" s="984"/>
      <c r="RYC38" s="984"/>
      <c r="RYD38" s="984"/>
      <c r="RYE38" s="984"/>
      <c r="RYF38" s="984"/>
      <c r="RYG38" s="984"/>
      <c r="RYH38" s="984"/>
      <c r="RYI38" s="984"/>
      <c r="RYJ38" s="984"/>
      <c r="RYK38" s="984"/>
      <c r="RYL38" s="984"/>
      <c r="RYM38" s="984"/>
      <c r="RYN38" s="984"/>
      <c r="RYO38" s="984"/>
      <c r="RYP38" s="984"/>
      <c r="RYQ38" s="984"/>
      <c r="RYR38" s="984"/>
      <c r="RYS38" s="984"/>
      <c r="RYT38" s="984"/>
      <c r="RYU38" s="984"/>
      <c r="RYV38" s="984"/>
      <c r="RYW38" s="984"/>
      <c r="RYX38" s="984"/>
      <c r="RYY38" s="984"/>
      <c r="RYZ38" s="984"/>
      <c r="RZA38" s="984"/>
      <c r="RZB38" s="984"/>
      <c r="RZC38" s="984"/>
      <c r="RZD38" s="984"/>
      <c r="RZE38" s="984"/>
      <c r="RZF38" s="984"/>
      <c r="RZG38" s="984"/>
      <c r="RZH38" s="984"/>
      <c r="RZI38" s="984"/>
      <c r="RZJ38" s="984"/>
      <c r="RZK38" s="984"/>
      <c r="RZL38" s="984"/>
      <c r="RZM38" s="984"/>
      <c r="RZN38" s="984"/>
      <c r="RZO38" s="984"/>
      <c r="RZP38" s="984"/>
      <c r="RZQ38" s="984"/>
      <c r="RZR38" s="984"/>
      <c r="RZS38" s="984"/>
      <c r="RZT38" s="984"/>
      <c r="RZU38" s="984"/>
      <c r="RZV38" s="984"/>
      <c r="RZW38" s="984"/>
      <c r="RZX38" s="984"/>
      <c r="RZY38" s="984"/>
      <c r="RZZ38" s="984"/>
      <c r="SAA38" s="984"/>
      <c r="SAB38" s="984"/>
      <c r="SAC38" s="984"/>
      <c r="SAD38" s="984"/>
      <c r="SAE38" s="984"/>
      <c r="SAF38" s="984"/>
      <c r="SAG38" s="984"/>
      <c r="SAH38" s="984"/>
      <c r="SAI38" s="984"/>
      <c r="SAJ38" s="984"/>
      <c r="SAK38" s="984"/>
      <c r="SAL38" s="984"/>
      <c r="SAM38" s="984"/>
      <c r="SAN38" s="984"/>
      <c r="SAO38" s="984"/>
      <c r="SAP38" s="984"/>
      <c r="SAQ38" s="984"/>
      <c r="SAR38" s="984"/>
      <c r="SAS38" s="984"/>
      <c r="SAT38" s="984"/>
      <c r="SAU38" s="984"/>
      <c r="SAV38" s="984"/>
      <c r="SAW38" s="984"/>
      <c r="SAX38" s="984"/>
      <c r="SAY38" s="984"/>
      <c r="SAZ38" s="984"/>
      <c r="SBA38" s="984"/>
      <c r="SBB38" s="984"/>
      <c r="SBC38" s="984"/>
      <c r="SBD38" s="984"/>
      <c r="SBE38" s="984"/>
      <c r="SBF38" s="984"/>
      <c r="SBG38" s="984"/>
      <c r="SBH38" s="984"/>
      <c r="SBI38" s="984"/>
      <c r="SBJ38" s="984"/>
      <c r="SBK38" s="984"/>
      <c r="SBL38" s="984"/>
      <c r="SBM38" s="984"/>
      <c r="SBN38" s="984"/>
      <c r="SBO38" s="984"/>
      <c r="SBP38" s="984"/>
      <c r="SBQ38" s="984"/>
      <c r="SBR38" s="984"/>
      <c r="SBS38" s="984"/>
      <c r="SBT38" s="984"/>
      <c r="SBU38" s="984"/>
      <c r="SBV38" s="984"/>
      <c r="SBW38" s="984"/>
      <c r="SBX38" s="984"/>
      <c r="SBY38" s="984"/>
      <c r="SBZ38" s="984"/>
      <c r="SCA38" s="984"/>
      <c r="SCB38" s="984"/>
      <c r="SCC38" s="984"/>
      <c r="SCD38" s="984"/>
      <c r="SCE38" s="984"/>
      <c r="SCF38" s="984"/>
      <c r="SCG38" s="984"/>
      <c r="SCH38" s="984"/>
      <c r="SCI38" s="984"/>
      <c r="SCJ38" s="984"/>
      <c r="SCK38" s="984"/>
      <c r="SCL38" s="984"/>
      <c r="SCM38" s="984"/>
      <c r="SCN38" s="984"/>
      <c r="SCO38" s="984"/>
      <c r="SCP38" s="984"/>
      <c r="SCQ38" s="984"/>
      <c r="SCR38" s="984"/>
      <c r="SCS38" s="984"/>
      <c r="SCT38" s="984"/>
      <c r="SCU38" s="984"/>
      <c r="SCV38" s="984"/>
      <c r="SCW38" s="984"/>
      <c r="SCX38" s="984"/>
      <c r="SCY38" s="984"/>
      <c r="SCZ38" s="984"/>
      <c r="SDA38" s="984"/>
      <c r="SDB38" s="984"/>
      <c r="SDC38" s="984"/>
      <c r="SDD38" s="984"/>
      <c r="SDE38" s="984"/>
      <c r="SDF38" s="984"/>
      <c r="SDG38" s="984"/>
      <c r="SDH38" s="984"/>
      <c r="SDI38" s="984"/>
      <c r="SDJ38" s="984"/>
      <c r="SDK38" s="984"/>
      <c r="SDL38" s="984"/>
      <c r="SDM38" s="984"/>
      <c r="SDN38" s="984"/>
      <c r="SDO38" s="984"/>
      <c r="SDP38" s="984"/>
      <c r="SDQ38" s="984"/>
      <c r="SDR38" s="984"/>
      <c r="SDS38" s="984"/>
      <c r="SDT38" s="984"/>
      <c r="SDU38" s="984"/>
      <c r="SDV38" s="984"/>
      <c r="SDW38" s="984"/>
      <c r="SDX38" s="984"/>
      <c r="SDY38" s="984"/>
      <c r="SDZ38" s="984"/>
      <c r="SEA38" s="984"/>
      <c r="SEB38" s="984"/>
      <c r="SEC38" s="984"/>
      <c r="SED38" s="984"/>
      <c r="SEE38" s="984"/>
      <c r="SEF38" s="984"/>
      <c r="SEG38" s="984"/>
      <c r="SEH38" s="984"/>
      <c r="SEI38" s="984"/>
      <c r="SEJ38" s="984"/>
      <c r="SEK38" s="984"/>
      <c r="SEL38" s="984"/>
      <c r="SEM38" s="984"/>
      <c r="SEN38" s="984"/>
      <c r="SEO38" s="984"/>
      <c r="SEP38" s="984"/>
      <c r="SEQ38" s="984"/>
      <c r="SER38" s="984"/>
      <c r="SES38" s="984"/>
      <c r="SET38" s="984"/>
      <c r="SEU38" s="984"/>
      <c r="SEV38" s="984"/>
      <c r="SEW38" s="984"/>
      <c r="SEX38" s="984"/>
      <c r="SEY38" s="984"/>
      <c r="SEZ38" s="984"/>
      <c r="SFA38" s="984"/>
      <c r="SFB38" s="984"/>
      <c r="SFC38" s="984"/>
      <c r="SFD38" s="984"/>
      <c r="SFE38" s="984"/>
      <c r="SFF38" s="984"/>
      <c r="SFG38" s="984"/>
      <c r="SFH38" s="984"/>
      <c r="SFI38" s="984"/>
      <c r="SFJ38" s="984"/>
      <c r="SFK38" s="984"/>
      <c r="SFL38" s="984"/>
      <c r="SFM38" s="984"/>
      <c r="SFN38" s="984"/>
      <c r="SFO38" s="984"/>
      <c r="SFP38" s="984"/>
      <c r="SFQ38" s="984"/>
      <c r="SFR38" s="984"/>
      <c r="SFS38" s="984"/>
      <c r="SFT38" s="984"/>
      <c r="SFU38" s="984"/>
      <c r="SFV38" s="984"/>
      <c r="SFW38" s="984"/>
      <c r="SFX38" s="984"/>
      <c r="SFY38" s="984"/>
      <c r="SFZ38" s="984"/>
      <c r="SGA38" s="984"/>
      <c r="SGB38" s="984"/>
      <c r="SGC38" s="984"/>
      <c r="SGD38" s="984"/>
      <c r="SGE38" s="984"/>
      <c r="SGF38" s="984"/>
      <c r="SGG38" s="984"/>
      <c r="SGH38" s="984"/>
      <c r="SGI38" s="984"/>
      <c r="SGJ38" s="984"/>
      <c r="SGK38" s="984"/>
      <c r="SGL38" s="984"/>
      <c r="SGM38" s="984"/>
      <c r="SGN38" s="984"/>
      <c r="SGO38" s="984"/>
      <c r="SGP38" s="984"/>
      <c r="SGQ38" s="984"/>
      <c r="SGR38" s="984"/>
      <c r="SGS38" s="984"/>
      <c r="SGT38" s="984"/>
      <c r="SGU38" s="984"/>
      <c r="SGV38" s="984"/>
      <c r="SGW38" s="984"/>
      <c r="SGX38" s="984"/>
      <c r="SGY38" s="984"/>
      <c r="SGZ38" s="984"/>
      <c r="SHA38" s="984"/>
      <c r="SHB38" s="984"/>
      <c r="SHC38" s="984"/>
      <c r="SHD38" s="984"/>
      <c r="SHE38" s="984"/>
      <c r="SHF38" s="984"/>
      <c r="SHG38" s="984"/>
      <c r="SHH38" s="984"/>
      <c r="SHI38" s="984"/>
      <c r="SHJ38" s="984"/>
      <c r="SHK38" s="984"/>
      <c r="SHL38" s="984"/>
      <c r="SHM38" s="984"/>
      <c r="SHN38" s="984"/>
      <c r="SHO38" s="984"/>
      <c r="SHP38" s="984"/>
      <c r="SHQ38" s="984"/>
      <c r="SHR38" s="984"/>
      <c r="SHS38" s="984"/>
      <c r="SHT38" s="984"/>
      <c r="SHU38" s="984"/>
      <c r="SHV38" s="984"/>
      <c r="SHW38" s="984"/>
      <c r="SHX38" s="984"/>
      <c r="SHY38" s="984"/>
      <c r="SHZ38" s="984"/>
      <c r="SIA38" s="984"/>
      <c r="SIB38" s="984"/>
      <c r="SIC38" s="984"/>
      <c r="SID38" s="984"/>
      <c r="SIE38" s="984"/>
      <c r="SIF38" s="984"/>
      <c r="SIG38" s="984"/>
      <c r="SIH38" s="984"/>
      <c r="SII38" s="984"/>
      <c r="SIJ38" s="984"/>
      <c r="SIK38" s="984"/>
      <c r="SIL38" s="984"/>
      <c r="SIM38" s="984"/>
      <c r="SIN38" s="984"/>
      <c r="SIO38" s="984"/>
      <c r="SIP38" s="984"/>
      <c r="SIQ38" s="984"/>
      <c r="SIR38" s="984"/>
      <c r="SIS38" s="984"/>
      <c r="SIT38" s="984"/>
      <c r="SIU38" s="984"/>
      <c r="SIV38" s="984"/>
      <c r="SIW38" s="984"/>
      <c r="SIX38" s="984"/>
      <c r="SIY38" s="984"/>
      <c r="SIZ38" s="984"/>
      <c r="SJA38" s="984"/>
      <c r="SJB38" s="984"/>
      <c r="SJC38" s="984"/>
      <c r="SJD38" s="984"/>
      <c r="SJE38" s="984"/>
      <c r="SJF38" s="984"/>
      <c r="SJG38" s="984"/>
      <c r="SJH38" s="984"/>
      <c r="SJI38" s="984"/>
      <c r="SJJ38" s="984"/>
      <c r="SJK38" s="984"/>
      <c r="SJL38" s="984"/>
      <c r="SJM38" s="984"/>
      <c r="SJN38" s="984"/>
      <c r="SJO38" s="984"/>
      <c r="SJP38" s="984"/>
      <c r="SJQ38" s="984"/>
      <c r="SJR38" s="984"/>
      <c r="SJS38" s="984"/>
      <c r="SJT38" s="984"/>
      <c r="SJU38" s="984"/>
      <c r="SJV38" s="984"/>
      <c r="SJW38" s="984"/>
      <c r="SJX38" s="984"/>
      <c r="SJY38" s="984"/>
      <c r="SJZ38" s="984"/>
      <c r="SKA38" s="984"/>
      <c r="SKB38" s="984"/>
      <c r="SKC38" s="984"/>
      <c r="SKD38" s="984"/>
      <c r="SKE38" s="984"/>
      <c r="SKF38" s="984"/>
      <c r="SKG38" s="984"/>
      <c r="SKH38" s="984"/>
      <c r="SKI38" s="984"/>
      <c r="SKJ38" s="984"/>
      <c r="SKK38" s="984"/>
      <c r="SKL38" s="984"/>
      <c r="SKM38" s="984"/>
      <c r="SKN38" s="984"/>
      <c r="SKO38" s="984"/>
      <c r="SKP38" s="984"/>
      <c r="SKQ38" s="984"/>
      <c r="SKR38" s="984"/>
      <c r="SKS38" s="984"/>
      <c r="SKT38" s="984"/>
      <c r="SKU38" s="984"/>
      <c r="SKV38" s="984"/>
      <c r="SKW38" s="984"/>
      <c r="SKX38" s="984"/>
      <c r="SKY38" s="984"/>
      <c r="SKZ38" s="984"/>
      <c r="SLA38" s="984"/>
      <c r="SLB38" s="984"/>
      <c r="SLC38" s="984"/>
      <c r="SLD38" s="984"/>
      <c r="SLE38" s="984"/>
      <c r="SLF38" s="984"/>
      <c r="SLG38" s="984"/>
      <c r="SLH38" s="984"/>
      <c r="SLI38" s="984"/>
      <c r="SLJ38" s="984"/>
      <c r="SLK38" s="984"/>
      <c r="SLL38" s="984"/>
      <c r="SLM38" s="984"/>
      <c r="SLN38" s="984"/>
      <c r="SLO38" s="984"/>
      <c r="SLP38" s="984"/>
      <c r="SLQ38" s="984"/>
      <c r="SLR38" s="984"/>
      <c r="SLS38" s="984"/>
      <c r="SLT38" s="984"/>
      <c r="SLU38" s="984"/>
      <c r="SLV38" s="984"/>
      <c r="SLW38" s="984"/>
      <c r="SLX38" s="984"/>
      <c r="SLY38" s="984"/>
      <c r="SLZ38" s="984"/>
      <c r="SMA38" s="984"/>
      <c r="SMB38" s="984"/>
      <c r="SMC38" s="984"/>
      <c r="SMD38" s="984"/>
      <c r="SME38" s="984"/>
      <c r="SMF38" s="984"/>
      <c r="SMG38" s="984"/>
      <c r="SMH38" s="984"/>
      <c r="SMI38" s="984"/>
      <c r="SMJ38" s="984"/>
      <c r="SMK38" s="984"/>
      <c r="SML38" s="984"/>
      <c r="SMM38" s="984"/>
      <c r="SMN38" s="984"/>
      <c r="SMO38" s="984"/>
      <c r="SMP38" s="984"/>
      <c r="SMQ38" s="984"/>
      <c r="SMR38" s="984"/>
      <c r="SMS38" s="984"/>
      <c r="SMT38" s="984"/>
      <c r="SMU38" s="984"/>
      <c r="SMV38" s="984"/>
      <c r="SMW38" s="984"/>
      <c r="SMX38" s="984"/>
      <c r="SMY38" s="984"/>
      <c r="SMZ38" s="984"/>
      <c r="SNA38" s="984"/>
      <c r="SNB38" s="984"/>
      <c r="SNC38" s="984"/>
      <c r="SND38" s="984"/>
      <c r="SNE38" s="984"/>
      <c r="SNF38" s="984"/>
      <c r="SNG38" s="984"/>
      <c r="SNH38" s="984"/>
      <c r="SNI38" s="984"/>
      <c r="SNJ38" s="984"/>
      <c r="SNK38" s="984"/>
      <c r="SNL38" s="984"/>
      <c r="SNM38" s="984"/>
      <c r="SNN38" s="984"/>
      <c r="SNO38" s="984"/>
      <c r="SNP38" s="984"/>
      <c r="SNQ38" s="984"/>
      <c r="SNR38" s="984"/>
      <c r="SNS38" s="984"/>
      <c r="SNT38" s="984"/>
      <c r="SNU38" s="984"/>
      <c r="SNV38" s="984"/>
      <c r="SNW38" s="984"/>
      <c r="SNX38" s="984"/>
      <c r="SNY38" s="984"/>
      <c r="SNZ38" s="984"/>
      <c r="SOA38" s="984"/>
      <c r="SOB38" s="984"/>
      <c r="SOC38" s="984"/>
      <c r="SOD38" s="984"/>
      <c r="SOE38" s="984"/>
      <c r="SOF38" s="984"/>
      <c r="SOG38" s="984"/>
      <c r="SOH38" s="984"/>
      <c r="SOI38" s="984"/>
      <c r="SOJ38" s="984"/>
      <c r="SOK38" s="984"/>
      <c r="SOL38" s="984"/>
      <c r="SOM38" s="984"/>
      <c r="SON38" s="984"/>
      <c r="SOO38" s="984"/>
      <c r="SOP38" s="984"/>
      <c r="SOQ38" s="984"/>
      <c r="SOR38" s="984"/>
      <c r="SOS38" s="984"/>
      <c r="SOT38" s="984"/>
      <c r="SOU38" s="984"/>
      <c r="SOV38" s="984"/>
      <c r="SOW38" s="984"/>
      <c r="SOX38" s="984"/>
      <c r="SOY38" s="984"/>
      <c r="SOZ38" s="984"/>
      <c r="SPA38" s="984"/>
      <c r="SPB38" s="984"/>
      <c r="SPC38" s="984"/>
      <c r="SPD38" s="984"/>
      <c r="SPE38" s="984"/>
      <c r="SPF38" s="984"/>
      <c r="SPG38" s="984"/>
      <c r="SPH38" s="984"/>
      <c r="SPI38" s="984"/>
      <c r="SPJ38" s="984"/>
      <c r="SPK38" s="984"/>
      <c r="SPL38" s="984"/>
      <c r="SPM38" s="984"/>
      <c r="SPN38" s="984"/>
      <c r="SPO38" s="984"/>
      <c r="SPP38" s="984"/>
      <c r="SPQ38" s="984"/>
      <c r="SPR38" s="984"/>
      <c r="SPS38" s="984"/>
      <c r="SPT38" s="984"/>
      <c r="SPU38" s="984"/>
      <c r="SPV38" s="984"/>
      <c r="SPW38" s="984"/>
      <c r="SPX38" s="984"/>
      <c r="SPY38" s="984"/>
      <c r="SPZ38" s="984"/>
      <c r="SQA38" s="984"/>
      <c r="SQB38" s="984"/>
      <c r="SQC38" s="984"/>
      <c r="SQD38" s="984"/>
      <c r="SQE38" s="984"/>
      <c r="SQF38" s="984"/>
      <c r="SQG38" s="984"/>
      <c r="SQH38" s="984"/>
      <c r="SQI38" s="984"/>
      <c r="SQJ38" s="984"/>
      <c r="SQK38" s="984"/>
      <c r="SQL38" s="984"/>
      <c r="SQM38" s="984"/>
      <c r="SQN38" s="984"/>
      <c r="SQO38" s="984"/>
      <c r="SQP38" s="984"/>
      <c r="SQQ38" s="984"/>
      <c r="SQR38" s="984"/>
      <c r="SQS38" s="984"/>
      <c r="SQT38" s="984"/>
      <c r="SQU38" s="984"/>
      <c r="SQV38" s="984"/>
      <c r="SQW38" s="984"/>
      <c r="SQX38" s="984"/>
      <c r="SQY38" s="984"/>
      <c r="SQZ38" s="984"/>
      <c r="SRA38" s="984"/>
      <c r="SRB38" s="984"/>
      <c r="SRC38" s="984"/>
      <c r="SRD38" s="984"/>
      <c r="SRE38" s="984"/>
      <c r="SRF38" s="984"/>
      <c r="SRG38" s="984"/>
      <c r="SRH38" s="984"/>
      <c r="SRI38" s="984"/>
      <c r="SRJ38" s="984"/>
      <c r="SRK38" s="984"/>
      <c r="SRL38" s="984"/>
      <c r="SRM38" s="984"/>
      <c r="SRN38" s="984"/>
      <c r="SRO38" s="984"/>
      <c r="SRP38" s="984"/>
      <c r="SRQ38" s="984"/>
      <c r="SRR38" s="984"/>
      <c r="SRS38" s="984"/>
      <c r="SRT38" s="984"/>
      <c r="SRU38" s="984"/>
      <c r="SRV38" s="984"/>
      <c r="SRW38" s="984"/>
      <c r="SRX38" s="984"/>
      <c r="SRY38" s="984"/>
      <c r="SRZ38" s="984"/>
      <c r="SSA38" s="984"/>
      <c r="SSB38" s="984"/>
      <c r="SSC38" s="984"/>
      <c r="SSD38" s="984"/>
      <c r="SSE38" s="984"/>
      <c r="SSF38" s="984"/>
      <c r="SSG38" s="984"/>
      <c r="SSH38" s="984"/>
      <c r="SSI38" s="984"/>
      <c r="SSJ38" s="984"/>
      <c r="SSK38" s="984"/>
      <c r="SSL38" s="984"/>
      <c r="SSM38" s="984"/>
      <c r="SSN38" s="984"/>
      <c r="SSO38" s="984"/>
      <c r="SSP38" s="984"/>
      <c r="SSQ38" s="984"/>
      <c r="SSR38" s="984"/>
      <c r="SSS38" s="984"/>
      <c r="SST38" s="984"/>
      <c r="SSU38" s="984"/>
      <c r="SSV38" s="984"/>
      <c r="SSW38" s="984"/>
      <c r="SSX38" s="984"/>
      <c r="SSY38" s="984"/>
      <c r="SSZ38" s="984"/>
      <c r="STA38" s="984"/>
      <c r="STB38" s="984"/>
      <c r="STC38" s="984"/>
      <c r="STD38" s="984"/>
      <c r="STE38" s="984"/>
      <c r="STF38" s="984"/>
      <c r="STG38" s="984"/>
      <c r="STH38" s="984"/>
      <c r="STI38" s="984"/>
      <c r="STJ38" s="984"/>
      <c r="STK38" s="984"/>
      <c r="STL38" s="984"/>
      <c r="STM38" s="984"/>
      <c r="STN38" s="984"/>
      <c r="STO38" s="984"/>
      <c r="STP38" s="984"/>
      <c r="STQ38" s="984"/>
      <c r="STR38" s="984"/>
      <c r="STS38" s="984"/>
      <c r="STT38" s="984"/>
      <c r="STU38" s="984"/>
      <c r="STV38" s="984"/>
      <c r="STW38" s="984"/>
      <c r="STX38" s="984"/>
      <c r="STY38" s="984"/>
      <c r="STZ38" s="984"/>
      <c r="SUA38" s="984"/>
      <c r="SUB38" s="984"/>
      <c r="SUC38" s="984"/>
      <c r="SUD38" s="984"/>
      <c r="SUE38" s="984"/>
      <c r="SUF38" s="984"/>
      <c r="SUG38" s="984"/>
      <c r="SUH38" s="984"/>
      <c r="SUI38" s="984"/>
      <c r="SUJ38" s="984"/>
      <c r="SUK38" s="984"/>
      <c r="SUL38" s="984"/>
      <c r="SUM38" s="984"/>
      <c r="SUN38" s="984"/>
      <c r="SUO38" s="984"/>
      <c r="SUP38" s="984"/>
      <c r="SUQ38" s="984"/>
      <c r="SUR38" s="984"/>
      <c r="SUS38" s="984"/>
      <c r="SUT38" s="984"/>
      <c r="SUU38" s="984"/>
      <c r="SUV38" s="984"/>
      <c r="SUW38" s="984"/>
      <c r="SUX38" s="984"/>
      <c r="SUY38" s="984"/>
      <c r="SUZ38" s="984"/>
      <c r="SVA38" s="984"/>
      <c r="SVB38" s="984"/>
      <c r="SVC38" s="984"/>
      <c r="SVD38" s="984"/>
      <c r="SVE38" s="984"/>
      <c r="SVF38" s="984"/>
      <c r="SVG38" s="984"/>
      <c r="SVH38" s="984"/>
      <c r="SVI38" s="984"/>
      <c r="SVJ38" s="984"/>
      <c r="SVK38" s="984"/>
      <c r="SVL38" s="984"/>
      <c r="SVM38" s="984"/>
      <c r="SVN38" s="984"/>
      <c r="SVO38" s="984"/>
      <c r="SVP38" s="984"/>
      <c r="SVQ38" s="984"/>
      <c r="SVR38" s="984"/>
      <c r="SVS38" s="984"/>
      <c r="SVT38" s="984"/>
      <c r="SVU38" s="984"/>
      <c r="SVV38" s="984"/>
      <c r="SVW38" s="984"/>
      <c r="SVX38" s="984"/>
      <c r="SVY38" s="984"/>
      <c r="SVZ38" s="984"/>
      <c r="SWA38" s="984"/>
      <c r="SWB38" s="984"/>
      <c r="SWC38" s="984"/>
      <c r="SWD38" s="984"/>
      <c r="SWE38" s="984"/>
      <c r="SWF38" s="984"/>
      <c r="SWG38" s="984"/>
      <c r="SWH38" s="984"/>
      <c r="SWI38" s="984"/>
      <c r="SWJ38" s="984"/>
      <c r="SWK38" s="984"/>
      <c r="SWL38" s="984"/>
      <c r="SWM38" s="984"/>
      <c r="SWN38" s="984"/>
      <c r="SWO38" s="984"/>
      <c r="SWP38" s="984"/>
      <c r="SWQ38" s="984"/>
      <c r="SWR38" s="984"/>
      <c r="SWS38" s="984"/>
      <c r="SWT38" s="984"/>
      <c r="SWU38" s="984"/>
      <c r="SWV38" s="984"/>
      <c r="SWW38" s="984"/>
      <c r="SWX38" s="984"/>
      <c r="SWY38" s="984"/>
      <c r="SWZ38" s="984"/>
      <c r="SXA38" s="984"/>
      <c r="SXB38" s="984"/>
      <c r="SXC38" s="984"/>
      <c r="SXD38" s="984"/>
      <c r="SXE38" s="984"/>
      <c r="SXF38" s="984"/>
      <c r="SXG38" s="984"/>
      <c r="SXH38" s="984"/>
      <c r="SXI38" s="984"/>
      <c r="SXJ38" s="984"/>
      <c r="SXK38" s="984"/>
      <c r="SXL38" s="984"/>
      <c r="SXM38" s="984"/>
      <c r="SXN38" s="984"/>
      <c r="SXO38" s="984"/>
      <c r="SXP38" s="984"/>
      <c r="SXQ38" s="984"/>
      <c r="SXR38" s="984"/>
      <c r="SXS38" s="984"/>
      <c r="SXT38" s="984"/>
      <c r="SXU38" s="984"/>
      <c r="SXV38" s="984"/>
      <c r="SXW38" s="984"/>
      <c r="SXX38" s="984"/>
      <c r="SXY38" s="984"/>
      <c r="SXZ38" s="984"/>
      <c r="SYA38" s="984"/>
      <c r="SYB38" s="984"/>
      <c r="SYC38" s="984"/>
      <c r="SYD38" s="984"/>
      <c r="SYE38" s="984"/>
      <c r="SYF38" s="984"/>
      <c r="SYG38" s="984"/>
      <c r="SYH38" s="984"/>
      <c r="SYI38" s="984"/>
      <c r="SYJ38" s="984"/>
      <c r="SYK38" s="984"/>
      <c r="SYL38" s="984"/>
      <c r="SYM38" s="984"/>
      <c r="SYN38" s="984"/>
      <c r="SYO38" s="984"/>
      <c r="SYP38" s="984"/>
      <c r="SYQ38" s="984"/>
      <c r="SYR38" s="984"/>
      <c r="SYS38" s="984"/>
      <c r="SYT38" s="984"/>
      <c r="SYU38" s="984"/>
      <c r="SYV38" s="984"/>
      <c r="SYW38" s="984"/>
      <c r="SYX38" s="984"/>
      <c r="SYY38" s="984"/>
      <c r="SYZ38" s="984"/>
      <c r="SZA38" s="984"/>
      <c r="SZB38" s="984"/>
      <c r="SZC38" s="984"/>
      <c r="SZD38" s="984"/>
      <c r="SZE38" s="984"/>
      <c r="SZF38" s="984"/>
      <c r="SZG38" s="984"/>
      <c r="SZH38" s="984"/>
      <c r="SZI38" s="984"/>
      <c r="SZJ38" s="984"/>
      <c r="SZK38" s="984"/>
      <c r="SZL38" s="984"/>
      <c r="SZM38" s="984"/>
      <c r="SZN38" s="984"/>
      <c r="SZO38" s="984"/>
      <c r="SZP38" s="984"/>
      <c r="SZQ38" s="984"/>
      <c r="SZR38" s="984"/>
      <c r="SZS38" s="984"/>
      <c r="SZT38" s="984"/>
      <c r="SZU38" s="984"/>
      <c r="SZV38" s="984"/>
      <c r="SZW38" s="984"/>
      <c r="SZX38" s="984"/>
      <c r="SZY38" s="984"/>
      <c r="SZZ38" s="984"/>
      <c r="TAA38" s="984"/>
      <c r="TAB38" s="984"/>
      <c r="TAC38" s="984"/>
      <c r="TAD38" s="984"/>
      <c r="TAE38" s="984"/>
      <c r="TAF38" s="984"/>
      <c r="TAG38" s="984"/>
      <c r="TAH38" s="984"/>
      <c r="TAI38" s="984"/>
      <c r="TAJ38" s="984"/>
      <c r="TAK38" s="984"/>
      <c r="TAL38" s="984"/>
      <c r="TAM38" s="984"/>
      <c r="TAN38" s="984"/>
      <c r="TAO38" s="984"/>
      <c r="TAP38" s="984"/>
      <c r="TAQ38" s="984"/>
      <c r="TAR38" s="984"/>
      <c r="TAS38" s="984"/>
      <c r="TAT38" s="984"/>
      <c r="TAU38" s="984"/>
      <c r="TAV38" s="984"/>
      <c r="TAW38" s="984"/>
      <c r="TAX38" s="984"/>
      <c r="TAY38" s="984"/>
      <c r="TAZ38" s="984"/>
      <c r="TBA38" s="984"/>
      <c r="TBB38" s="984"/>
      <c r="TBC38" s="984"/>
      <c r="TBD38" s="984"/>
      <c r="TBE38" s="984"/>
      <c r="TBF38" s="984"/>
      <c r="TBG38" s="984"/>
      <c r="TBH38" s="984"/>
      <c r="TBI38" s="984"/>
      <c r="TBJ38" s="984"/>
      <c r="TBK38" s="984"/>
      <c r="TBL38" s="984"/>
      <c r="TBM38" s="984"/>
      <c r="TBN38" s="984"/>
      <c r="TBO38" s="984"/>
      <c r="TBP38" s="984"/>
      <c r="TBQ38" s="984"/>
      <c r="TBR38" s="984"/>
      <c r="TBS38" s="984"/>
      <c r="TBT38" s="984"/>
      <c r="TBU38" s="984"/>
      <c r="TBV38" s="984"/>
      <c r="TBW38" s="984"/>
      <c r="TBX38" s="984"/>
      <c r="TBY38" s="984"/>
      <c r="TBZ38" s="984"/>
      <c r="TCA38" s="984"/>
      <c r="TCB38" s="984"/>
      <c r="TCC38" s="984"/>
      <c r="TCD38" s="984"/>
      <c r="TCE38" s="984"/>
      <c r="TCF38" s="984"/>
      <c r="TCG38" s="984"/>
      <c r="TCH38" s="984"/>
      <c r="TCI38" s="984"/>
      <c r="TCJ38" s="984"/>
      <c r="TCK38" s="984"/>
      <c r="TCL38" s="984"/>
      <c r="TCM38" s="984"/>
      <c r="TCN38" s="984"/>
      <c r="TCO38" s="984"/>
      <c r="TCP38" s="984"/>
      <c r="TCQ38" s="984"/>
      <c r="TCR38" s="984"/>
      <c r="TCS38" s="984"/>
      <c r="TCT38" s="984"/>
      <c r="TCU38" s="984"/>
      <c r="TCV38" s="984"/>
      <c r="TCW38" s="984"/>
      <c r="TCX38" s="984"/>
      <c r="TCY38" s="984"/>
      <c r="TCZ38" s="984"/>
      <c r="TDA38" s="984"/>
      <c r="TDB38" s="984"/>
      <c r="TDC38" s="984"/>
      <c r="TDD38" s="984"/>
      <c r="TDE38" s="984"/>
      <c r="TDF38" s="984"/>
      <c r="TDG38" s="984"/>
      <c r="TDH38" s="984"/>
      <c r="TDI38" s="984"/>
      <c r="TDJ38" s="984"/>
      <c r="TDK38" s="984"/>
      <c r="TDL38" s="984"/>
      <c r="TDM38" s="984"/>
      <c r="TDN38" s="984"/>
      <c r="TDO38" s="984"/>
      <c r="TDP38" s="984"/>
      <c r="TDQ38" s="984"/>
      <c r="TDR38" s="984"/>
      <c r="TDS38" s="984"/>
      <c r="TDT38" s="984"/>
      <c r="TDU38" s="984"/>
      <c r="TDV38" s="984"/>
      <c r="TDW38" s="984"/>
      <c r="TDX38" s="984"/>
      <c r="TDY38" s="984"/>
      <c r="TDZ38" s="984"/>
      <c r="TEA38" s="984"/>
      <c r="TEB38" s="984"/>
      <c r="TEC38" s="984"/>
      <c r="TED38" s="984"/>
      <c r="TEE38" s="984"/>
      <c r="TEF38" s="984"/>
      <c r="TEG38" s="984"/>
      <c r="TEH38" s="984"/>
      <c r="TEI38" s="984"/>
      <c r="TEJ38" s="984"/>
      <c r="TEK38" s="984"/>
      <c r="TEL38" s="984"/>
      <c r="TEM38" s="984"/>
      <c r="TEN38" s="984"/>
      <c r="TEO38" s="984"/>
      <c r="TEP38" s="984"/>
      <c r="TEQ38" s="984"/>
      <c r="TER38" s="984"/>
      <c r="TES38" s="984"/>
      <c r="TET38" s="984"/>
      <c r="TEU38" s="984"/>
      <c r="TEV38" s="984"/>
      <c r="TEW38" s="984"/>
      <c r="TEX38" s="984"/>
      <c r="TEY38" s="984"/>
      <c r="TEZ38" s="984"/>
      <c r="TFA38" s="984"/>
      <c r="TFB38" s="984"/>
      <c r="TFC38" s="984"/>
      <c r="TFD38" s="984"/>
      <c r="TFE38" s="984"/>
      <c r="TFF38" s="984"/>
      <c r="TFG38" s="984"/>
      <c r="TFH38" s="984"/>
      <c r="TFI38" s="984"/>
      <c r="TFJ38" s="984"/>
      <c r="TFK38" s="984"/>
      <c r="TFL38" s="984"/>
      <c r="TFM38" s="984"/>
      <c r="TFN38" s="984"/>
      <c r="TFO38" s="984"/>
      <c r="TFP38" s="984"/>
      <c r="TFQ38" s="984"/>
      <c r="TFR38" s="984"/>
      <c r="TFS38" s="984"/>
      <c r="TFT38" s="984"/>
      <c r="TFU38" s="984"/>
      <c r="TFV38" s="984"/>
      <c r="TFW38" s="984"/>
      <c r="TFX38" s="984"/>
      <c r="TFY38" s="984"/>
      <c r="TFZ38" s="984"/>
      <c r="TGA38" s="984"/>
      <c r="TGB38" s="984"/>
      <c r="TGC38" s="984"/>
      <c r="TGD38" s="984"/>
      <c r="TGE38" s="984"/>
      <c r="TGF38" s="984"/>
      <c r="TGG38" s="984"/>
      <c r="TGH38" s="984"/>
      <c r="TGI38" s="984"/>
      <c r="TGJ38" s="984"/>
      <c r="TGK38" s="984"/>
      <c r="TGL38" s="984"/>
      <c r="TGM38" s="984"/>
      <c r="TGN38" s="984"/>
      <c r="TGO38" s="984"/>
      <c r="TGP38" s="984"/>
      <c r="TGQ38" s="984"/>
      <c r="TGR38" s="984"/>
      <c r="TGS38" s="984"/>
      <c r="TGT38" s="984"/>
      <c r="TGU38" s="984"/>
      <c r="TGV38" s="984"/>
      <c r="TGW38" s="984"/>
      <c r="TGX38" s="984"/>
      <c r="TGY38" s="984"/>
      <c r="TGZ38" s="984"/>
      <c r="THA38" s="984"/>
      <c r="THB38" s="984"/>
      <c r="THC38" s="984"/>
      <c r="THD38" s="984"/>
      <c r="THE38" s="984"/>
      <c r="THF38" s="984"/>
      <c r="THG38" s="984"/>
      <c r="THH38" s="984"/>
      <c r="THI38" s="984"/>
      <c r="THJ38" s="984"/>
      <c r="THK38" s="984"/>
      <c r="THL38" s="984"/>
      <c r="THM38" s="984"/>
      <c r="THN38" s="984"/>
      <c r="THO38" s="984"/>
      <c r="THP38" s="984"/>
      <c r="THQ38" s="984"/>
      <c r="THR38" s="984"/>
      <c r="THS38" s="984"/>
      <c r="THT38" s="984"/>
      <c r="THU38" s="984"/>
      <c r="THV38" s="984"/>
      <c r="THW38" s="984"/>
      <c r="THX38" s="984"/>
      <c r="THY38" s="984"/>
      <c r="THZ38" s="984"/>
      <c r="TIA38" s="984"/>
      <c r="TIB38" s="984"/>
      <c r="TIC38" s="984"/>
      <c r="TID38" s="984"/>
      <c r="TIE38" s="984"/>
      <c r="TIF38" s="984"/>
      <c r="TIG38" s="984"/>
      <c r="TIH38" s="984"/>
      <c r="TII38" s="984"/>
      <c r="TIJ38" s="984"/>
      <c r="TIK38" s="984"/>
      <c r="TIL38" s="984"/>
      <c r="TIM38" s="984"/>
      <c r="TIN38" s="984"/>
      <c r="TIO38" s="984"/>
      <c r="TIP38" s="984"/>
      <c r="TIQ38" s="984"/>
      <c r="TIR38" s="984"/>
      <c r="TIS38" s="984"/>
      <c r="TIT38" s="984"/>
      <c r="TIU38" s="984"/>
      <c r="TIV38" s="984"/>
      <c r="TIW38" s="984"/>
      <c r="TIX38" s="984"/>
      <c r="TIY38" s="984"/>
      <c r="TIZ38" s="984"/>
      <c r="TJA38" s="984"/>
      <c r="TJB38" s="984"/>
      <c r="TJC38" s="984"/>
      <c r="TJD38" s="984"/>
      <c r="TJE38" s="984"/>
      <c r="TJF38" s="984"/>
      <c r="TJG38" s="984"/>
      <c r="TJH38" s="984"/>
      <c r="TJI38" s="984"/>
      <c r="TJJ38" s="984"/>
      <c r="TJK38" s="984"/>
      <c r="TJL38" s="984"/>
      <c r="TJM38" s="984"/>
      <c r="TJN38" s="984"/>
      <c r="TJO38" s="984"/>
      <c r="TJP38" s="984"/>
      <c r="TJQ38" s="984"/>
      <c r="TJR38" s="984"/>
      <c r="TJS38" s="984"/>
      <c r="TJT38" s="984"/>
      <c r="TJU38" s="984"/>
      <c r="TJV38" s="984"/>
      <c r="TJW38" s="984"/>
      <c r="TJX38" s="984"/>
      <c r="TJY38" s="984"/>
      <c r="TJZ38" s="984"/>
      <c r="TKA38" s="984"/>
      <c r="TKB38" s="984"/>
      <c r="TKC38" s="984"/>
      <c r="TKD38" s="984"/>
      <c r="TKE38" s="984"/>
      <c r="TKF38" s="984"/>
      <c r="TKG38" s="984"/>
      <c r="TKH38" s="984"/>
      <c r="TKI38" s="984"/>
      <c r="TKJ38" s="984"/>
      <c r="TKK38" s="984"/>
      <c r="TKL38" s="984"/>
      <c r="TKM38" s="984"/>
      <c r="TKN38" s="984"/>
      <c r="TKO38" s="984"/>
      <c r="TKP38" s="984"/>
      <c r="TKQ38" s="984"/>
      <c r="TKR38" s="984"/>
      <c r="TKS38" s="984"/>
      <c r="TKT38" s="984"/>
      <c r="TKU38" s="984"/>
      <c r="TKV38" s="984"/>
      <c r="TKW38" s="984"/>
      <c r="TKX38" s="984"/>
      <c r="TKY38" s="984"/>
      <c r="TKZ38" s="984"/>
      <c r="TLA38" s="984"/>
      <c r="TLB38" s="984"/>
      <c r="TLC38" s="984"/>
      <c r="TLD38" s="984"/>
      <c r="TLE38" s="984"/>
      <c r="TLF38" s="984"/>
      <c r="TLG38" s="984"/>
      <c r="TLH38" s="984"/>
      <c r="TLI38" s="984"/>
      <c r="TLJ38" s="984"/>
      <c r="TLK38" s="984"/>
      <c r="TLL38" s="984"/>
      <c r="TLM38" s="984"/>
      <c r="TLN38" s="984"/>
      <c r="TLO38" s="984"/>
      <c r="TLP38" s="984"/>
      <c r="TLQ38" s="984"/>
      <c r="TLR38" s="984"/>
      <c r="TLS38" s="984"/>
      <c r="TLT38" s="984"/>
      <c r="TLU38" s="984"/>
      <c r="TLV38" s="984"/>
      <c r="TLW38" s="984"/>
      <c r="TLX38" s="984"/>
      <c r="TLY38" s="984"/>
      <c r="TLZ38" s="984"/>
      <c r="TMA38" s="984"/>
      <c r="TMB38" s="984"/>
      <c r="TMC38" s="984"/>
      <c r="TMD38" s="984"/>
      <c r="TME38" s="984"/>
      <c r="TMF38" s="984"/>
      <c r="TMG38" s="984"/>
      <c r="TMH38" s="984"/>
      <c r="TMI38" s="984"/>
      <c r="TMJ38" s="984"/>
      <c r="TMK38" s="984"/>
      <c r="TML38" s="984"/>
      <c r="TMM38" s="984"/>
      <c r="TMN38" s="984"/>
      <c r="TMO38" s="984"/>
      <c r="TMP38" s="984"/>
      <c r="TMQ38" s="984"/>
      <c r="TMR38" s="984"/>
      <c r="TMS38" s="984"/>
      <c r="TMT38" s="984"/>
      <c r="TMU38" s="984"/>
      <c r="TMV38" s="984"/>
      <c r="TMW38" s="984"/>
      <c r="TMX38" s="984"/>
      <c r="TMY38" s="984"/>
      <c r="TMZ38" s="984"/>
      <c r="TNA38" s="984"/>
      <c r="TNB38" s="984"/>
      <c r="TNC38" s="984"/>
      <c r="TND38" s="984"/>
      <c r="TNE38" s="984"/>
      <c r="TNF38" s="984"/>
      <c r="TNG38" s="984"/>
      <c r="TNH38" s="984"/>
      <c r="TNI38" s="984"/>
      <c r="TNJ38" s="984"/>
      <c r="TNK38" s="984"/>
      <c r="TNL38" s="984"/>
      <c r="TNM38" s="984"/>
      <c r="TNN38" s="984"/>
      <c r="TNO38" s="984"/>
      <c r="TNP38" s="984"/>
      <c r="TNQ38" s="984"/>
      <c r="TNR38" s="984"/>
      <c r="TNS38" s="984"/>
      <c r="TNT38" s="984"/>
      <c r="TNU38" s="984"/>
      <c r="TNV38" s="984"/>
      <c r="TNW38" s="984"/>
      <c r="TNX38" s="984"/>
      <c r="TNY38" s="984"/>
      <c r="TNZ38" s="984"/>
      <c r="TOA38" s="984"/>
      <c r="TOB38" s="984"/>
      <c r="TOC38" s="984"/>
      <c r="TOD38" s="984"/>
      <c r="TOE38" s="984"/>
      <c r="TOF38" s="984"/>
      <c r="TOG38" s="984"/>
      <c r="TOH38" s="984"/>
      <c r="TOI38" s="984"/>
      <c r="TOJ38" s="984"/>
      <c r="TOK38" s="984"/>
      <c r="TOL38" s="984"/>
      <c r="TOM38" s="984"/>
      <c r="TON38" s="984"/>
      <c r="TOO38" s="984"/>
      <c r="TOP38" s="984"/>
      <c r="TOQ38" s="984"/>
      <c r="TOR38" s="984"/>
      <c r="TOS38" s="984"/>
      <c r="TOT38" s="984"/>
      <c r="TOU38" s="984"/>
      <c r="TOV38" s="984"/>
      <c r="TOW38" s="984"/>
      <c r="TOX38" s="984"/>
      <c r="TOY38" s="984"/>
      <c r="TOZ38" s="984"/>
      <c r="TPA38" s="984"/>
      <c r="TPB38" s="984"/>
      <c r="TPC38" s="984"/>
      <c r="TPD38" s="984"/>
      <c r="TPE38" s="984"/>
      <c r="TPF38" s="984"/>
      <c r="TPG38" s="984"/>
      <c r="TPH38" s="984"/>
      <c r="TPI38" s="984"/>
      <c r="TPJ38" s="984"/>
      <c r="TPK38" s="984"/>
      <c r="TPL38" s="984"/>
      <c r="TPM38" s="984"/>
      <c r="TPN38" s="984"/>
      <c r="TPO38" s="984"/>
      <c r="TPP38" s="984"/>
      <c r="TPQ38" s="984"/>
      <c r="TPR38" s="984"/>
      <c r="TPS38" s="984"/>
      <c r="TPT38" s="984"/>
      <c r="TPU38" s="984"/>
      <c r="TPV38" s="984"/>
      <c r="TPW38" s="984"/>
      <c r="TPX38" s="984"/>
      <c r="TPY38" s="984"/>
      <c r="TPZ38" s="984"/>
      <c r="TQA38" s="984"/>
      <c r="TQB38" s="984"/>
      <c r="TQC38" s="984"/>
      <c r="TQD38" s="984"/>
      <c r="TQE38" s="984"/>
      <c r="TQF38" s="984"/>
      <c r="TQG38" s="984"/>
      <c r="TQH38" s="984"/>
      <c r="TQI38" s="984"/>
      <c r="TQJ38" s="984"/>
      <c r="TQK38" s="984"/>
      <c r="TQL38" s="984"/>
      <c r="TQM38" s="984"/>
      <c r="TQN38" s="984"/>
      <c r="TQO38" s="984"/>
      <c r="TQP38" s="984"/>
      <c r="TQQ38" s="984"/>
      <c r="TQR38" s="984"/>
      <c r="TQS38" s="984"/>
      <c r="TQT38" s="984"/>
      <c r="TQU38" s="984"/>
      <c r="TQV38" s="984"/>
      <c r="TQW38" s="984"/>
      <c r="TQX38" s="984"/>
      <c r="TQY38" s="984"/>
      <c r="TQZ38" s="984"/>
      <c r="TRA38" s="984"/>
      <c r="TRB38" s="984"/>
      <c r="TRC38" s="984"/>
      <c r="TRD38" s="984"/>
      <c r="TRE38" s="984"/>
      <c r="TRF38" s="984"/>
      <c r="TRG38" s="984"/>
      <c r="TRH38" s="984"/>
      <c r="TRI38" s="984"/>
      <c r="TRJ38" s="984"/>
      <c r="TRK38" s="984"/>
      <c r="TRL38" s="984"/>
      <c r="TRM38" s="984"/>
      <c r="TRN38" s="984"/>
      <c r="TRO38" s="984"/>
      <c r="TRP38" s="984"/>
      <c r="TRQ38" s="984"/>
      <c r="TRR38" s="984"/>
      <c r="TRS38" s="984"/>
      <c r="TRT38" s="984"/>
      <c r="TRU38" s="984"/>
      <c r="TRV38" s="984"/>
      <c r="TRW38" s="984"/>
      <c r="TRX38" s="984"/>
      <c r="TRY38" s="984"/>
      <c r="TRZ38" s="984"/>
      <c r="TSA38" s="984"/>
      <c r="TSB38" s="984"/>
      <c r="TSC38" s="984"/>
      <c r="TSD38" s="984"/>
      <c r="TSE38" s="984"/>
      <c r="TSF38" s="984"/>
      <c r="TSG38" s="984"/>
      <c r="TSH38" s="984"/>
      <c r="TSI38" s="984"/>
      <c r="TSJ38" s="984"/>
      <c r="TSK38" s="984"/>
      <c r="TSL38" s="984"/>
      <c r="TSM38" s="984"/>
      <c r="TSN38" s="984"/>
      <c r="TSO38" s="984"/>
      <c r="TSP38" s="984"/>
      <c r="TSQ38" s="984"/>
      <c r="TSR38" s="984"/>
      <c r="TSS38" s="984"/>
      <c r="TST38" s="984"/>
      <c r="TSU38" s="984"/>
      <c r="TSV38" s="984"/>
      <c r="TSW38" s="984"/>
      <c r="TSX38" s="984"/>
      <c r="TSY38" s="984"/>
      <c r="TSZ38" s="984"/>
      <c r="TTA38" s="984"/>
      <c r="TTB38" s="984"/>
      <c r="TTC38" s="984"/>
      <c r="TTD38" s="984"/>
      <c r="TTE38" s="984"/>
      <c r="TTF38" s="984"/>
      <c r="TTG38" s="984"/>
      <c r="TTH38" s="984"/>
      <c r="TTI38" s="984"/>
      <c r="TTJ38" s="984"/>
      <c r="TTK38" s="984"/>
      <c r="TTL38" s="984"/>
      <c r="TTM38" s="984"/>
      <c r="TTN38" s="984"/>
      <c r="TTO38" s="984"/>
      <c r="TTP38" s="984"/>
      <c r="TTQ38" s="984"/>
      <c r="TTR38" s="984"/>
      <c r="TTS38" s="984"/>
      <c r="TTT38" s="984"/>
      <c r="TTU38" s="984"/>
      <c r="TTV38" s="984"/>
      <c r="TTW38" s="984"/>
      <c r="TTX38" s="984"/>
      <c r="TTY38" s="984"/>
      <c r="TTZ38" s="984"/>
      <c r="TUA38" s="984"/>
      <c r="TUB38" s="984"/>
      <c r="TUC38" s="984"/>
      <c r="TUD38" s="984"/>
      <c r="TUE38" s="984"/>
      <c r="TUF38" s="984"/>
      <c r="TUG38" s="984"/>
      <c r="TUH38" s="984"/>
      <c r="TUI38" s="984"/>
      <c r="TUJ38" s="984"/>
      <c r="TUK38" s="984"/>
      <c r="TUL38" s="984"/>
      <c r="TUM38" s="984"/>
      <c r="TUN38" s="984"/>
      <c r="TUO38" s="984"/>
      <c r="TUP38" s="984"/>
      <c r="TUQ38" s="984"/>
      <c r="TUR38" s="984"/>
      <c r="TUS38" s="984"/>
      <c r="TUT38" s="984"/>
      <c r="TUU38" s="984"/>
      <c r="TUV38" s="984"/>
      <c r="TUW38" s="984"/>
      <c r="TUX38" s="984"/>
      <c r="TUY38" s="984"/>
      <c r="TUZ38" s="984"/>
      <c r="TVA38" s="984"/>
      <c r="TVB38" s="984"/>
      <c r="TVC38" s="984"/>
      <c r="TVD38" s="984"/>
      <c r="TVE38" s="984"/>
      <c r="TVF38" s="984"/>
      <c r="TVG38" s="984"/>
      <c r="TVH38" s="984"/>
      <c r="TVI38" s="984"/>
      <c r="TVJ38" s="984"/>
      <c r="TVK38" s="984"/>
      <c r="TVL38" s="984"/>
      <c r="TVM38" s="984"/>
      <c r="TVN38" s="984"/>
      <c r="TVO38" s="984"/>
      <c r="TVP38" s="984"/>
      <c r="TVQ38" s="984"/>
      <c r="TVR38" s="984"/>
      <c r="TVS38" s="984"/>
      <c r="TVT38" s="984"/>
      <c r="TVU38" s="984"/>
      <c r="TVV38" s="984"/>
      <c r="TVW38" s="984"/>
      <c r="TVX38" s="984"/>
      <c r="TVY38" s="984"/>
      <c r="TVZ38" s="984"/>
      <c r="TWA38" s="984"/>
      <c r="TWB38" s="984"/>
      <c r="TWC38" s="984"/>
      <c r="TWD38" s="984"/>
      <c r="TWE38" s="984"/>
      <c r="TWF38" s="984"/>
      <c r="TWG38" s="984"/>
      <c r="TWH38" s="984"/>
      <c r="TWI38" s="984"/>
      <c r="TWJ38" s="984"/>
      <c r="TWK38" s="984"/>
      <c r="TWL38" s="984"/>
      <c r="TWM38" s="984"/>
      <c r="TWN38" s="984"/>
      <c r="TWO38" s="984"/>
      <c r="TWP38" s="984"/>
      <c r="TWQ38" s="984"/>
      <c r="TWR38" s="984"/>
      <c r="TWS38" s="984"/>
      <c r="TWT38" s="984"/>
      <c r="TWU38" s="984"/>
      <c r="TWV38" s="984"/>
      <c r="TWW38" s="984"/>
      <c r="TWX38" s="984"/>
      <c r="TWY38" s="984"/>
      <c r="TWZ38" s="984"/>
      <c r="TXA38" s="984"/>
      <c r="TXB38" s="984"/>
      <c r="TXC38" s="984"/>
      <c r="TXD38" s="984"/>
      <c r="TXE38" s="984"/>
      <c r="TXF38" s="984"/>
      <c r="TXG38" s="984"/>
      <c r="TXH38" s="984"/>
      <c r="TXI38" s="984"/>
      <c r="TXJ38" s="984"/>
      <c r="TXK38" s="984"/>
      <c r="TXL38" s="984"/>
      <c r="TXM38" s="984"/>
      <c r="TXN38" s="984"/>
      <c r="TXO38" s="984"/>
      <c r="TXP38" s="984"/>
      <c r="TXQ38" s="984"/>
      <c r="TXR38" s="984"/>
      <c r="TXS38" s="984"/>
      <c r="TXT38" s="984"/>
      <c r="TXU38" s="984"/>
      <c r="TXV38" s="984"/>
      <c r="TXW38" s="984"/>
      <c r="TXX38" s="984"/>
      <c r="TXY38" s="984"/>
      <c r="TXZ38" s="984"/>
      <c r="TYA38" s="984"/>
      <c r="TYB38" s="984"/>
      <c r="TYC38" s="984"/>
      <c r="TYD38" s="984"/>
      <c r="TYE38" s="984"/>
      <c r="TYF38" s="984"/>
      <c r="TYG38" s="984"/>
      <c r="TYH38" s="984"/>
      <c r="TYI38" s="984"/>
      <c r="TYJ38" s="984"/>
      <c r="TYK38" s="984"/>
      <c r="TYL38" s="984"/>
      <c r="TYM38" s="984"/>
      <c r="TYN38" s="984"/>
      <c r="TYO38" s="984"/>
      <c r="TYP38" s="984"/>
      <c r="TYQ38" s="984"/>
      <c r="TYR38" s="984"/>
      <c r="TYS38" s="984"/>
      <c r="TYT38" s="984"/>
      <c r="TYU38" s="984"/>
      <c r="TYV38" s="984"/>
      <c r="TYW38" s="984"/>
      <c r="TYX38" s="984"/>
      <c r="TYY38" s="984"/>
      <c r="TYZ38" s="984"/>
      <c r="TZA38" s="984"/>
      <c r="TZB38" s="984"/>
      <c r="TZC38" s="984"/>
      <c r="TZD38" s="984"/>
      <c r="TZE38" s="984"/>
      <c r="TZF38" s="984"/>
      <c r="TZG38" s="984"/>
      <c r="TZH38" s="984"/>
      <c r="TZI38" s="984"/>
      <c r="TZJ38" s="984"/>
      <c r="TZK38" s="984"/>
      <c r="TZL38" s="984"/>
      <c r="TZM38" s="984"/>
      <c r="TZN38" s="984"/>
      <c r="TZO38" s="984"/>
      <c r="TZP38" s="984"/>
      <c r="TZQ38" s="984"/>
      <c r="TZR38" s="984"/>
      <c r="TZS38" s="984"/>
      <c r="TZT38" s="984"/>
      <c r="TZU38" s="984"/>
      <c r="TZV38" s="984"/>
      <c r="TZW38" s="984"/>
      <c r="TZX38" s="984"/>
      <c r="TZY38" s="984"/>
      <c r="TZZ38" s="984"/>
      <c r="UAA38" s="984"/>
      <c r="UAB38" s="984"/>
      <c r="UAC38" s="984"/>
      <c r="UAD38" s="984"/>
      <c r="UAE38" s="984"/>
      <c r="UAF38" s="984"/>
      <c r="UAG38" s="984"/>
      <c r="UAH38" s="984"/>
      <c r="UAI38" s="984"/>
      <c r="UAJ38" s="984"/>
      <c r="UAK38" s="984"/>
      <c r="UAL38" s="984"/>
      <c r="UAM38" s="984"/>
      <c r="UAN38" s="984"/>
      <c r="UAO38" s="984"/>
      <c r="UAP38" s="984"/>
      <c r="UAQ38" s="984"/>
      <c r="UAR38" s="984"/>
      <c r="UAS38" s="984"/>
      <c r="UAT38" s="984"/>
      <c r="UAU38" s="984"/>
      <c r="UAV38" s="984"/>
      <c r="UAW38" s="984"/>
      <c r="UAX38" s="984"/>
      <c r="UAY38" s="984"/>
      <c r="UAZ38" s="984"/>
      <c r="UBA38" s="984"/>
      <c r="UBB38" s="984"/>
      <c r="UBC38" s="984"/>
      <c r="UBD38" s="984"/>
      <c r="UBE38" s="984"/>
      <c r="UBF38" s="984"/>
      <c r="UBG38" s="984"/>
      <c r="UBH38" s="984"/>
      <c r="UBI38" s="984"/>
      <c r="UBJ38" s="984"/>
      <c r="UBK38" s="984"/>
      <c r="UBL38" s="984"/>
      <c r="UBM38" s="984"/>
      <c r="UBN38" s="984"/>
      <c r="UBO38" s="984"/>
      <c r="UBP38" s="984"/>
      <c r="UBQ38" s="984"/>
      <c r="UBR38" s="984"/>
      <c r="UBS38" s="984"/>
      <c r="UBT38" s="984"/>
      <c r="UBU38" s="984"/>
      <c r="UBV38" s="984"/>
      <c r="UBW38" s="984"/>
      <c r="UBX38" s="984"/>
      <c r="UBY38" s="984"/>
      <c r="UBZ38" s="984"/>
      <c r="UCA38" s="984"/>
      <c r="UCB38" s="984"/>
      <c r="UCC38" s="984"/>
      <c r="UCD38" s="984"/>
      <c r="UCE38" s="984"/>
      <c r="UCF38" s="984"/>
      <c r="UCG38" s="984"/>
      <c r="UCH38" s="984"/>
      <c r="UCI38" s="984"/>
      <c r="UCJ38" s="984"/>
      <c r="UCK38" s="984"/>
      <c r="UCL38" s="984"/>
      <c r="UCM38" s="984"/>
      <c r="UCN38" s="984"/>
      <c r="UCO38" s="984"/>
      <c r="UCP38" s="984"/>
      <c r="UCQ38" s="984"/>
      <c r="UCR38" s="984"/>
      <c r="UCS38" s="984"/>
      <c r="UCT38" s="984"/>
      <c r="UCU38" s="984"/>
      <c r="UCV38" s="984"/>
      <c r="UCW38" s="984"/>
      <c r="UCX38" s="984"/>
      <c r="UCY38" s="984"/>
      <c r="UCZ38" s="984"/>
      <c r="UDA38" s="984"/>
      <c r="UDB38" s="984"/>
      <c r="UDC38" s="984"/>
      <c r="UDD38" s="984"/>
      <c r="UDE38" s="984"/>
      <c r="UDF38" s="984"/>
      <c r="UDG38" s="984"/>
      <c r="UDH38" s="984"/>
      <c r="UDI38" s="984"/>
      <c r="UDJ38" s="984"/>
      <c r="UDK38" s="984"/>
      <c r="UDL38" s="984"/>
      <c r="UDM38" s="984"/>
      <c r="UDN38" s="984"/>
      <c r="UDO38" s="984"/>
      <c r="UDP38" s="984"/>
      <c r="UDQ38" s="984"/>
      <c r="UDR38" s="984"/>
      <c r="UDS38" s="984"/>
      <c r="UDT38" s="984"/>
      <c r="UDU38" s="984"/>
      <c r="UDV38" s="984"/>
      <c r="UDW38" s="984"/>
      <c r="UDX38" s="984"/>
      <c r="UDY38" s="984"/>
      <c r="UDZ38" s="984"/>
      <c r="UEA38" s="984"/>
      <c r="UEB38" s="984"/>
      <c r="UEC38" s="984"/>
      <c r="UED38" s="984"/>
      <c r="UEE38" s="984"/>
      <c r="UEF38" s="984"/>
      <c r="UEG38" s="984"/>
      <c r="UEH38" s="984"/>
      <c r="UEI38" s="984"/>
      <c r="UEJ38" s="984"/>
      <c r="UEK38" s="984"/>
      <c r="UEL38" s="984"/>
      <c r="UEM38" s="984"/>
      <c r="UEN38" s="984"/>
      <c r="UEO38" s="984"/>
      <c r="UEP38" s="984"/>
      <c r="UEQ38" s="984"/>
      <c r="UER38" s="984"/>
      <c r="UES38" s="984"/>
      <c r="UET38" s="984"/>
      <c r="UEU38" s="984"/>
      <c r="UEV38" s="984"/>
      <c r="UEW38" s="984"/>
      <c r="UEX38" s="984"/>
      <c r="UEY38" s="984"/>
      <c r="UEZ38" s="984"/>
      <c r="UFA38" s="984"/>
      <c r="UFB38" s="984"/>
      <c r="UFC38" s="984"/>
      <c r="UFD38" s="984"/>
      <c r="UFE38" s="984"/>
      <c r="UFF38" s="984"/>
      <c r="UFG38" s="984"/>
      <c r="UFH38" s="984"/>
      <c r="UFI38" s="984"/>
      <c r="UFJ38" s="984"/>
      <c r="UFK38" s="984"/>
      <c r="UFL38" s="984"/>
      <c r="UFM38" s="984"/>
      <c r="UFN38" s="984"/>
      <c r="UFO38" s="984"/>
      <c r="UFP38" s="984"/>
      <c r="UFQ38" s="984"/>
      <c r="UFR38" s="984"/>
      <c r="UFS38" s="984"/>
      <c r="UFT38" s="984"/>
      <c r="UFU38" s="984"/>
      <c r="UFV38" s="984"/>
      <c r="UFW38" s="984"/>
      <c r="UFX38" s="984"/>
      <c r="UFY38" s="984"/>
      <c r="UFZ38" s="984"/>
      <c r="UGA38" s="984"/>
      <c r="UGB38" s="984"/>
      <c r="UGC38" s="984"/>
      <c r="UGD38" s="984"/>
      <c r="UGE38" s="984"/>
      <c r="UGF38" s="984"/>
      <c r="UGG38" s="984"/>
      <c r="UGH38" s="984"/>
      <c r="UGI38" s="984"/>
      <c r="UGJ38" s="984"/>
      <c r="UGK38" s="984"/>
      <c r="UGL38" s="984"/>
      <c r="UGM38" s="984"/>
      <c r="UGN38" s="984"/>
      <c r="UGO38" s="984"/>
      <c r="UGP38" s="984"/>
      <c r="UGQ38" s="984"/>
      <c r="UGR38" s="984"/>
      <c r="UGS38" s="984"/>
      <c r="UGT38" s="984"/>
      <c r="UGU38" s="984"/>
      <c r="UGV38" s="984"/>
      <c r="UGW38" s="984"/>
      <c r="UGX38" s="984"/>
      <c r="UGY38" s="984"/>
      <c r="UGZ38" s="984"/>
      <c r="UHA38" s="984"/>
      <c r="UHB38" s="984"/>
      <c r="UHC38" s="984"/>
      <c r="UHD38" s="984"/>
      <c r="UHE38" s="984"/>
      <c r="UHF38" s="984"/>
      <c r="UHG38" s="984"/>
      <c r="UHH38" s="984"/>
      <c r="UHI38" s="984"/>
      <c r="UHJ38" s="984"/>
      <c r="UHK38" s="984"/>
      <c r="UHL38" s="984"/>
      <c r="UHM38" s="984"/>
      <c r="UHN38" s="984"/>
      <c r="UHO38" s="984"/>
      <c r="UHP38" s="984"/>
      <c r="UHQ38" s="984"/>
      <c r="UHR38" s="984"/>
      <c r="UHS38" s="984"/>
      <c r="UHT38" s="984"/>
      <c r="UHU38" s="984"/>
      <c r="UHV38" s="984"/>
      <c r="UHW38" s="984"/>
      <c r="UHX38" s="984"/>
      <c r="UHY38" s="984"/>
      <c r="UHZ38" s="984"/>
      <c r="UIA38" s="984"/>
      <c r="UIB38" s="984"/>
      <c r="UIC38" s="984"/>
      <c r="UID38" s="984"/>
      <c r="UIE38" s="984"/>
      <c r="UIF38" s="984"/>
      <c r="UIG38" s="984"/>
      <c r="UIH38" s="984"/>
      <c r="UII38" s="984"/>
      <c r="UIJ38" s="984"/>
      <c r="UIK38" s="984"/>
      <c r="UIL38" s="984"/>
      <c r="UIM38" s="984"/>
      <c r="UIN38" s="984"/>
      <c r="UIO38" s="984"/>
      <c r="UIP38" s="984"/>
      <c r="UIQ38" s="984"/>
      <c r="UIR38" s="984"/>
      <c r="UIS38" s="984"/>
      <c r="UIT38" s="984"/>
      <c r="UIU38" s="984"/>
      <c r="UIV38" s="984"/>
      <c r="UIW38" s="984"/>
      <c r="UIX38" s="984"/>
      <c r="UIY38" s="984"/>
      <c r="UIZ38" s="984"/>
      <c r="UJA38" s="984"/>
      <c r="UJB38" s="984"/>
      <c r="UJC38" s="984"/>
      <c r="UJD38" s="984"/>
      <c r="UJE38" s="984"/>
      <c r="UJF38" s="984"/>
      <c r="UJG38" s="984"/>
      <c r="UJH38" s="984"/>
      <c r="UJI38" s="984"/>
      <c r="UJJ38" s="984"/>
      <c r="UJK38" s="984"/>
      <c r="UJL38" s="984"/>
      <c r="UJM38" s="984"/>
      <c r="UJN38" s="984"/>
      <c r="UJO38" s="984"/>
      <c r="UJP38" s="984"/>
      <c r="UJQ38" s="984"/>
      <c r="UJR38" s="984"/>
      <c r="UJS38" s="984"/>
      <c r="UJT38" s="984"/>
      <c r="UJU38" s="984"/>
      <c r="UJV38" s="984"/>
      <c r="UJW38" s="984"/>
      <c r="UJX38" s="984"/>
      <c r="UJY38" s="984"/>
      <c r="UJZ38" s="984"/>
      <c r="UKA38" s="984"/>
      <c r="UKB38" s="984"/>
      <c r="UKC38" s="984"/>
      <c r="UKD38" s="984"/>
      <c r="UKE38" s="984"/>
      <c r="UKF38" s="984"/>
      <c r="UKG38" s="984"/>
      <c r="UKH38" s="984"/>
      <c r="UKI38" s="984"/>
      <c r="UKJ38" s="984"/>
      <c r="UKK38" s="984"/>
      <c r="UKL38" s="984"/>
      <c r="UKM38" s="984"/>
      <c r="UKN38" s="984"/>
      <c r="UKO38" s="984"/>
      <c r="UKP38" s="984"/>
      <c r="UKQ38" s="984"/>
      <c r="UKR38" s="984"/>
      <c r="UKS38" s="984"/>
      <c r="UKT38" s="984"/>
      <c r="UKU38" s="984"/>
      <c r="UKV38" s="984"/>
      <c r="UKW38" s="984"/>
      <c r="UKX38" s="984"/>
      <c r="UKY38" s="984"/>
      <c r="UKZ38" s="984"/>
      <c r="ULA38" s="984"/>
      <c r="ULB38" s="984"/>
      <c r="ULC38" s="984"/>
      <c r="ULD38" s="984"/>
      <c r="ULE38" s="984"/>
      <c r="ULF38" s="984"/>
      <c r="ULG38" s="984"/>
      <c r="ULH38" s="984"/>
      <c r="ULI38" s="984"/>
      <c r="ULJ38" s="984"/>
      <c r="ULK38" s="984"/>
      <c r="ULL38" s="984"/>
      <c r="ULM38" s="984"/>
      <c r="ULN38" s="984"/>
      <c r="ULO38" s="984"/>
      <c r="ULP38" s="984"/>
      <c r="ULQ38" s="984"/>
      <c r="ULR38" s="984"/>
      <c r="ULS38" s="984"/>
      <c r="ULT38" s="984"/>
      <c r="ULU38" s="984"/>
      <c r="ULV38" s="984"/>
      <c r="ULW38" s="984"/>
      <c r="ULX38" s="984"/>
      <c r="ULY38" s="984"/>
      <c r="ULZ38" s="984"/>
      <c r="UMA38" s="984"/>
      <c r="UMB38" s="984"/>
      <c r="UMC38" s="984"/>
      <c r="UMD38" s="984"/>
      <c r="UME38" s="984"/>
      <c r="UMF38" s="984"/>
      <c r="UMG38" s="984"/>
      <c r="UMH38" s="984"/>
      <c r="UMI38" s="984"/>
      <c r="UMJ38" s="984"/>
      <c r="UMK38" s="984"/>
      <c r="UML38" s="984"/>
      <c r="UMM38" s="984"/>
      <c r="UMN38" s="984"/>
      <c r="UMO38" s="984"/>
      <c r="UMP38" s="984"/>
      <c r="UMQ38" s="984"/>
      <c r="UMR38" s="984"/>
      <c r="UMS38" s="984"/>
      <c r="UMT38" s="984"/>
      <c r="UMU38" s="984"/>
      <c r="UMV38" s="984"/>
      <c r="UMW38" s="984"/>
      <c r="UMX38" s="984"/>
      <c r="UMY38" s="984"/>
      <c r="UMZ38" s="984"/>
      <c r="UNA38" s="984"/>
      <c r="UNB38" s="984"/>
      <c r="UNC38" s="984"/>
      <c r="UND38" s="984"/>
      <c r="UNE38" s="984"/>
      <c r="UNF38" s="984"/>
      <c r="UNG38" s="984"/>
      <c r="UNH38" s="984"/>
      <c r="UNI38" s="984"/>
      <c r="UNJ38" s="984"/>
      <c r="UNK38" s="984"/>
      <c r="UNL38" s="984"/>
      <c r="UNM38" s="984"/>
      <c r="UNN38" s="984"/>
      <c r="UNO38" s="984"/>
      <c r="UNP38" s="984"/>
      <c r="UNQ38" s="984"/>
      <c r="UNR38" s="984"/>
      <c r="UNS38" s="984"/>
      <c r="UNT38" s="984"/>
      <c r="UNU38" s="984"/>
      <c r="UNV38" s="984"/>
      <c r="UNW38" s="984"/>
      <c r="UNX38" s="984"/>
      <c r="UNY38" s="984"/>
      <c r="UNZ38" s="984"/>
      <c r="UOA38" s="984"/>
      <c r="UOB38" s="984"/>
      <c r="UOC38" s="984"/>
      <c r="UOD38" s="984"/>
      <c r="UOE38" s="984"/>
      <c r="UOF38" s="984"/>
      <c r="UOG38" s="984"/>
      <c r="UOH38" s="984"/>
      <c r="UOI38" s="984"/>
      <c r="UOJ38" s="984"/>
      <c r="UOK38" s="984"/>
      <c r="UOL38" s="984"/>
      <c r="UOM38" s="984"/>
      <c r="UON38" s="984"/>
      <c r="UOO38" s="984"/>
      <c r="UOP38" s="984"/>
      <c r="UOQ38" s="984"/>
      <c r="UOR38" s="984"/>
      <c r="UOS38" s="984"/>
      <c r="UOT38" s="984"/>
      <c r="UOU38" s="984"/>
      <c r="UOV38" s="984"/>
      <c r="UOW38" s="984"/>
      <c r="UOX38" s="984"/>
      <c r="UOY38" s="984"/>
      <c r="UOZ38" s="984"/>
      <c r="UPA38" s="984"/>
      <c r="UPB38" s="984"/>
      <c r="UPC38" s="984"/>
      <c r="UPD38" s="984"/>
      <c r="UPE38" s="984"/>
      <c r="UPF38" s="984"/>
      <c r="UPG38" s="984"/>
      <c r="UPH38" s="984"/>
      <c r="UPI38" s="984"/>
      <c r="UPJ38" s="984"/>
      <c r="UPK38" s="984"/>
      <c r="UPL38" s="984"/>
      <c r="UPM38" s="984"/>
      <c r="UPN38" s="984"/>
      <c r="UPO38" s="984"/>
      <c r="UPP38" s="984"/>
      <c r="UPQ38" s="984"/>
      <c r="UPR38" s="984"/>
      <c r="UPS38" s="984"/>
      <c r="UPT38" s="984"/>
      <c r="UPU38" s="984"/>
      <c r="UPV38" s="984"/>
      <c r="UPW38" s="984"/>
      <c r="UPX38" s="984"/>
      <c r="UPY38" s="984"/>
      <c r="UPZ38" s="984"/>
      <c r="UQA38" s="984"/>
      <c r="UQB38" s="984"/>
      <c r="UQC38" s="984"/>
      <c r="UQD38" s="984"/>
      <c r="UQE38" s="984"/>
      <c r="UQF38" s="984"/>
      <c r="UQG38" s="984"/>
      <c r="UQH38" s="984"/>
      <c r="UQI38" s="984"/>
      <c r="UQJ38" s="984"/>
      <c r="UQK38" s="984"/>
      <c r="UQL38" s="984"/>
      <c r="UQM38" s="984"/>
      <c r="UQN38" s="984"/>
      <c r="UQO38" s="984"/>
      <c r="UQP38" s="984"/>
      <c r="UQQ38" s="984"/>
      <c r="UQR38" s="984"/>
      <c r="UQS38" s="984"/>
      <c r="UQT38" s="984"/>
      <c r="UQU38" s="984"/>
      <c r="UQV38" s="984"/>
      <c r="UQW38" s="984"/>
      <c r="UQX38" s="984"/>
      <c r="UQY38" s="984"/>
      <c r="UQZ38" s="984"/>
      <c r="URA38" s="984"/>
      <c r="URB38" s="984"/>
      <c r="URC38" s="984"/>
      <c r="URD38" s="984"/>
      <c r="URE38" s="984"/>
      <c r="URF38" s="984"/>
      <c r="URG38" s="984"/>
      <c r="URH38" s="984"/>
      <c r="URI38" s="984"/>
      <c r="URJ38" s="984"/>
      <c r="URK38" s="984"/>
      <c r="URL38" s="984"/>
      <c r="URM38" s="984"/>
      <c r="URN38" s="984"/>
      <c r="URO38" s="984"/>
      <c r="URP38" s="984"/>
      <c r="URQ38" s="984"/>
      <c r="URR38" s="984"/>
      <c r="URS38" s="984"/>
      <c r="URT38" s="984"/>
      <c r="URU38" s="984"/>
      <c r="URV38" s="984"/>
      <c r="URW38" s="984"/>
      <c r="URX38" s="984"/>
      <c r="URY38" s="984"/>
      <c r="URZ38" s="984"/>
      <c r="USA38" s="984"/>
      <c r="USB38" s="984"/>
      <c r="USC38" s="984"/>
      <c r="USD38" s="984"/>
      <c r="USE38" s="984"/>
      <c r="USF38" s="984"/>
      <c r="USG38" s="984"/>
      <c r="USH38" s="984"/>
      <c r="USI38" s="984"/>
      <c r="USJ38" s="984"/>
      <c r="USK38" s="984"/>
      <c r="USL38" s="984"/>
      <c r="USM38" s="984"/>
      <c r="USN38" s="984"/>
      <c r="USO38" s="984"/>
      <c r="USP38" s="984"/>
      <c r="USQ38" s="984"/>
      <c r="USR38" s="984"/>
      <c r="USS38" s="984"/>
      <c r="UST38" s="984"/>
      <c r="USU38" s="984"/>
      <c r="USV38" s="984"/>
      <c r="USW38" s="984"/>
      <c r="USX38" s="984"/>
      <c r="USY38" s="984"/>
      <c r="USZ38" s="984"/>
      <c r="UTA38" s="984"/>
      <c r="UTB38" s="984"/>
      <c r="UTC38" s="984"/>
      <c r="UTD38" s="984"/>
      <c r="UTE38" s="984"/>
      <c r="UTF38" s="984"/>
      <c r="UTG38" s="984"/>
      <c r="UTH38" s="984"/>
      <c r="UTI38" s="984"/>
      <c r="UTJ38" s="984"/>
      <c r="UTK38" s="984"/>
      <c r="UTL38" s="984"/>
      <c r="UTM38" s="984"/>
      <c r="UTN38" s="984"/>
      <c r="UTO38" s="984"/>
      <c r="UTP38" s="984"/>
      <c r="UTQ38" s="984"/>
      <c r="UTR38" s="984"/>
      <c r="UTS38" s="984"/>
      <c r="UTT38" s="984"/>
      <c r="UTU38" s="984"/>
      <c r="UTV38" s="984"/>
      <c r="UTW38" s="984"/>
      <c r="UTX38" s="984"/>
      <c r="UTY38" s="984"/>
      <c r="UTZ38" s="984"/>
      <c r="UUA38" s="984"/>
      <c r="UUB38" s="984"/>
      <c r="UUC38" s="984"/>
      <c r="UUD38" s="984"/>
      <c r="UUE38" s="984"/>
      <c r="UUF38" s="984"/>
      <c r="UUG38" s="984"/>
      <c r="UUH38" s="984"/>
      <c r="UUI38" s="984"/>
      <c r="UUJ38" s="984"/>
      <c r="UUK38" s="984"/>
      <c r="UUL38" s="984"/>
      <c r="UUM38" s="984"/>
      <c r="UUN38" s="984"/>
      <c r="UUO38" s="984"/>
      <c r="UUP38" s="984"/>
      <c r="UUQ38" s="984"/>
      <c r="UUR38" s="984"/>
      <c r="UUS38" s="984"/>
      <c r="UUT38" s="984"/>
      <c r="UUU38" s="984"/>
      <c r="UUV38" s="984"/>
      <c r="UUW38" s="984"/>
      <c r="UUX38" s="984"/>
      <c r="UUY38" s="984"/>
      <c r="UUZ38" s="984"/>
      <c r="UVA38" s="984"/>
      <c r="UVB38" s="984"/>
      <c r="UVC38" s="984"/>
      <c r="UVD38" s="984"/>
      <c r="UVE38" s="984"/>
      <c r="UVF38" s="984"/>
      <c r="UVG38" s="984"/>
      <c r="UVH38" s="984"/>
      <c r="UVI38" s="984"/>
      <c r="UVJ38" s="984"/>
      <c r="UVK38" s="984"/>
      <c r="UVL38" s="984"/>
      <c r="UVM38" s="984"/>
      <c r="UVN38" s="984"/>
      <c r="UVO38" s="984"/>
      <c r="UVP38" s="984"/>
      <c r="UVQ38" s="984"/>
      <c r="UVR38" s="984"/>
      <c r="UVS38" s="984"/>
      <c r="UVT38" s="984"/>
      <c r="UVU38" s="984"/>
      <c r="UVV38" s="984"/>
      <c r="UVW38" s="984"/>
      <c r="UVX38" s="984"/>
      <c r="UVY38" s="984"/>
      <c r="UVZ38" s="984"/>
      <c r="UWA38" s="984"/>
      <c r="UWB38" s="984"/>
      <c r="UWC38" s="984"/>
      <c r="UWD38" s="984"/>
      <c r="UWE38" s="984"/>
      <c r="UWF38" s="984"/>
      <c r="UWG38" s="984"/>
      <c r="UWH38" s="984"/>
      <c r="UWI38" s="984"/>
      <c r="UWJ38" s="984"/>
      <c r="UWK38" s="984"/>
      <c r="UWL38" s="984"/>
      <c r="UWM38" s="984"/>
      <c r="UWN38" s="984"/>
      <c r="UWO38" s="984"/>
      <c r="UWP38" s="984"/>
      <c r="UWQ38" s="984"/>
      <c r="UWR38" s="984"/>
      <c r="UWS38" s="984"/>
      <c r="UWT38" s="984"/>
      <c r="UWU38" s="984"/>
      <c r="UWV38" s="984"/>
      <c r="UWW38" s="984"/>
      <c r="UWX38" s="984"/>
      <c r="UWY38" s="984"/>
      <c r="UWZ38" s="984"/>
      <c r="UXA38" s="984"/>
      <c r="UXB38" s="984"/>
      <c r="UXC38" s="984"/>
      <c r="UXD38" s="984"/>
      <c r="UXE38" s="984"/>
      <c r="UXF38" s="984"/>
      <c r="UXG38" s="984"/>
      <c r="UXH38" s="984"/>
      <c r="UXI38" s="984"/>
      <c r="UXJ38" s="984"/>
      <c r="UXK38" s="984"/>
      <c r="UXL38" s="984"/>
      <c r="UXM38" s="984"/>
      <c r="UXN38" s="984"/>
      <c r="UXO38" s="984"/>
      <c r="UXP38" s="984"/>
      <c r="UXQ38" s="984"/>
      <c r="UXR38" s="984"/>
      <c r="UXS38" s="984"/>
      <c r="UXT38" s="984"/>
      <c r="UXU38" s="984"/>
      <c r="UXV38" s="984"/>
      <c r="UXW38" s="984"/>
      <c r="UXX38" s="984"/>
      <c r="UXY38" s="984"/>
      <c r="UXZ38" s="984"/>
      <c r="UYA38" s="984"/>
      <c r="UYB38" s="984"/>
      <c r="UYC38" s="984"/>
      <c r="UYD38" s="984"/>
      <c r="UYE38" s="984"/>
      <c r="UYF38" s="984"/>
      <c r="UYG38" s="984"/>
      <c r="UYH38" s="984"/>
      <c r="UYI38" s="984"/>
      <c r="UYJ38" s="984"/>
      <c r="UYK38" s="984"/>
      <c r="UYL38" s="984"/>
      <c r="UYM38" s="984"/>
      <c r="UYN38" s="984"/>
      <c r="UYO38" s="984"/>
      <c r="UYP38" s="984"/>
      <c r="UYQ38" s="984"/>
      <c r="UYR38" s="984"/>
      <c r="UYS38" s="984"/>
      <c r="UYT38" s="984"/>
      <c r="UYU38" s="984"/>
      <c r="UYV38" s="984"/>
      <c r="UYW38" s="984"/>
      <c r="UYX38" s="984"/>
      <c r="UYY38" s="984"/>
      <c r="UYZ38" s="984"/>
      <c r="UZA38" s="984"/>
      <c r="UZB38" s="984"/>
      <c r="UZC38" s="984"/>
      <c r="UZD38" s="984"/>
      <c r="UZE38" s="984"/>
      <c r="UZF38" s="984"/>
      <c r="UZG38" s="984"/>
      <c r="UZH38" s="984"/>
      <c r="UZI38" s="984"/>
      <c r="UZJ38" s="984"/>
      <c r="UZK38" s="984"/>
      <c r="UZL38" s="984"/>
      <c r="UZM38" s="984"/>
      <c r="UZN38" s="984"/>
      <c r="UZO38" s="984"/>
      <c r="UZP38" s="984"/>
      <c r="UZQ38" s="984"/>
      <c r="UZR38" s="984"/>
      <c r="UZS38" s="984"/>
      <c r="UZT38" s="984"/>
      <c r="UZU38" s="984"/>
      <c r="UZV38" s="984"/>
      <c r="UZW38" s="984"/>
      <c r="UZX38" s="984"/>
      <c r="UZY38" s="984"/>
      <c r="UZZ38" s="984"/>
      <c r="VAA38" s="984"/>
      <c r="VAB38" s="984"/>
      <c r="VAC38" s="984"/>
      <c r="VAD38" s="984"/>
      <c r="VAE38" s="984"/>
      <c r="VAF38" s="984"/>
      <c r="VAG38" s="984"/>
      <c r="VAH38" s="984"/>
      <c r="VAI38" s="984"/>
      <c r="VAJ38" s="984"/>
      <c r="VAK38" s="984"/>
      <c r="VAL38" s="984"/>
      <c r="VAM38" s="984"/>
      <c r="VAN38" s="984"/>
      <c r="VAO38" s="984"/>
      <c r="VAP38" s="984"/>
      <c r="VAQ38" s="984"/>
      <c r="VAR38" s="984"/>
      <c r="VAS38" s="984"/>
      <c r="VAT38" s="984"/>
      <c r="VAU38" s="984"/>
      <c r="VAV38" s="984"/>
      <c r="VAW38" s="984"/>
      <c r="VAX38" s="984"/>
      <c r="VAY38" s="984"/>
      <c r="VAZ38" s="984"/>
      <c r="VBA38" s="984"/>
      <c r="VBB38" s="984"/>
      <c r="VBC38" s="984"/>
      <c r="VBD38" s="984"/>
      <c r="VBE38" s="984"/>
      <c r="VBF38" s="984"/>
      <c r="VBG38" s="984"/>
      <c r="VBH38" s="984"/>
      <c r="VBI38" s="984"/>
      <c r="VBJ38" s="984"/>
      <c r="VBK38" s="984"/>
      <c r="VBL38" s="984"/>
      <c r="VBM38" s="984"/>
      <c r="VBN38" s="984"/>
      <c r="VBO38" s="984"/>
      <c r="VBP38" s="984"/>
      <c r="VBQ38" s="984"/>
      <c r="VBR38" s="984"/>
      <c r="VBS38" s="984"/>
      <c r="VBT38" s="984"/>
      <c r="VBU38" s="984"/>
      <c r="VBV38" s="984"/>
      <c r="VBW38" s="984"/>
      <c r="VBX38" s="984"/>
      <c r="VBY38" s="984"/>
      <c r="VBZ38" s="984"/>
      <c r="VCA38" s="984"/>
      <c r="VCB38" s="984"/>
      <c r="VCC38" s="984"/>
      <c r="VCD38" s="984"/>
      <c r="VCE38" s="984"/>
      <c r="VCF38" s="984"/>
      <c r="VCG38" s="984"/>
      <c r="VCH38" s="984"/>
      <c r="VCI38" s="984"/>
      <c r="VCJ38" s="984"/>
      <c r="VCK38" s="984"/>
      <c r="VCL38" s="984"/>
      <c r="VCM38" s="984"/>
      <c r="VCN38" s="984"/>
      <c r="VCO38" s="984"/>
      <c r="VCP38" s="984"/>
      <c r="VCQ38" s="984"/>
      <c r="VCR38" s="984"/>
      <c r="VCS38" s="984"/>
      <c r="VCT38" s="984"/>
      <c r="VCU38" s="984"/>
      <c r="VCV38" s="984"/>
      <c r="VCW38" s="984"/>
      <c r="VCX38" s="984"/>
      <c r="VCY38" s="984"/>
      <c r="VCZ38" s="984"/>
      <c r="VDA38" s="984"/>
      <c r="VDB38" s="984"/>
      <c r="VDC38" s="984"/>
      <c r="VDD38" s="984"/>
      <c r="VDE38" s="984"/>
      <c r="VDF38" s="984"/>
      <c r="VDG38" s="984"/>
      <c r="VDH38" s="984"/>
      <c r="VDI38" s="984"/>
      <c r="VDJ38" s="984"/>
      <c r="VDK38" s="984"/>
      <c r="VDL38" s="984"/>
      <c r="VDM38" s="984"/>
      <c r="VDN38" s="984"/>
      <c r="VDO38" s="984"/>
      <c r="VDP38" s="984"/>
      <c r="VDQ38" s="984"/>
      <c r="VDR38" s="984"/>
      <c r="VDS38" s="984"/>
      <c r="VDT38" s="984"/>
      <c r="VDU38" s="984"/>
      <c r="VDV38" s="984"/>
      <c r="VDW38" s="984"/>
      <c r="VDX38" s="984"/>
      <c r="VDY38" s="984"/>
      <c r="VDZ38" s="984"/>
      <c r="VEA38" s="984"/>
      <c r="VEB38" s="984"/>
      <c r="VEC38" s="984"/>
      <c r="VED38" s="984"/>
      <c r="VEE38" s="984"/>
      <c r="VEF38" s="984"/>
      <c r="VEG38" s="984"/>
      <c r="VEH38" s="984"/>
      <c r="VEI38" s="984"/>
      <c r="VEJ38" s="984"/>
      <c r="VEK38" s="984"/>
      <c r="VEL38" s="984"/>
      <c r="VEM38" s="984"/>
      <c r="VEN38" s="984"/>
      <c r="VEO38" s="984"/>
      <c r="VEP38" s="984"/>
      <c r="VEQ38" s="984"/>
      <c r="VER38" s="984"/>
      <c r="VES38" s="984"/>
      <c r="VET38" s="984"/>
      <c r="VEU38" s="984"/>
      <c r="VEV38" s="984"/>
      <c r="VEW38" s="984"/>
      <c r="VEX38" s="984"/>
      <c r="VEY38" s="984"/>
      <c r="VEZ38" s="984"/>
      <c r="VFA38" s="984"/>
      <c r="VFB38" s="984"/>
      <c r="VFC38" s="984"/>
      <c r="VFD38" s="984"/>
      <c r="VFE38" s="984"/>
      <c r="VFF38" s="984"/>
      <c r="VFG38" s="984"/>
      <c r="VFH38" s="984"/>
      <c r="VFI38" s="984"/>
      <c r="VFJ38" s="984"/>
      <c r="VFK38" s="984"/>
      <c r="VFL38" s="984"/>
      <c r="VFM38" s="984"/>
      <c r="VFN38" s="984"/>
      <c r="VFO38" s="984"/>
      <c r="VFP38" s="984"/>
      <c r="VFQ38" s="984"/>
      <c r="VFR38" s="984"/>
      <c r="VFS38" s="984"/>
      <c r="VFT38" s="984"/>
      <c r="VFU38" s="984"/>
      <c r="VFV38" s="984"/>
      <c r="VFW38" s="984"/>
      <c r="VFX38" s="984"/>
      <c r="VFY38" s="984"/>
      <c r="VFZ38" s="984"/>
      <c r="VGA38" s="984"/>
      <c r="VGB38" s="984"/>
      <c r="VGC38" s="984"/>
      <c r="VGD38" s="984"/>
      <c r="VGE38" s="984"/>
      <c r="VGF38" s="984"/>
      <c r="VGG38" s="984"/>
      <c r="VGH38" s="984"/>
      <c r="VGI38" s="984"/>
      <c r="VGJ38" s="984"/>
      <c r="VGK38" s="984"/>
      <c r="VGL38" s="984"/>
      <c r="VGM38" s="984"/>
      <c r="VGN38" s="984"/>
      <c r="VGO38" s="984"/>
      <c r="VGP38" s="984"/>
      <c r="VGQ38" s="984"/>
      <c r="VGR38" s="984"/>
      <c r="VGS38" s="984"/>
      <c r="VGT38" s="984"/>
      <c r="VGU38" s="984"/>
      <c r="VGV38" s="984"/>
      <c r="VGW38" s="984"/>
      <c r="VGX38" s="984"/>
      <c r="VGY38" s="984"/>
      <c r="VGZ38" s="984"/>
      <c r="VHA38" s="984"/>
      <c r="VHB38" s="984"/>
      <c r="VHC38" s="984"/>
      <c r="VHD38" s="984"/>
      <c r="VHE38" s="984"/>
      <c r="VHF38" s="984"/>
      <c r="VHG38" s="984"/>
      <c r="VHH38" s="984"/>
      <c r="VHI38" s="984"/>
      <c r="VHJ38" s="984"/>
      <c r="VHK38" s="984"/>
      <c r="VHL38" s="984"/>
      <c r="VHM38" s="984"/>
      <c r="VHN38" s="984"/>
      <c r="VHO38" s="984"/>
      <c r="VHP38" s="984"/>
      <c r="VHQ38" s="984"/>
      <c r="VHR38" s="984"/>
      <c r="VHS38" s="984"/>
      <c r="VHT38" s="984"/>
      <c r="VHU38" s="984"/>
      <c r="VHV38" s="984"/>
      <c r="VHW38" s="984"/>
      <c r="VHX38" s="984"/>
      <c r="VHY38" s="984"/>
      <c r="VHZ38" s="984"/>
      <c r="VIA38" s="984"/>
      <c r="VIB38" s="984"/>
      <c r="VIC38" s="984"/>
      <c r="VID38" s="984"/>
      <c r="VIE38" s="984"/>
      <c r="VIF38" s="984"/>
      <c r="VIG38" s="984"/>
      <c r="VIH38" s="984"/>
      <c r="VII38" s="984"/>
      <c r="VIJ38" s="984"/>
      <c r="VIK38" s="984"/>
      <c r="VIL38" s="984"/>
      <c r="VIM38" s="984"/>
      <c r="VIN38" s="984"/>
      <c r="VIO38" s="984"/>
      <c r="VIP38" s="984"/>
      <c r="VIQ38" s="984"/>
      <c r="VIR38" s="984"/>
      <c r="VIS38" s="984"/>
      <c r="VIT38" s="984"/>
      <c r="VIU38" s="984"/>
      <c r="VIV38" s="984"/>
      <c r="VIW38" s="984"/>
      <c r="VIX38" s="984"/>
      <c r="VIY38" s="984"/>
      <c r="VIZ38" s="984"/>
      <c r="VJA38" s="984"/>
      <c r="VJB38" s="984"/>
      <c r="VJC38" s="984"/>
      <c r="VJD38" s="984"/>
      <c r="VJE38" s="984"/>
      <c r="VJF38" s="984"/>
      <c r="VJG38" s="984"/>
      <c r="VJH38" s="984"/>
      <c r="VJI38" s="984"/>
      <c r="VJJ38" s="984"/>
      <c r="VJK38" s="984"/>
      <c r="VJL38" s="984"/>
      <c r="VJM38" s="984"/>
      <c r="VJN38" s="984"/>
      <c r="VJO38" s="984"/>
      <c r="VJP38" s="984"/>
      <c r="VJQ38" s="984"/>
      <c r="VJR38" s="984"/>
      <c r="VJS38" s="984"/>
      <c r="VJT38" s="984"/>
      <c r="VJU38" s="984"/>
      <c r="VJV38" s="984"/>
      <c r="VJW38" s="984"/>
      <c r="VJX38" s="984"/>
      <c r="VJY38" s="984"/>
      <c r="VJZ38" s="984"/>
      <c r="VKA38" s="984"/>
      <c r="VKB38" s="984"/>
      <c r="VKC38" s="984"/>
      <c r="VKD38" s="984"/>
      <c r="VKE38" s="984"/>
      <c r="VKF38" s="984"/>
      <c r="VKG38" s="984"/>
      <c r="VKH38" s="984"/>
      <c r="VKI38" s="984"/>
      <c r="VKJ38" s="984"/>
      <c r="VKK38" s="984"/>
      <c r="VKL38" s="984"/>
      <c r="VKM38" s="984"/>
      <c r="VKN38" s="984"/>
      <c r="VKO38" s="984"/>
      <c r="VKP38" s="984"/>
      <c r="VKQ38" s="984"/>
      <c r="VKR38" s="984"/>
      <c r="VKS38" s="984"/>
      <c r="VKT38" s="984"/>
      <c r="VKU38" s="984"/>
      <c r="VKV38" s="984"/>
      <c r="VKW38" s="984"/>
      <c r="VKX38" s="984"/>
      <c r="VKY38" s="984"/>
      <c r="VKZ38" s="984"/>
      <c r="VLA38" s="984"/>
      <c r="VLB38" s="984"/>
      <c r="VLC38" s="984"/>
      <c r="VLD38" s="984"/>
      <c r="VLE38" s="984"/>
      <c r="VLF38" s="984"/>
      <c r="VLG38" s="984"/>
      <c r="VLH38" s="984"/>
      <c r="VLI38" s="984"/>
      <c r="VLJ38" s="984"/>
      <c r="VLK38" s="984"/>
      <c r="VLL38" s="984"/>
      <c r="VLM38" s="984"/>
      <c r="VLN38" s="984"/>
      <c r="VLO38" s="984"/>
      <c r="VLP38" s="984"/>
      <c r="VLQ38" s="984"/>
      <c r="VLR38" s="984"/>
      <c r="VLS38" s="984"/>
      <c r="VLT38" s="984"/>
      <c r="VLU38" s="984"/>
      <c r="VLV38" s="984"/>
      <c r="VLW38" s="984"/>
      <c r="VLX38" s="984"/>
      <c r="VLY38" s="984"/>
      <c r="VLZ38" s="984"/>
      <c r="VMA38" s="984"/>
      <c r="VMB38" s="984"/>
      <c r="VMC38" s="984"/>
      <c r="VMD38" s="984"/>
      <c r="VME38" s="984"/>
      <c r="VMF38" s="984"/>
      <c r="VMG38" s="984"/>
      <c r="VMH38" s="984"/>
      <c r="VMI38" s="984"/>
      <c r="VMJ38" s="984"/>
      <c r="VMK38" s="984"/>
      <c r="VML38" s="984"/>
      <c r="VMM38" s="984"/>
      <c r="VMN38" s="984"/>
      <c r="VMO38" s="984"/>
      <c r="VMP38" s="984"/>
      <c r="VMQ38" s="984"/>
      <c r="VMR38" s="984"/>
      <c r="VMS38" s="984"/>
      <c r="VMT38" s="984"/>
      <c r="VMU38" s="984"/>
      <c r="VMV38" s="984"/>
      <c r="VMW38" s="984"/>
      <c r="VMX38" s="984"/>
      <c r="VMY38" s="984"/>
      <c r="VMZ38" s="984"/>
      <c r="VNA38" s="984"/>
      <c r="VNB38" s="984"/>
      <c r="VNC38" s="984"/>
      <c r="VND38" s="984"/>
      <c r="VNE38" s="984"/>
      <c r="VNF38" s="984"/>
      <c r="VNG38" s="984"/>
      <c r="VNH38" s="984"/>
      <c r="VNI38" s="984"/>
      <c r="VNJ38" s="984"/>
      <c r="VNK38" s="984"/>
      <c r="VNL38" s="984"/>
      <c r="VNM38" s="984"/>
      <c r="VNN38" s="984"/>
      <c r="VNO38" s="984"/>
      <c r="VNP38" s="984"/>
      <c r="VNQ38" s="984"/>
      <c r="VNR38" s="984"/>
      <c r="VNS38" s="984"/>
      <c r="VNT38" s="984"/>
      <c r="VNU38" s="984"/>
      <c r="VNV38" s="984"/>
      <c r="VNW38" s="984"/>
      <c r="VNX38" s="984"/>
      <c r="VNY38" s="984"/>
      <c r="VNZ38" s="984"/>
      <c r="VOA38" s="984"/>
      <c r="VOB38" s="984"/>
      <c r="VOC38" s="984"/>
      <c r="VOD38" s="984"/>
      <c r="VOE38" s="984"/>
      <c r="VOF38" s="984"/>
      <c r="VOG38" s="984"/>
      <c r="VOH38" s="984"/>
      <c r="VOI38" s="984"/>
      <c r="VOJ38" s="984"/>
      <c r="VOK38" s="984"/>
      <c r="VOL38" s="984"/>
      <c r="VOM38" s="984"/>
      <c r="VON38" s="984"/>
      <c r="VOO38" s="984"/>
      <c r="VOP38" s="984"/>
      <c r="VOQ38" s="984"/>
      <c r="VOR38" s="984"/>
      <c r="VOS38" s="984"/>
      <c r="VOT38" s="984"/>
      <c r="VOU38" s="984"/>
      <c r="VOV38" s="984"/>
      <c r="VOW38" s="984"/>
      <c r="VOX38" s="984"/>
      <c r="VOY38" s="984"/>
      <c r="VOZ38" s="984"/>
      <c r="VPA38" s="984"/>
      <c r="VPB38" s="984"/>
      <c r="VPC38" s="984"/>
      <c r="VPD38" s="984"/>
      <c r="VPE38" s="984"/>
      <c r="VPF38" s="984"/>
      <c r="VPG38" s="984"/>
      <c r="VPH38" s="984"/>
      <c r="VPI38" s="984"/>
      <c r="VPJ38" s="984"/>
      <c r="VPK38" s="984"/>
      <c r="VPL38" s="984"/>
      <c r="VPM38" s="984"/>
      <c r="VPN38" s="984"/>
      <c r="VPO38" s="984"/>
      <c r="VPP38" s="984"/>
      <c r="VPQ38" s="984"/>
      <c r="VPR38" s="984"/>
      <c r="VPS38" s="984"/>
      <c r="VPT38" s="984"/>
      <c r="VPU38" s="984"/>
      <c r="VPV38" s="984"/>
      <c r="VPW38" s="984"/>
      <c r="VPX38" s="984"/>
      <c r="VPY38" s="984"/>
      <c r="VPZ38" s="984"/>
      <c r="VQA38" s="984"/>
      <c r="VQB38" s="984"/>
      <c r="VQC38" s="984"/>
      <c r="VQD38" s="984"/>
      <c r="VQE38" s="984"/>
      <c r="VQF38" s="984"/>
      <c r="VQG38" s="984"/>
      <c r="VQH38" s="984"/>
      <c r="VQI38" s="984"/>
      <c r="VQJ38" s="984"/>
      <c r="VQK38" s="984"/>
      <c r="VQL38" s="984"/>
      <c r="VQM38" s="984"/>
      <c r="VQN38" s="984"/>
      <c r="VQO38" s="984"/>
      <c r="VQP38" s="984"/>
      <c r="VQQ38" s="984"/>
      <c r="VQR38" s="984"/>
      <c r="VQS38" s="984"/>
      <c r="VQT38" s="984"/>
      <c r="VQU38" s="984"/>
      <c r="VQV38" s="984"/>
      <c r="VQW38" s="984"/>
      <c r="VQX38" s="984"/>
      <c r="VQY38" s="984"/>
      <c r="VQZ38" s="984"/>
      <c r="VRA38" s="984"/>
      <c r="VRB38" s="984"/>
      <c r="VRC38" s="984"/>
      <c r="VRD38" s="984"/>
      <c r="VRE38" s="984"/>
      <c r="VRF38" s="984"/>
      <c r="VRG38" s="984"/>
      <c r="VRH38" s="984"/>
      <c r="VRI38" s="984"/>
      <c r="VRJ38" s="984"/>
      <c r="VRK38" s="984"/>
      <c r="VRL38" s="984"/>
      <c r="VRM38" s="984"/>
      <c r="VRN38" s="984"/>
      <c r="VRO38" s="984"/>
      <c r="VRP38" s="984"/>
      <c r="VRQ38" s="984"/>
      <c r="VRR38" s="984"/>
      <c r="VRS38" s="984"/>
      <c r="VRT38" s="984"/>
      <c r="VRU38" s="984"/>
      <c r="VRV38" s="984"/>
      <c r="VRW38" s="984"/>
      <c r="VRX38" s="984"/>
      <c r="VRY38" s="984"/>
      <c r="VRZ38" s="984"/>
      <c r="VSA38" s="984"/>
      <c r="VSB38" s="984"/>
      <c r="VSC38" s="984"/>
      <c r="VSD38" s="984"/>
      <c r="VSE38" s="984"/>
      <c r="VSF38" s="984"/>
      <c r="VSG38" s="984"/>
      <c r="VSH38" s="984"/>
      <c r="VSI38" s="984"/>
      <c r="VSJ38" s="984"/>
      <c r="VSK38" s="984"/>
      <c r="VSL38" s="984"/>
      <c r="VSM38" s="984"/>
      <c r="VSN38" s="984"/>
      <c r="VSO38" s="984"/>
      <c r="VSP38" s="984"/>
      <c r="VSQ38" s="984"/>
      <c r="VSR38" s="984"/>
      <c r="VSS38" s="984"/>
      <c r="VST38" s="984"/>
      <c r="VSU38" s="984"/>
      <c r="VSV38" s="984"/>
      <c r="VSW38" s="984"/>
      <c r="VSX38" s="984"/>
      <c r="VSY38" s="984"/>
      <c r="VSZ38" s="984"/>
      <c r="VTA38" s="984"/>
      <c r="VTB38" s="984"/>
      <c r="VTC38" s="984"/>
      <c r="VTD38" s="984"/>
      <c r="VTE38" s="984"/>
      <c r="VTF38" s="984"/>
      <c r="VTG38" s="984"/>
      <c r="VTH38" s="984"/>
      <c r="VTI38" s="984"/>
      <c r="VTJ38" s="984"/>
      <c r="VTK38" s="984"/>
      <c r="VTL38" s="984"/>
      <c r="VTM38" s="984"/>
      <c r="VTN38" s="984"/>
      <c r="VTO38" s="984"/>
      <c r="VTP38" s="984"/>
      <c r="VTQ38" s="984"/>
      <c r="VTR38" s="984"/>
      <c r="VTS38" s="984"/>
      <c r="VTT38" s="984"/>
      <c r="VTU38" s="984"/>
      <c r="VTV38" s="984"/>
      <c r="VTW38" s="984"/>
      <c r="VTX38" s="984"/>
      <c r="VTY38" s="984"/>
      <c r="VTZ38" s="984"/>
      <c r="VUA38" s="984"/>
      <c r="VUB38" s="984"/>
      <c r="VUC38" s="984"/>
      <c r="VUD38" s="984"/>
      <c r="VUE38" s="984"/>
      <c r="VUF38" s="984"/>
      <c r="VUG38" s="984"/>
      <c r="VUH38" s="984"/>
      <c r="VUI38" s="984"/>
      <c r="VUJ38" s="984"/>
      <c r="VUK38" s="984"/>
      <c r="VUL38" s="984"/>
      <c r="VUM38" s="984"/>
      <c r="VUN38" s="984"/>
      <c r="VUO38" s="984"/>
      <c r="VUP38" s="984"/>
      <c r="VUQ38" s="984"/>
      <c r="VUR38" s="984"/>
      <c r="VUS38" s="984"/>
      <c r="VUT38" s="984"/>
      <c r="VUU38" s="984"/>
      <c r="VUV38" s="984"/>
      <c r="VUW38" s="984"/>
      <c r="VUX38" s="984"/>
      <c r="VUY38" s="984"/>
      <c r="VUZ38" s="984"/>
      <c r="VVA38" s="984"/>
      <c r="VVB38" s="984"/>
      <c r="VVC38" s="984"/>
      <c r="VVD38" s="984"/>
      <c r="VVE38" s="984"/>
      <c r="VVF38" s="984"/>
      <c r="VVG38" s="984"/>
      <c r="VVH38" s="984"/>
      <c r="VVI38" s="984"/>
      <c r="VVJ38" s="984"/>
      <c r="VVK38" s="984"/>
      <c r="VVL38" s="984"/>
      <c r="VVM38" s="984"/>
      <c r="VVN38" s="984"/>
      <c r="VVO38" s="984"/>
      <c r="VVP38" s="984"/>
      <c r="VVQ38" s="984"/>
      <c r="VVR38" s="984"/>
      <c r="VVS38" s="984"/>
      <c r="VVT38" s="984"/>
      <c r="VVU38" s="984"/>
      <c r="VVV38" s="984"/>
      <c r="VVW38" s="984"/>
      <c r="VVX38" s="984"/>
      <c r="VVY38" s="984"/>
      <c r="VVZ38" s="984"/>
      <c r="VWA38" s="984"/>
      <c r="VWB38" s="984"/>
      <c r="VWC38" s="984"/>
      <c r="VWD38" s="984"/>
      <c r="VWE38" s="984"/>
      <c r="VWF38" s="984"/>
      <c r="VWG38" s="984"/>
      <c r="VWH38" s="984"/>
      <c r="VWI38" s="984"/>
      <c r="VWJ38" s="984"/>
      <c r="VWK38" s="984"/>
      <c r="VWL38" s="984"/>
      <c r="VWM38" s="984"/>
      <c r="VWN38" s="984"/>
      <c r="VWO38" s="984"/>
      <c r="VWP38" s="984"/>
      <c r="VWQ38" s="984"/>
      <c r="VWR38" s="984"/>
      <c r="VWS38" s="984"/>
      <c r="VWT38" s="984"/>
      <c r="VWU38" s="984"/>
      <c r="VWV38" s="984"/>
      <c r="VWW38" s="984"/>
      <c r="VWX38" s="984"/>
      <c r="VWY38" s="984"/>
      <c r="VWZ38" s="984"/>
      <c r="VXA38" s="984"/>
      <c r="VXB38" s="984"/>
      <c r="VXC38" s="984"/>
      <c r="VXD38" s="984"/>
      <c r="VXE38" s="984"/>
      <c r="VXF38" s="984"/>
      <c r="VXG38" s="984"/>
      <c r="VXH38" s="984"/>
      <c r="VXI38" s="984"/>
      <c r="VXJ38" s="984"/>
      <c r="VXK38" s="984"/>
      <c r="VXL38" s="984"/>
      <c r="VXM38" s="984"/>
      <c r="VXN38" s="984"/>
      <c r="VXO38" s="984"/>
      <c r="VXP38" s="984"/>
      <c r="VXQ38" s="984"/>
      <c r="VXR38" s="984"/>
      <c r="VXS38" s="984"/>
      <c r="VXT38" s="984"/>
      <c r="VXU38" s="984"/>
      <c r="VXV38" s="984"/>
      <c r="VXW38" s="984"/>
      <c r="VXX38" s="984"/>
      <c r="VXY38" s="984"/>
      <c r="VXZ38" s="984"/>
      <c r="VYA38" s="984"/>
      <c r="VYB38" s="984"/>
      <c r="VYC38" s="984"/>
      <c r="VYD38" s="984"/>
      <c r="VYE38" s="984"/>
      <c r="VYF38" s="984"/>
      <c r="VYG38" s="984"/>
      <c r="VYH38" s="984"/>
      <c r="VYI38" s="984"/>
      <c r="VYJ38" s="984"/>
      <c r="VYK38" s="984"/>
      <c r="VYL38" s="984"/>
      <c r="VYM38" s="984"/>
      <c r="VYN38" s="984"/>
      <c r="VYO38" s="984"/>
      <c r="VYP38" s="984"/>
      <c r="VYQ38" s="984"/>
      <c r="VYR38" s="984"/>
      <c r="VYS38" s="984"/>
      <c r="VYT38" s="984"/>
      <c r="VYU38" s="984"/>
      <c r="VYV38" s="984"/>
      <c r="VYW38" s="984"/>
      <c r="VYX38" s="984"/>
      <c r="VYY38" s="984"/>
      <c r="VYZ38" s="984"/>
      <c r="VZA38" s="984"/>
      <c r="VZB38" s="984"/>
      <c r="VZC38" s="984"/>
      <c r="VZD38" s="984"/>
      <c r="VZE38" s="984"/>
      <c r="VZF38" s="984"/>
      <c r="VZG38" s="984"/>
      <c r="VZH38" s="984"/>
      <c r="VZI38" s="984"/>
      <c r="VZJ38" s="984"/>
      <c r="VZK38" s="984"/>
      <c r="VZL38" s="984"/>
      <c r="VZM38" s="984"/>
      <c r="VZN38" s="984"/>
      <c r="VZO38" s="984"/>
      <c r="VZP38" s="984"/>
      <c r="VZQ38" s="984"/>
      <c r="VZR38" s="984"/>
      <c r="VZS38" s="984"/>
      <c r="VZT38" s="984"/>
      <c r="VZU38" s="984"/>
      <c r="VZV38" s="984"/>
      <c r="VZW38" s="984"/>
      <c r="VZX38" s="984"/>
      <c r="VZY38" s="984"/>
      <c r="VZZ38" s="984"/>
      <c r="WAA38" s="984"/>
      <c r="WAB38" s="984"/>
      <c r="WAC38" s="984"/>
      <c r="WAD38" s="984"/>
      <c r="WAE38" s="984"/>
      <c r="WAF38" s="984"/>
      <c r="WAG38" s="984"/>
      <c r="WAH38" s="984"/>
      <c r="WAI38" s="984"/>
      <c r="WAJ38" s="984"/>
      <c r="WAK38" s="984"/>
      <c r="WAL38" s="984"/>
      <c r="WAM38" s="984"/>
      <c r="WAN38" s="984"/>
      <c r="WAO38" s="984"/>
      <c r="WAP38" s="984"/>
      <c r="WAQ38" s="984"/>
      <c r="WAR38" s="984"/>
      <c r="WAS38" s="984"/>
      <c r="WAT38" s="984"/>
      <c r="WAU38" s="984"/>
      <c r="WAV38" s="984"/>
      <c r="WAW38" s="984"/>
      <c r="WAX38" s="984"/>
      <c r="WAY38" s="984"/>
      <c r="WAZ38" s="984"/>
      <c r="WBA38" s="984"/>
      <c r="WBB38" s="984"/>
      <c r="WBC38" s="984"/>
      <c r="WBD38" s="984"/>
      <c r="WBE38" s="984"/>
      <c r="WBF38" s="984"/>
      <c r="WBG38" s="984"/>
      <c r="WBH38" s="984"/>
      <c r="WBI38" s="984"/>
      <c r="WBJ38" s="984"/>
      <c r="WBK38" s="984"/>
      <c r="WBL38" s="984"/>
      <c r="WBM38" s="984"/>
      <c r="WBN38" s="984"/>
      <c r="WBO38" s="984"/>
      <c r="WBP38" s="984"/>
      <c r="WBQ38" s="984"/>
      <c r="WBR38" s="984"/>
      <c r="WBS38" s="984"/>
      <c r="WBT38" s="984"/>
      <c r="WBU38" s="984"/>
      <c r="WBV38" s="984"/>
      <c r="WBW38" s="984"/>
      <c r="WBX38" s="984"/>
      <c r="WBY38" s="984"/>
      <c r="WBZ38" s="984"/>
      <c r="WCA38" s="984"/>
      <c r="WCB38" s="984"/>
      <c r="WCC38" s="984"/>
      <c r="WCD38" s="984"/>
      <c r="WCE38" s="984"/>
      <c r="WCF38" s="984"/>
      <c r="WCG38" s="984"/>
      <c r="WCH38" s="984"/>
      <c r="WCI38" s="984"/>
      <c r="WCJ38" s="984"/>
      <c r="WCK38" s="984"/>
      <c r="WCL38" s="984"/>
      <c r="WCM38" s="984"/>
      <c r="WCN38" s="984"/>
      <c r="WCO38" s="984"/>
      <c r="WCP38" s="984"/>
      <c r="WCQ38" s="984"/>
      <c r="WCR38" s="984"/>
      <c r="WCS38" s="984"/>
      <c r="WCT38" s="984"/>
      <c r="WCU38" s="984"/>
      <c r="WCV38" s="984"/>
      <c r="WCW38" s="984"/>
      <c r="WCX38" s="984"/>
      <c r="WCY38" s="984"/>
      <c r="WCZ38" s="984"/>
      <c r="WDA38" s="984"/>
      <c r="WDB38" s="984"/>
      <c r="WDC38" s="984"/>
      <c r="WDD38" s="984"/>
      <c r="WDE38" s="984"/>
      <c r="WDF38" s="984"/>
      <c r="WDG38" s="984"/>
      <c r="WDH38" s="984"/>
      <c r="WDI38" s="984"/>
      <c r="WDJ38" s="984"/>
      <c r="WDK38" s="984"/>
      <c r="WDL38" s="984"/>
      <c r="WDM38" s="984"/>
      <c r="WDN38" s="984"/>
      <c r="WDO38" s="984"/>
      <c r="WDP38" s="984"/>
      <c r="WDQ38" s="984"/>
      <c r="WDR38" s="984"/>
      <c r="WDS38" s="984"/>
      <c r="WDT38" s="984"/>
      <c r="WDU38" s="984"/>
      <c r="WDV38" s="984"/>
      <c r="WDW38" s="984"/>
      <c r="WDX38" s="984"/>
      <c r="WDY38" s="984"/>
      <c r="WDZ38" s="984"/>
      <c r="WEA38" s="984"/>
      <c r="WEB38" s="984"/>
      <c r="WEC38" s="984"/>
      <c r="WED38" s="984"/>
      <c r="WEE38" s="984"/>
      <c r="WEF38" s="984"/>
      <c r="WEG38" s="984"/>
      <c r="WEH38" s="984"/>
      <c r="WEI38" s="984"/>
      <c r="WEJ38" s="984"/>
      <c r="WEK38" s="984"/>
      <c r="WEL38" s="984"/>
      <c r="WEM38" s="984"/>
      <c r="WEN38" s="984"/>
      <c r="WEO38" s="984"/>
      <c r="WEP38" s="984"/>
      <c r="WEQ38" s="984"/>
      <c r="WER38" s="984"/>
      <c r="WES38" s="984"/>
      <c r="WET38" s="984"/>
      <c r="WEU38" s="984"/>
      <c r="WEV38" s="984"/>
      <c r="WEW38" s="984"/>
      <c r="WEX38" s="984"/>
      <c r="WEY38" s="984"/>
      <c r="WEZ38" s="984"/>
      <c r="WFA38" s="984"/>
      <c r="WFB38" s="984"/>
      <c r="WFC38" s="984"/>
      <c r="WFD38" s="984"/>
      <c r="WFE38" s="984"/>
      <c r="WFF38" s="984"/>
      <c r="WFG38" s="984"/>
      <c r="WFH38" s="984"/>
      <c r="WFI38" s="984"/>
      <c r="WFJ38" s="984"/>
      <c r="WFK38" s="984"/>
      <c r="WFL38" s="984"/>
      <c r="WFM38" s="984"/>
      <c r="WFN38" s="984"/>
      <c r="WFO38" s="984"/>
      <c r="WFP38" s="984"/>
      <c r="WFQ38" s="984"/>
      <c r="WFR38" s="984"/>
      <c r="WFS38" s="984"/>
      <c r="WFT38" s="984"/>
      <c r="WFU38" s="984"/>
      <c r="WFV38" s="984"/>
      <c r="WFW38" s="984"/>
      <c r="WFX38" s="984"/>
      <c r="WFY38" s="984"/>
      <c r="WFZ38" s="984"/>
      <c r="WGA38" s="984"/>
      <c r="WGB38" s="984"/>
      <c r="WGC38" s="984"/>
      <c r="WGD38" s="984"/>
      <c r="WGE38" s="984"/>
      <c r="WGF38" s="984"/>
      <c r="WGG38" s="984"/>
      <c r="WGH38" s="984"/>
      <c r="WGI38" s="984"/>
      <c r="WGJ38" s="984"/>
      <c r="WGK38" s="984"/>
      <c r="WGL38" s="984"/>
      <c r="WGM38" s="984"/>
      <c r="WGN38" s="984"/>
      <c r="WGO38" s="984"/>
      <c r="WGP38" s="984"/>
      <c r="WGQ38" s="984"/>
      <c r="WGR38" s="984"/>
      <c r="WGS38" s="984"/>
      <c r="WGT38" s="984"/>
      <c r="WGU38" s="984"/>
      <c r="WGV38" s="984"/>
      <c r="WGW38" s="984"/>
      <c r="WGX38" s="984"/>
      <c r="WGY38" s="984"/>
      <c r="WGZ38" s="984"/>
      <c r="WHA38" s="984"/>
      <c r="WHB38" s="984"/>
      <c r="WHC38" s="984"/>
      <c r="WHD38" s="984"/>
      <c r="WHE38" s="984"/>
      <c r="WHF38" s="984"/>
      <c r="WHG38" s="984"/>
      <c r="WHH38" s="984"/>
      <c r="WHI38" s="984"/>
      <c r="WHJ38" s="984"/>
      <c r="WHK38" s="984"/>
      <c r="WHL38" s="984"/>
      <c r="WHM38" s="984"/>
      <c r="WHN38" s="984"/>
      <c r="WHO38" s="984"/>
      <c r="WHP38" s="984"/>
      <c r="WHQ38" s="984"/>
      <c r="WHR38" s="984"/>
      <c r="WHS38" s="984"/>
      <c r="WHT38" s="984"/>
      <c r="WHU38" s="984"/>
      <c r="WHV38" s="984"/>
      <c r="WHW38" s="984"/>
      <c r="WHX38" s="984"/>
      <c r="WHY38" s="984"/>
      <c r="WHZ38" s="984"/>
      <c r="WIA38" s="984"/>
      <c r="WIB38" s="984"/>
      <c r="WIC38" s="984"/>
      <c r="WID38" s="984"/>
      <c r="WIE38" s="984"/>
      <c r="WIF38" s="984"/>
      <c r="WIG38" s="984"/>
      <c r="WIH38" s="984"/>
      <c r="WII38" s="984"/>
      <c r="WIJ38" s="984"/>
      <c r="WIK38" s="984"/>
      <c r="WIL38" s="984"/>
      <c r="WIM38" s="984"/>
      <c r="WIN38" s="984"/>
      <c r="WIO38" s="984"/>
      <c r="WIP38" s="984"/>
      <c r="WIQ38" s="984"/>
      <c r="WIR38" s="984"/>
      <c r="WIS38" s="984"/>
      <c r="WIT38" s="984"/>
      <c r="WIU38" s="984"/>
      <c r="WIV38" s="984"/>
      <c r="WIW38" s="984"/>
      <c r="WIX38" s="984"/>
      <c r="WIY38" s="984"/>
      <c r="WIZ38" s="984"/>
      <c r="WJA38" s="984"/>
      <c r="WJB38" s="984"/>
      <c r="WJC38" s="984"/>
      <c r="WJD38" s="984"/>
      <c r="WJE38" s="984"/>
      <c r="WJF38" s="984"/>
      <c r="WJG38" s="984"/>
      <c r="WJH38" s="984"/>
      <c r="WJI38" s="984"/>
      <c r="WJJ38" s="984"/>
      <c r="WJK38" s="984"/>
      <c r="WJL38" s="984"/>
      <c r="WJM38" s="984"/>
      <c r="WJN38" s="984"/>
      <c r="WJO38" s="984"/>
      <c r="WJP38" s="984"/>
      <c r="WJQ38" s="984"/>
      <c r="WJR38" s="984"/>
      <c r="WJS38" s="984"/>
      <c r="WJT38" s="984"/>
      <c r="WJU38" s="984"/>
      <c r="WJV38" s="984"/>
      <c r="WJW38" s="984"/>
      <c r="WJX38" s="984"/>
      <c r="WJY38" s="984"/>
      <c r="WJZ38" s="984"/>
      <c r="WKA38" s="984"/>
      <c r="WKB38" s="984"/>
      <c r="WKC38" s="984"/>
      <c r="WKD38" s="984"/>
      <c r="WKE38" s="984"/>
      <c r="WKF38" s="984"/>
      <c r="WKG38" s="984"/>
      <c r="WKH38" s="984"/>
      <c r="WKI38" s="984"/>
      <c r="WKJ38" s="984"/>
      <c r="WKK38" s="984"/>
      <c r="WKL38" s="984"/>
      <c r="WKM38" s="984"/>
      <c r="WKN38" s="984"/>
      <c r="WKO38" s="984"/>
      <c r="WKP38" s="984"/>
      <c r="WKQ38" s="984"/>
      <c r="WKR38" s="984"/>
      <c r="WKS38" s="984"/>
      <c r="WKT38" s="984"/>
      <c r="WKU38" s="984"/>
      <c r="WKV38" s="984"/>
      <c r="WKW38" s="984"/>
      <c r="WKX38" s="984"/>
      <c r="WKY38" s="984"/>
      <c r="WKZ38" s="984"/>
      <c r="WLA38" s="984"/>
      <c r="WLB38" s="984"/>
      <c r="WLC38" s="984"/>
      <c r="WLD38" s="984"/>
      <c r="WLE38" s="984"/>
      <c r="WLF38" s="984"/>
      <c r="WLG38" s="984"/>
      <c r="WLH38" s="984"/>
      <c r="WLI38" s="984"/>
      <c r="WLJ38" s="984"/>
      <c r="WLK38" s="984"/>
      <c r="WLL38" s="984"/>
      <c r="WLM38" s="984"/>
      <c r="WLN38" s="984"/>
      <c r="WLO38" s="984"/>
      <c r="WLP38" s="984"/>
      <c r="WLQ38" s="984"/>
      <c r="WLR38" s="984"/>
      <c r="WLS38" s="984"/>
      <c r="WLT38" s="984"/>
      <c r="WLU38" s="984"/>
      <c r="WLV38" s="984"/>
      <c r="WLW38" s="984"/>
      <c r="WLX38" s="984"/>
      <c r="WLY38" s="984"/>
      <c r="WLZ38" s="984"/>
      <c r="WMA38" s="984"/>
      <c r="WMB38" s="984"/>
      <c r="WMC38" s="984"/>
      <c r="WMD38" s="984"/>
      <c r="WME38" s="984"/>
      <c r="WMF38" s="984"/>
      <c r="WMG38" s="984"/>
      <c r="WMH38" s="984"/>
      <c r="WMI38" s="984"/>
      <c r="WMJ38" s="984"/>
      <c r="WMK38" s="984"/>
      <c r="WML38" s="984"/>
      <c r="WMM38" s="984"/>
      <c r="WMN38" s="984"/>
      <c r="WMO38" s="984"/>
      <c r="WMP38" s="984"/>
      <c r="WMQ38" s="984"/>
      <c r="WMR38" s="984"/>
      <c r="WMS38" s="984"/>
      <c r="WMT38" s="984"/>
      <c r="WMU38" s="984"/>
      <c r="WMV38" s="984"/>
      <c r="WMW38" s="984"/>
      <c r="WMX38" s="984"/>
      <c r="WMY38" s="984"/>
      <c r="WMZ38" s="984"/>
      <c r="WNA38" s="984"/>
      <c r="WNB38" s="984"/>
      <c r="WNC38" s="984"/>
      <c r="WND38" s="984"/>
      <c r="WNE38" s="984"/>
      <c r="WNF38" s="984"/>
      <c r="WNG38" s="984"/>
      <c r="WNH38" s="984"/>
      <c r="WNI38" s="984"/>
      <c r="WNJ38" s="984"/>
      <c r="WNK38" s="984"/>
      <c r="WNL38" s="984"/>
      <c r="WNM38" s="984"/>
      <c r="WNN38" s="984"/>
      <c r="WNO38" s="984"/>
      <c r="WNP38" s="984"/>
      <c r="WNQ38" s="984"/>
      <c r="WNR38" s="984"/>
      <c r="WNS38" s="984"/>
      <c r="WNT38" s="984"/>
      <c r="WNU38" s="984"/>
      <c r="WNV38" s="984"/>
      <c r="WNW38" s="984"/>
      <c r="WNX38" s="984"/>
      <c r="WNY38" s="984"/>
      <c r="WNZ38" s="984"/>
      <c r="WOA38" s="984"/>
      <c r="WOB38" s="984"/>
      <c r="WOC38" s="984"/>
      <c r="WOD38" s="984"/>
      <c r="WOE38" s="984"/>
      <c r="WOF38" s="984"/>
      <c r="WOG38" s="984"/>
      <c r="WOH38" s="984"/>
      <c r="WOI38" s="984"/>
      <c r="WOJ38" s="984"/>
      <c r="WOK38" s="984"/>
      <c r="WOL38" s="984"/>
      <c r="WOM38" s="984"/>
      <c r="WON38" s="984"/>
      <c r="WOO38" s="984"/>
      <c r="WOP38" s="984"/>
      <c r="WOQ38" s="984"/>
      <c r="WOR38" s="984"/>
      <c r="WOS38" s="984"/>
      <c r="WOT38" s="984"/>
      <c r="WOU38" s="984"/>
      <c r="WOV38" s="984"/>
      <c r="WOW38" s="984"/>
      <c r="WOX38" s="984"/>
      <c r="WOY38" s="984"/>
      <c r="WOZ38" s="984"/>
      <c r="WPA38" s="984"/>
      <c r="WPB38" s="984"/>
      <c r="WPC38" s="984"/>
      <c r="WPD38" s="984"/>
      <c r="WPE38" s="984"/>
      <c r="WPF38" s="984"/>
      <c r="WPG38" s="984"/>
      <c r="WPH38" s="984"/>
      <c r="WPI38" s="984"/>
      <c r="WPJ38" s="984"/>
      <c r="WPK38" s="984"/>
      <c r="WPL38" s="984"/>
      <c r="WPM38" s="984"/>
      <c r="WPN38" s="984"/>
      <c r="WPO38" s="984"/>
      <c r="WPP38" s="984"/>
      <c r="WPQ38" s="984"/>
      <c r="WPR38" s="984"/>
      <c r="WPS38" s="984"/>
      <c r="WPT38" s="984"/>
      <c r="WPU38" s="984"/>
      <c r="WPV38" s="984"/>
      <c r="WPW38" s="984"/>
      <c r="WPX38" s="984"/>
      <c r="WPY38" s="984"/>
      <c r="WPZ38" s="984"/>
      <c r="WQA38" s="984"/>
      <c r="WQB38" s="984"/>
      <c r="WQC38" s="984"/>
      <c r="WQD38" s="984"/>
      <c r="WQE38" s="984"/>
      <c r="WQF38" s="984"/>
      <c r="WQG38" s="984"/>
      <c r="WQH38" s="984"/>
      <c r="WQI38" s="984"/>
      <c r="WQJ38" s="984"/>
      <c r="WQK38" s="984"/>
      <c r="WQL38" s="984"/>
      <c r="WQM38" s="984"/>
      <c r="WQN38" s="984"/>
      <c r="WQO38" s="984"/>
      <c r="WQP38" s="984"/>
      <c r="WQQ38" s="984"/>
      <c r="WQR38" s="984"/>
      <c r="WQS38" s="984"/>
      <c r="WQT38" s="984"/>
      <c r="WQU38" s="984"/>
      <c r="WQV38" s="984"/>
      <c r="WQW38" s="984"/>
      <c r="WQX38" s="984"/>
      <c r="WQY38" s="984"/>
      <c r="WQZ38" s="984"/>
      <c r="WRA38" s="984"/>
      <c r="WRB38" s="984"/>
      <c r="WRC38" s="984"/>
      <c r="WRD38" s="984"/>
      <c r="WRE38" s="984"/>
      <c r="WRF38" s="984"/>
      <c r="WRG38" s="984"/>
      <c r="WRH38" s="984"/>
      <c r="WRI38" s="984"/>
      <c r="WRJ38" s="984"/>
      <c r="WRK38" s="984"/>
      <c r="WRL38" s="984"/>
      <c r="WRM38" s="984"/>
      <c r="WRN38" s="984"/>
      <c r="WRO38" s="984"/>
      <c r="WRP38" s="984"/>
      <c r="WRQ38" s="984"/>
      <c r="WRR38" s="984"/>
      <c r="WRS38" s="984"/>
      <c r="WRT38" s="984"/>
      <c r="WRU38" s="984"/>
      <c r="WRV38" s="984"/>
      <c r="WRW38" s="984"/>
      <c r="WRX38" s="984"/>
      <c r="WRY38" s="984"/>
      <c r="WRZ38" s="984"/>
      <c r="WSA38" s="984"/>
      <c r="WSB38" s="984"/>
      <c r="WSC38" s="984"/>
      <c r="WSD38" s="984"/>
      <c r="WSE38" s="984"/>
      <c r="WSF38" s="984"/>
      <c r="WSG38" s="984"/>
      <c r="WSH38" s="984"/>
      <c r="WSI38" s="984"/>
      <c r="WSJ38" s="984"/>
      <c r="WSK38" s="984"/>
      <c r="WSL38" s="984"/>
      <c r="WSM38" s="984"/>
      <c r="WSN38" s="984"/>
      <c r="WSO38" s="984"/>
      <c r="WSP38" s="984"/>
      <c r="WSQ38" s="984"/>
      <c r="WSR38" s="984"/>
      <c r="WSS38" s="984"/>
      <c r="WST38" s="984"/>
      <c r="WSU38" s="984"/>
      <c r="WSV38" s="984"/>
      <c r="WSW38" s="984"/>
      <c r="WSX38" s="984"/>
      <c r="WSY38" s="984"/>
      <c r="WSZ38" s="984"/>
      <c r="WTA38" s="984"/>
      <c r="WTB38" s="984"/>
      <c r="WTC38" s="984"/>
      <c r="WTD38" s="984"/>
      <c r="WTE38" s="984"/>
      <c r="WTF38" s="984"/>
      <c r="WTG38" s="984"/>
      <c r="WTH38" s="984"/>
      <c r="WTI38" s="984"/>
      <c r="WTJ38" s="984"/>
      <c r="WTK38" s="984"/>
      <c r="WTL38" s="984"/>
      <c r="WTM38" s="984"/>
      <c r="WTN38" s="984"/>
      <c r="WTO38" s="984"/>
      <c r="WTP38" s="984"/>
      <c r="WTQ38" s="984"/>
      <c r="WTR38" s="984"/>
      <c r="WTS38" s="984"/>
      <c r="WTT38" s="984"/>
      <c r="WTU38" s="984"/>
      <c r="WTV38" s="984"/>
      <c r="WTW38" s="984"/>
      <c r="WTX38" s="984"/>
      <c r="WTY38" s="984"/>
      <c r="WTZ38" s="984"/>
      <c r="WUA38" s="984"/>
      <c r="WUB38" s="984"/>
      <c r="WUC38" s="984"/>
      <c r="WUD38" s="984"/>
      <c r="WUE38" s="984"/>
      <c r="WUF38" s="984"/>
      <c r="WUG38" s="984"/>
      <c r="WUH38" s="984"/>
      <c r="WUI38" s="984"/>
      <c r="WUJ38" s="984"/>
      <c r="WUK38" s="984"/>
      <c r="WUL38" s="984"/>
      <c r="WUM38" s="984"/>
      <c r="WUN38" s="984"/>
      <c r="WUO38" s="984"/>
      <c r="WUP38" s="984"/>
      <c r="WUQ38" s="984"/>
      <c r="WUR38" s="984"/>
      <c r="WUS38" s="984"/>
      <c r="WUT38" s="984"/>
      <c r="WUU38" s="984"/>
      <c r="WUV38" s="984"/>
      <c r="WUW38" s="984"/>
      <c r="WUX38" s="984"/>
      <c r="WUY38" s="984"/>
      <c r="WUZ38" s="984"/>
      <c r="WVA38" s="984"/>
      <c r="WVB38" s="984"/>
      <c r="WVC38" s="984"/>
      <c r="WVD38" s="984"/>
      <c r="WVE38" s="984"/>
      <c r="WVF38" s="984"/>
      <c r="WVG38" s="984"/>
      <c r="WVH38" s="984"/>
      <c r="WVI38" s="984"/>
      <c r="WVJ38" s="984"/>
      <c r="WVK38" s="984"/>
      <c r="WVL38" s="984"/>
      <c r="WVM38" s="984"/>
      <c r="WVN38" s="984"/>
      <c r="WVO38" s="984"/>
      <c r="WVP38" s="984"/>
      <c r="WVQ38" s="984"/>
      <c r="WVR38" s="984"/>
      <c r="WVS38" s="984"/>
      <c r="WVT38" s="984"/>
      <c r="WVU38" s="984"/>
      <c r="WVV38" s="984"/>
      <c r="WVW38" s="984"/>
      <c r="WVX38" s="984"/>
      <c r="WVY38" s="984"/>
      <c r="WVZ38" s="984"/>
      <c r="WWA38" s="984"/>
      <c r="WWB38" s="984"/>
      <c r="WWC38" s="984"/>
      <c r="WWD38" s="984"/>
      <c r="WWE38" s="984"/>
      <c r="WWF38" s="984"/>
      <c r="WWG38" s="984"/>
      <c r="WWH38" s="984"/>
      <c r="WWI38" s="984"/>
      <c r="WWJ38" s="984"/>
      <c r="WWK38" s="984"/>
      <c r="WWL38" s="984"/>
      <c r="WWM38" s="984"/>
      <c r="WWN38" s="984"/>
      <c r="WWO38" s="984"/>
      <c r="WWP38" s="984"/>
      <c r="WWQ38" s="984"/>
      <c r="WWR38" s="984"/>
      <c r="WWS38" s="984"/>
      <c r="WWT38" s="984"/>
      <c r="WWU38" s="984"/>
      <c r="WWV38" s="984"/>
      <c r="WWW38" s="984"/>
      <c r="WWX38" s="984"/>
      <c r="WWY38" s="984"/>
      <c r="WWZ38" s="984"/>
      <c r="WXA38" s="984"/>
      <c r="WXB38" s="984"/>
      <c r="WXC38" s="984"/>
      <c r="WXD38" s="984"/>
      <c r="WXE38" s="984"/>
      <c r="WXF38" s="984"/>
      <c r="WXG38" s="984"/>
      <c r="WXH38" s="984"/>
      <c r="WXI38" s="984"/>
      <c r="WXJ38" s="984"/>
      <c r="WXK38" s="984"/>
      <c r="WXL38" s="984"/>
      <c r="WXM38" s="984"/>
      <c r="WXN38" s="984"/>
      <c r="WXO38" s="984"/>
      <c r="WXP38" s="984"/>
      <c r="WXQ38" s="984"/>
      <c r="WXR38" s="984"/>
      <c r="WXS38" s="984"/>
      <c r="WXT38" s="984"/>
      <c r="WXU38" s="984"/>
      <c r="WXV38" s="984"/>
      <c r="WXW38" s="984"/>
      <c r="WXX38" s="984"/>
      <c r="WXY38" s="984"/>
      <c r="WXZ38" s="984"/>
      <c r="WYA38" s="984"/>
      <c r="WYB38" s="984"/>
      <c r="WYC38" s="984"/>
      <c r="WYD38" s="984"/>
      <c r="WYE38" s="984"/>
      <c r="WYF38" s="984"/>
      <c r="WYG38" s="984"/>
      <c r="WYH38" s="984"/>
      <c r="WYI38" s="984"/>
      <c r="WYJ38" s="984"/>
      <c r="WYK38" s="984"/>
      <c r="WYL38" s="984"/>
      <c r="WYM38" s="984"/>
      <c r="WYN38" s="984"/>
      <c r="WYO38" s="984"/>
      <c r="WYP38" s="984"/>
      <c r="WYQ38" s="984"/>
      <c r="WYR38" s="984"/>
      <c r="WYS38" s="984"/>
      <c r="WYT38" s="984"/>
      <c r="WYU38" s="984"/>
      <c r="WYV38" s="984"/>
      <c r="WYW38" s="984"/>
      <c r="WYX38" s="984"/>
      <c r="WYY38" s="984"/>
      <c r="WYZ38" s="984"/>
      <c r="WZA38" s="984"/>
      <c r="WZB38" s="984"/>
      <c r="WZC38" s="984"/>
      <c r="WZD38" s="984"/>
      <c r="WZE38" s="984"/>
      <c r="WZF38" s="984"/>
      <c r="WZG38" s="984"/>
      <c r="WZH38" s="984"/>
      <c r="WZI38" s="984"/>
      <c r="WZJ38" s="984"/>
      <c r="WZK38" s="984"/>
      <c r="WZL38" s="984"/>
      <c r="WZM38" s="984"/>
      <c r="WZN38" s="984"/>
      <c r="WZO38" s="984"/>
      <c r="WZP38" s="984"/>
      <c r="WZQ38" s="984"/>
      <c r="WZR38" s="984"/>
      <c r="WZS38" s="984"/>
      <c r="WZT38" s="984"/>
      <c r="WZU38" s="984"/>
      <c r="WZV38" s="984"/>
      <c r="WZW38" s="984"/>
      <c r="WZX38" s="984"/>
      <c r="WZY38" s="984"/>
      <c r="WZZ38" s="984"/>
      <c r="XAA38" s="984"/>
      <c r="XAB38" s="984"/>
      <c r="XAC38" s="984"/>
      <c r="XAD38" s="984"/>
      <c r="XAE38" s="984"/>
      <c r="XAF38" s="984"/>
      <c r="XAG38" s="984"/>
      <c r="XAH38" s="984"/>
      <c r="XAI38" s="984"/>
      <c r="XAJ38" s="984"/>
      <c r="XAK38" s="984"/>
      <c r="XAL38" s="984"/>
      <c r="XAM38" s="984"/>
      <c r="XAN38" s="984"/>
      <c r="XAO38" s="984"/>
      <c r="XAP38" s="984"/>
      <c r="XAQ38" s="984"/>
      <c r="XAR38" s="984"/>
      <c r="XAS38" s="984"/>
      <c r="XAT38" s="984"/>
      <c r="XAU38" s="984"/>
      <c r="XAV38" s="984"/>
      <c r="XAW38" s="984"/>
      <c r="XAX38" s="984"/>
      <c r="XAY38" s="984"/>
      <c r="XAZ38" s="984"/>
      <c r="XBA38" s="984"/>
      <c r="XBB38" s="984"/>
      <c r="XBC38" s="984"/>
      <c r="XBD38" s="984"/>
      <c r="XBE38" s="984"/>
      <c r="XBF38" s="984"/>
      <c r="XBG38" s="984"/>
      <c r="XBH38" s="984"/>
      <c r="XBI38" s="984"/>
      <c r="XBJ38" s="984"/>
      <c r="XBK38" s="984"/>
      <c r="XBL38" s="984"/>
      <c r="XBM38" s="984"/>
      <c r="XBN38" s="984"/>
      <c r="XBO38" s="984"/>
      <c r="XBP38" s="984"/>
      <c r="XBQ38" s="984"/>
      <c r="XBR38" s="984"/>
      <c r="XBS38" s="984"/>
      <c r="XBT38" s="984"/>
      <c r="XBU38" s="984"/>
      <c r="XBV38" s="984"/>
      <c r="XBW38" s="984"/>
      <c r="XBX38" s="984"/>
      <c r="XBY38" s="984"/>
      <c r="XBZ38" s="984"/>
      <c r="XCA38" s="984"/>
      <c r="XCB38" s="984"/>
      <c r="XCC38" s="984"/>
      <c r="XCD38" s="984"/>
      <c r="XCE38" s="984"/>
      <c r="XCF38" s="984"/>
      <c r="XCG38" s="984"/>
      <c r="XCH38" s="984"/>
      <c r="XCI38" s="984"/>
      <c r="XCJ38" s="984"/>
      <c r="XCK38" s="984"/>
      <c r="XCL38" s="984"/>
      <c r="XCM38" s="984"/>
      <c r="XCN38" s="984"/>
      <c r="XCO38" s="984"/>
      <c r="XCP38" s="984"/>
      <c r="XCQ38" s="984"/>
      <c r="XCR38" s="984"/>
      <c r="XCS38" s="984"/>
      <c r="XCT38" s="984"/>
      <c r="XCU38" s="984"/>
      <c r="XCV38" s="984"/>
      <c r="XCW38" s="984"/>
      <c r="XCX38" s="984"/>
      <c r="XCY38" s="984"/>
      <c r="XCZ38" s="984"/>
      <c r="XDA38" s="984"/>
      <c r="XDB38" s="984"/>
      <c r="XDC38" s="984"/>
      <c r="XDD38" s="984"/>
      <c r="XDE38" s="984"/>
      <c r="XDF38" s="984"/>
      <c r="XDG38" s="984"/>
      <c r="XDH38" s="984"/>
      <c r="XDI38" s="984"/>
      <c r="XDJ38" s="984"/>
      <c r="XDK38" s="984"/>
      <c r="XDL38" s="984"/>
      <c r="XDM38" s="984"/>
      <c r="XDN38" s="984"/>
      <c r="XDO38" s="984"/>
      <c r="XDP38" s="984"/>
      <c r="XDQ38" s="984"/>
      <c r="XDR38" s="984"/>
      <c r="XDS38" s="984"/>
      <c r="XDT38" s="984"/>
      <c r="XDU38" s="984"/>
      <c r="XDV38" s="984"/>
      <c r="XDW38" s="984"/>
      <c r="XDX38" s="984"/>
      <c r="XDY38" s="984"/>
      <c r="XDZ38" s="984"/>
      <c r="XEA38" s="984"/>
      <c r="XEB38" s="984"/>
      <c r="XEC38" s="984"/>
      <c r="XED38" s="984"/>
      <c r="XEE38" s="984"/>
      <c r="XEF38" s="984"/>
      <c r="XEG38" s="984"/>
      <c r="XEH38" s="984"/>
      <c r="XEI38" s="984"/>
      <c r="XEJ38" s="984"/>
      <c r="XEK38" s="984"/>
      <c r="XEL38" s="984"/>
      <c r="XEM38" s="984"/>
      <c r="XEN38" s="984"/>
      <c r="XEO38" s="984"/>
      <c r="XEP38" s="984"/>
      <c r="XEQ38" s="984"/>
      <c r="XER38" s="984"/>
      <c r="XES38" s="984"/>
      <c r="XET38" s="984"/>
      <c r="XEU38" s="984"/>
      <c r="XEV38" s="984"/>
      <c r="XEW38" s="984"/>
      <c r="XEX38" s="984"/>
      <c r="XEY38" s="984"/>
      <c r="XEZ38" s="984"/>
      <c r="XFA38" s="984"/>
      <c r="XFB38" s="984"/>
      <c r="XFC38" s="984"/>
      <c r="XFD38" s="984"/>
    </row>
    <row r="39" spans="1:16384" s="984" customFormat="1" ht="16.95" customHeight="1">
      <c r="A39" s="985"/>
      <c r="B39" s="436"/>
      <c r="C39" s="114"/>
      <c r="D39" s="1207"/>
      <c r="E39" s="1208"/>
      <c r="F39" s="1208"/>
      <c r="G39" s="985"/>
      <c r="H39" s="985"/>
      <c r="I39" s="985"/>
      <c r="J39" s="985"/>
      <c r="K39" s="998"/>
      <c r="L39" s="210"/>
      <c r="M39" s="860"/>
      <c r="N39" s="998"/>
      <c r="O39" s="210"/>
      <c r="P39" s="998"/>
      <c r="Q39" s="985"/>
      <c r="R39" s="998"/>
      <c r="S39" s="998"/>
      <c r="T39" s="1013"/>
    </row>
    <row r="40" spans="1:16384" ht="35.85" customHeight="1">
      <c r="A40" s="32"/>
      <c r="B40" s="52"/>
      <c r="C40" s="1341"/>
      <c r="D40" s="1342"/>
      <c r="E40" s="1342"/>
      <c r="F40" s="1342"/>
      <c r="G40" s="1342"/>
      <c r="H40" s="1342"/>
      <c r="I40" s="1342"/>
      <c r="J40" s="1343"/>
      <c r="K40" s="84"/>
      <c r="L40" s="210"/>
      <c r="M40" s="860"/>
      <c r="N40" s="84"/>
      <c r="O40" s="210"/>
      <c r="P40" s="84"/>
      <c r="Q40" s="998"/>
      <c r="R40" s="985"/>
      <c r="S40" s="985"/>
      <c r="T40" s="1013"/>
    </row>
    <row r="41" spans="1:16384" ht="35.85" customHeight="1">
      <c r="A41" s="32"/>
      <c r="B41" s="52"/>
      <c r="C41" s="1344"/>
      <c r="D41" s="1405"/>
      <c r="E41" s="1405"/>
      <c r="F41" s="1405"/>
      <c r="G41" s="1405"/>
      <c r="H41" s="1405"/>
      <c r="I41" s="1405"/>
      <c r="J41" s="1346"/>
      <c r="K41" s="84"/>
      <c r="L41" s="210"/>
      <c r="M41" s="860"/>
      <c r="N41" s="84"/>
      <c r="O41" s="210"/>
      <c r="P41" s="84"/>
      <c r="Q41" s="998"/>
      <c r="R41" s="998"/>
      <c r="S41" s="998"/>
      <c r="T41" s="699"/>
    </row>
    <row r="42" spans="1:16384" ht="43.35" customHeight="1">
      <c r="A42" s="32"/>
      <c r="B42" s="52"/>
      <c r="C42" s="1347"/>
      <c r="D42" s="1348"/>
      <c r="E42" s="1348"/>
      <c r="F42" s="1348"/>
      <c r="G42" s="1348"/>
      <c r="H42" s="1348"/>
      <c r="I42" s="1348"/>
      <c r="J42" s="1349"/>
      <c r="K42" s="84"/>
      <c r="L42" s="210"/>
      <c r="M42" s="860"/>
      <c r="N42" s="84"/>
      <c r="O42" s="210"/>
      <c r="P42" s="84"/>
      <c r="Q42" s="998"/>
      <c r="R42" s="998"/>
      <c r="S42" s="998"/>
      <c r="T42" s="699"/>
    </row>
    <row r="43" spans="1:16384" ht="17.850000000000001" customHeight="1">
      <c r="A43" s="84"/>
      <c r="B43" s="45"/>
      <c r="C43" s="84"/>
      <c r="D43" s="84"/>
      <c r="E43" s="158"/>
      <c r="F43" s="158"/>
      <c r="G43" s="158"/>
      <c r="H43" s="84"/>
      <c r="I43" s="208"/>
      <c r="J43" s="208"/>
      <c r="K43" s="84"/>
      <c r="L43" s="210"/>
      <c r="M43" s="860"/>
      <c r="N43" s="84"/>
      <c r="O43" s="210"/>
      <c r="P43" s="84"/>
      <c r="Q43" s="998"/>
      <c r="R43" s="998"/>
      <c r="S43" s="998"/>
      <c r="T43" s="699"/>
    </row>
    <row r="44" spans="1:16384" ht="23.1" customHeight="1">
      <c r="A44" s="113"/>
      <c r="B44" s="832" t="s">
        <v>130</v>
      </c>
      <c r="C44" s="56"/>
      <c r="D44" s="56"/>
      <c r="E44" s="175"/>
      <c r="F44" s="175"/>
      <c r="G44" s="56"/>
      <c r="H44" s="56"/>
      <c r="I44" s="56"/>
      <c r="J44" s="56"/>
      <c r="K44" s="56"/>
      <c r="L44" s="56"/>
      <c r="M44" s="56"/>
      <c r="N44" s="56"/>
      <c r="O44" s="56"/>
      <c r="P44" s="56"/>
      <c r="Q44" s="994"/>
      <c r="R44" s="994"/>
      <c r="S44" s="994"/>
      <c r="T44" s="56"/>
    </row>
    <row r="45" spans="1:16384" ht="17.850000000000001" hidden="1" customHeight="1"/>
    <row r="46" spans="1:16384" ht="17.850000000000001" hidden="1" customHeight="1"/>
    <row r="47" spans="1:16384" hidden="1"/>
  </sheetData>
  <mergeCells count="10">
    <mergeCell ref="R10:R12"/>
    <mergeCell ref="T10:T12"/>
    <mergeCell ref="C40:J42"/>
    <mergeCell ref="P10:P12"/>
    <mergeCell ref="H10:H12"/>
    <mergeCell ref="I10:I12"/>
    <mergeCell ref="J10:J12"/>
    <mergeCell ref="L10:L12"/>
    <mergeCell ref="M10:M12"/>
    <mergeCell ref="O10:O12"/>
  </mergeCells>
  <conditionalFormatting sqref="H3">
    <cfRule type="cellIs" dxfId="11" priority="19" stopIfTrue="1" operator="greaterThan">
      <formula>0</formula>
    </cfRule>
    <cfRule type="cellIs" dxfId="10" priority="20" stopIfTrue="1" operator="lessThan">
      <formula>1</formula>
    </cfRule>
  </conditionalFormatting>
  <conditionalFormatting sqref="H15:H20">
    <cfRule type="cellIs" dxfId="9" priority="9" stopIfTrue="1" operator="greaterThan">
      <formula>0</formula>
    </cfRule>
    <cfRule type="cellIs" dxfId="8" priority="10" stopIfTrue="1" operator="lessThan">
      <formula>1</formula>
    </cfRule>
  </conditionalFormatting>
  <conditionalFormatting sqref="H23:H28">
    <cfRule type="cellIs" dxfId="7" priority="7" stopIfTrue="1" operator="greaterThan">
      <formula>0</formula>
    </cfRule>
    <cfRule type="cellIs" dxfId="6" priority="8" stopIfTrue="1" operator="lessThan">
      <formula>1</formula>
    </cfRule>
  </conditionalFormatting>
  <conditionalFormatting sqref="H31:H36">
    <cfRule type="cellIs" dxfId="5" priority="5" stopIfTrue="1" operator="greaterThan">
      <formula>0</formula>
    </cfRule>
    <cfRule type="cellIs" dxfId="4" priority="6" stopIfTrue="1" operator="lessThan">
      <formula>1</formula>
    </cfRule>
  </conditionalFormatting>
  <conditionalFormatting sqref="H37">
    <cfRule type="cellIs" dxfId="3" priority="3" stopIfTrue="1" operator="greaterThan">
      <formula>0</formula>
    </cfRule>
    <cfRule type="cellIs" dxfId="2" priority="4" stopIfTrue="1" operator="lessThan">
      <formula>1</formula>
    </cfRule>
  </conditionalFormatting>
  <conditionalFormatting sqref="H38">
    <cfRule type="cellIs" dxfId="1" priority="1" stopIfTrue="1" operator="greaterThan">
      <formula>0</formula>
    </cfRule>
    <cfRule type="cellIs" dxfId="0" priority="2" stopIfTrue="1" operator="lessThan">
      <formula>1</formula>
    </cfRule>
  </conditionalFormatting>
  <dataValidations disablePrompts="1" count="1">
    <dataValidation type="list" allowBlank="1" showInputMessage="1" showErrorMessage="1" sqref="P23:P28 J23:J28 M15:M21 J15:J21 P15:P21 J31:J38 M31:M38 P31:P38 M23:M28" xr:uid="{D8A4CA94-3EF6-465F-A1BB-DA083EBD6F37}">
      <formula1>Confidence_grade</formula1>
    </dataValidation>
  </dataValidations>
  <pageMargins left="0.70866141732283472" right="0.70866141732283472" top="0.74803149606299213" bottom="0.74803149606299213" header="0.31496062992125984" footer="0.31496062992125984"/>
  <pageSetup paperSize="9" scale="57" fitToHeight="0" orientation="landscape" r:id="rId1"/>
  <headerFooter>
    <oddHeader>&amp;LDepartment of Internal Affairs - Three Waters Reform Programme - Request for Information Template Workbook I</oddHeader>
    <oddFooter>&amp;LPage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C5D9-92CA-430B-9287-CB4373177886}">
  <sheetPr>
    <tabColor rgb="FF55EBF7"/>
    <pageSetUpPr fitToPage="1"/>
  </sheetPr>
  <dimension ref="A1:XFA53"/>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4.5546875" style="32" customWidth="1"/>
    <col min="4" max="4" width="56.5546875" style="32" bestFit="1" customWidth="1"/>
    <col min="5" max="5" width="9.44140625" style="32" customWidth="1"/>
    <col min="6" max="6" width="8.5546875" style="32" customWidth="1"/>
    <col min="7" max="7" width="5.5546875" style="34" customWidth="1"/>
    <col min="8" max="8" width="20" style="89" customWidth="1"/>
    <col min="9" max="9" width="13.5546875" style="32" customWidth="1"/>
    <col min="10" max="10" width="5.5546875" style="32" customWidth="1"/>
    <col min="11" max="11" width="5.5546875" style="84"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4.5546875" style="84" customWidth="1"/>
    <col min="20" max="20" width="49.44140625" style="32" customWidth="1"/>
    <col min="21" max="21" width="5.5546875" style="34" customWidth="1"/>
    <col min="22" max="22" width="25.44140625" style="34" customWidth="1"/>
    <col min="23" max="23" width="4.44140625" hidden="1"/>
    <col min="24" max="24" width="11.5546875" hidden="1"/>
    <col min="25" max="25" width="8.5546875" hidden="1"/>
    <col min="26" max="26" width="9.44140625" hidden="1"/>
    <col min="16382" max="16384" width="9.44140625" hidden="1"/>
  </cols>
  <sheetData>
    <row r="1" spans="1:22" ht="28.35" customHeight="1">
      <c r="A1" s="35"/>
      <c r="B1" s="36" t="str">
        <f>'Key information'!$B$6</f>
        <v>Three Waters Reform Programme: Request for Information Workbook I</v>
      </c>
      <c r="C1" s="37"/>
      <c r="D1" s="37"/>
      <c r="E1" s="37"/>
      <c r="F1" s="37"/>
      <c r="G1" s="37"/>
      <c r="H1" s="90"/>
      <c r="I1" s="37"/>
      <c r="J1" s="37"/>
      <c r="K1" s="388"/>
      <c r="L1" s="37"/>
      <c r="M1" s="37"/>
      <c r="N1" s="37"/>
      <c r="O1" s="37"/>
      <c r="P1" s="37"/>
      <c r="Q1" s="37"/>
      <c r="R1" s="37"/>
      <c r="S1" s="388"/>
      <c r="T1" s="37"/>
      <c r="U1" s="313"/>
      <c r="V1" s="313"/>
    </row>
    <row r="2" spans="1:22" ht="19.649999999999999" customHeight="1">
      <c r="B2" s="52"/>
      <c r="C2" s="33"/>
      <c r="D2" s="985"/>
      <c r="G2" s="661"/>
      <c r="H2" s="84"/>
      <c r="I2" s="84"/>
      <c r="J2" s="84"/>
      <c r="L2" s="84"/>
      <c r="M2" s="84"/>
      <c r="N2" s="84"/>
      <c r="O2" s="84"/>
      <c r="P2" s="84"/>
      <c r="Q2" s="84"/>
      <c r="R2" s="84"/>
      <c r="T2" s="84"/>
      <c r="U2" s="281"/>
      <c r="V2" s="392"/>
    </row>
    <row r="3" spans="1:22" ht="14.4">
      <c r="A3" s="41"/>
      <c r="B3" s="662" t="s">
        <v>1971</v>
      </c>
      <c r="C3" s="44"/>
      <c r="D3" s="663">
        <f>'Key information'!$E$8</f>
        <v>0</v>
      </c>
      <c r="E3" s="44"/>
      <c r="F3" s="41"/>
      <c r="G3" s="664" t="s">
        <v>100</v>
      </c>
      <c r="H3" s="665">
        <f>SUM(H16:H42)</f>
        <v>17</v>
      </c>
      <c r="I3" s="41"/>
      <c r="J3" s="41"/>
      <c r="K3" s="192"/>
      <c r="L3" s="41"/>
      <c r="M3" s="41"/>
      <c r="N3" s="41"/>
      <c r="P3" s="344"/>
      <c r="R3" s="344"/>
      <c r="T3" s="326"/>
      <c r="U3" s="694"/>
      <c r="V3" s="306"/>
    </row>
    <row r="4" spans="1:22" ht="14.4">
      <c r="B4" s="45"/>
      <c r="C4" s="327"/>
      <c r="D4" s="328"/>
      <c r="E4" s="329"/>
      <c r="F4" s="329"/>
      <c r="G4" s="329"/>
      <c r="H4" s="329"/>
      <c r="I4" s="329"/>
      <c r="J4" s="329"/>
      <c r="K4" s="329"/>
      <c r="L4" s="329"/>
      <c r="M4" s="329"/>
      <c r="N4" s="329"/>
      <c r="O4" s="47"/>
      <c r="P4" s="47"/>
      <c r="Q4" s="46"/>
      <c r="R4" s="47"/>
      <c r="S4" s="329"/>
      <c r="T4" s="367"/>
      <c r="U4" s="281"/>
      <c r="V4" s="306"/>
    </row>
    <row r="5" spans="1:22" ht="14.4">
      <c r="C5" s="33"/>
      <c r="H5" s="83"/>
      <c r="K5" s="32"/>
      <c r="Q5" s="32"/>
      <c r="S5" s="32"/>
      <c r="U5" s="51"/>
      <c r="V5" s="51"/>
    </row>
    <row r="6" spans="1:22" ht="15" thickBot="1">
      <c r="B6" s="48"/>
      <c r="C6" s="49"/>
      <c r="D6" s="50"/>
      <c r="E6" s="50"/>
      <c r="F6" s="50"/>
      <c r="G6" s="50"/>
      <c r="H6" s="50"/>
      <c r="I6" s="50"/>
      <c r="J6" s="50"/>
      <c r="K6" s="50"/>
      <c r="L6" s="50"/>
      <c r="M6" s="50"/>
      <c r="N6" s="50"/>
      <c r="O6" s="50"/>
      <c r="P6" s="50"/>
      <c r="Q6" s="51"/>
      <c r="R6" s="50"/>
      <c r="S6" s="50"/>
      <c r="T6" s="50"/>
      <c r="U6" s="51"/>
      <c r="V6" s="347"/>
    </row>
    <row r="7" spans="1:22" ht="14.4">
      <c r="B7" s="52"/>
      <c r="C7" s="122" t="s">
        <v>144</v>
      </c>
      <c r="D7" s="123"/>
      <c r="H7" s="84"/>
      <c r="T7" s="84"/>
      <c r="V7" s="306"/>
    </row>
    <row r="8" spans="1:22" ht="15" thickBot="1">
      <c r="B8" s="52"/>
      <c r="C8" s="124" t="s">
        <v>241</v>
      </c>
      <c r="D8" s="125"/>
      <c r="H8" s="84"/>
      <c r="T8" s="84"/>
      <c r="V8" s="306"/>
    </row>
    <row r="9" spans="1:22" ht="15" thickBot="1">
      <c r="B9" s="52"/>
      <c r="H9" s="84"/>
      <c r="T9" s="882"/>
      <c r="V9" s="876"/>
    </row>
    <row r="10" spans="1:22" ht="21" customHeight="1">
      <c r="B10" s="52"/>
      <c r="C10" s="423" t="s">
        <v>103</v>
      </c>
      <c r="D10" s="381" t="s">
        <v>32</v>
      </c>
      <c r="E10" s="381" t="s">
        <v>104</v>
      </c>
      <c r="F10" s="133" t="s">
        <v>105</v>
      </c>
      <c r="H10" s="1353" t="s">
        <v>106</v>
      </c>
      <c r="I10" s="1417">
        <f>'Key information'!$E$22</f>
        <v>43646</v>
      </c>
      <c r="J10" s="1418"/>
      <c r="K10" s="83"/>
      <c r="L10" s="1421">
        <f>'Key information'!$E$23</f>
        <v>44012</v>
      </c>
      <c r="M10" s="1422"/>
      <c r="N10" s="83"/>
      <c r="O10" s="1425" t="str">
        <f>'Key information'!$E$24</f>
        <v>30/06/2021 (Forecast)</v>
      </c>
      <c r="P10" s="1426"/>
      <c r="R10" s="1338" t="s">
        <v>108</v>
      </c>
      <c r="S10" s="314"/>
      <c r="T10" s="1332" t="s">
        <v>109</v>
      </c>
      <c r="V10" s="1369" t="s">
        <v>146</v>
      </c>
    </row>
    <row r="11" spans="1:22" ht="15" thickBot="1">
      <c r="B11" s="52"/>
      <c r="C11" s="424" t="s">
        <v>110</v>
      </c>
      <c r="D11" s="382"/>
      <c r="E11" s="382"/>
      <c r="F11" s="425" t="s">
        <v>111</v>
      </c>
      <c r="H11" s="1354"/>
      <c r="I11" s="1419"/>
      <c r="J11" s="1420"/>
      <c r="K11" s="83"/>
      <c r="L11" s="1423"/>
      <c r="M11" s="1424"/>
      <c r="N11" s="83"/>
      <c r="O11" s="1427"/>
      <c r="P11" s="1428"/>
      <c r="R11" s="1339"/>
      <c r="S11" s="314"/>
      <c r="T11" s="1333"/>
      <c r="V11" s="1370"/>
    </row>
    <row r="12" spans="1:22" ht="15" thickBot="1">
      <c r="B12" s="52"/>
      <c r="C12" s="426"/>
      <c r="D12" s="427"/>
      <c r="E12" s="427"/>
      <c r="F12" s="428"/>
      <c r="H12" s="1355"/>
      <c r="I12" s="153"/>
      <c r="J12" s="430" t="s">
        <v>147</v>
      </c>
      <c r="K12" s="83"/>
      <c r="L12" s="429"/>
      <c r="M12" s="430" t="s">
        <v>147</v>
      </c>
      <c r="N12" s="34"/>
      <c r="O12" s="429"/>
      <c r="P12" s="430" t="s">
        <v>147</v>
      </c>
      <c r="R12" s="1340"/>
      <c r="S12" s="439"/>
      <c r="T12" s="1334"/>
      <c r="V12" s="1371"/>
    </row>
    <row r="13" spans="1:22" ht="14.4">
      <c r="B13" s="52"/>
      <c r="H13" s="84"/>
      <c r="T13" s="879"/>
      <c r="V13" s="31"/>
    </row>
    <row r="14" spans="1:22" ht="14.4">
      <c r="B14" s="52"/>
      <c r="G14" s="32"/>
      <c r="H14" s="84"/>
      <c r="Q14" s="32"/>
      <c r="T14" s="84"/>
      <c r="V14" s="31"/>
    </row>
    <row r="15" spans="1:22" ht="14.4">
      <c r="B15" s="52"/>
      <c r="C15" s="60"/>
      <c r="D15" s="982" t="s">
        <v>2553</v>
      </c>
      <c r="E15" s="61"/>
      <c r="F15" s="61"/>
      <c r="G15" s="111"/>
      <c r="H15" s="84"/>
      <c r="K15" s="83"/>
      <c r="L15" s="34"/>
      <c r="R15" s="34"/>
      <c r="S15" s="83"/>
      <c r="T15" s="880"/>
      <c r="V15" s="31"/>
    </row>
    <row r="16" spans="1:22" ht="14.4">
      <c r="B16" s="203">
        <f>IF(C16="","",COUNTIF($C$16:C16,"&lt;&gt;""")-COUNTBLANK($C$16:C16))</f>
        <v>1</v>
      </c>
      <c r="C16" s="60" t="s">
        <v>242</v>
      </c>
      <c r="D16" s="970" t="s">
        <v>149</v>
      </c>
      <c r="E16" s="206" t="s">
        <v>150</v>
      </c>
      <c r="F16" s="206" t="s">
        <v>117</v>
      </c>
      <c r="G16" s="111"/>
      <c r="H16" s="665">
        <f>IF(AND(I16&lt;&gt;"",J16&lt;&gt;"",L16&lt;&gt;"",M16&lt;&gt;"",O16&lt;&gt;"",P16&lt;&gt;"",T16&lt;&gt;""),0,1)</f>
        <v>1</v>
      </c>
      <c r="I16" s="64"/>
      <c r="J16" s="184"/>
      <c r="K16" s="83"/>
      <c r="L16" s="64"/>
      <c r="M16" s="310"/>
      <c r="N16" s="34"/>
      <c r="O16" s="64"/>
      <c r="P16" s="184"/>
      <c r="R16" s="666"/>
      <c r="S16" s="83"/>
      <c r="T16" s="188"/>
      <c r="V16" s="31"/>
    </row>
    <row r="17" spans="1:22" ht="14.4">
      <c r="B17" s="203" t="str">
        <f>IF(C17="","",COUNTIF($C$16:C17,"&lt;&gt;""")-COUNTBLANK($C$16:C17))</f>
        <v/>
      </c>
      <c r="D17" s="985"/>
      <c r="G17" s="111"/>
      <c r="H17" s="84"/>
      <c r="Q17" s="32"/>
      <c r="T17" s="460"/>
      <c r="V17" s="31"/>
    </row>
    <row r="18" spans="1:22" ht="14.4">
      <c r="B18" s="203" t="str">
        <f>IF(C18="","",COUNTIF($C$16:C18,"&lt;&gt;""")-COUNTBLANK($C$16:C18))</f>
        <v/>
      </c>
      <c r="C18" s="60"/>
      <c r="D18" s="982" t="s">
        <v>2554</v>
      </c>
      <c r="E18" s="60"/>
      <c r="F18" s="60"/>
      <c r="G18" s="111"/>
      <c r="H18" s="84"/>
      <c r="I18" s="34"/>
      <c r="K18" s="83"/>
      <c r="L18" s="34"/>
      <c r="N18" s="34"/>
      <c r="O18" s="34"/>
      <c r="R18" s="34"/>
      <c r="S18" s="83"/>
      <c r="T18" s="880"/>
      <c r="V18" s="31"/>
    </row>
    <row r="19" spans="1:22" ht="14.4">
      <c r="B19" s="203">
        <f>IF(C19="","",COUNTIF($C$16:C19,"&lt;&gt;""")-COUNTBLANK($C$16:C19))</f>
        <v>2</v>
      </c>
      <c r="C19" s="60" t="s">
        <v>243</v>
      </c>
      <c r="D19" s="970" t="s">
        <v>149</v>
      </c>
      <c r="E19" s="206" t="s">
        <v>150</v>
      </c>
      <c r="F19" s="206" t="s">
        <v>117</v>
      </c>
      <c r="G19" s="111"/>
      <c r="H19" s="667">
        <f t="shared" ref="H19:H25" si="0">IF(AND(I19&lt;&gt;"",J19&lt;&gt;"",L19&lt;&gt;"",M19&lt;&gt;"",O19&lt;&gt;"",P19&lt;&gt;"",T19&lt;&gt;""),0,1)</f>
        <v>1</v>
      </c>
      <c r="I19" s="64"/>
      <c r="J19" s="184"/>
      <c r="L19" s="936"/>
      <c r="M19" s="310"/>
      <c r="N19" s="34"/>
      <c r="O19" s="936"/>
      <c r="P19" s="310"/>
      <c r="R19" s="666"/>
      <c r="S19" s="83"/>
      <c r="T19" s="188"/>
      <c r="V19" s="31"/>
    </row>
    <row r="20" spans="1:22" ht="14.4">
      <c r="A20" s="84"/>
      <c r="B20" s="203" t="str">
        <f>IF(C20="","",COUNTIF($C$16:C20,"&lt;&gt;""")-COUNTBLANK($C$16:C20))</f>
        <v/>
      </c>
      <c r="C20" s="84"/>
      <c r="D20" s="998"/>
      <c r="E20" s="158"/>
      <c r="F20" s="158"/>
      <c r="G20" s="284"/>
      <c r="H20" s="84"/>
      <c r="I20" s="84"/>
      <c r="J20" s="84"/>
      <c r="L20" s="84"/>
      <c r="M20" s="84"/>
      <c r="N20" s="34"/>
      <c r="O20" s="84"/>
      <c r="P20" s="84"/>
      <c r="R20" s="84"/>
      <c r="T20" s="460"/>
      <c r="U20" s="94"/>
      <c r="V20" s="31"/>
    </row>
    <row r="21" spans="1:22" ht="14.4">
      <c r="B21" s="203" t="str">
        <f>IF(C21="","",COUNTIF($C$16:C21,"&lt;&gt;""")-COUNTBLANK($C$16:C21))</f>
        <v/>
      </c>
      <c r="C21" s="60"/>
      <c r="D21" s="982" t="s">
        <v>2534</v>
      </c>
      <c r="E21" s="60"/>
      <c r="F21" s="60"/>
      <c r="G21" s="111"/>
      <c r="H21" s="32"/>
      <c r="I21" s="34"/>
      <c r="K21" s="83"/>
      <c r="L21" s="34"/>
      <c r="N21" s="34"/>
      <c r="O21" s="34"/>
      <c r="R21" s="34"/>
      <c r="S21" s="83"/>
      <c r="T21" s="880"/>
      <c r="V21" s="31"/>
    </row>
    <row r="22" spans="1:22" ht="14.4">
      <c r="B22" s="203">
        <f>IF(C22="","",COUNTIF($C$16:C22,"&lt;&gt;""")-COUNTBLANK($C$16:C22))</f>
        <v>3</v>
      </c>
      <c r="C22" s="60" t="s">
        <v>244</v>
      </c>
      <c r="D22" s="970" t="s">
        <v>245</v>
      </c>
      <c r="E22" s="206" t="s">
        <v>150</v>
      </c>
      <c r="F22" s="206" t="s">
        <v>117</v>
      </c>
      <c r="G22" s="111"/>
      <c r="H22" s="665">
        <f t="shared" si="0"/>
        <v>1</v>
      </c>
      <c r="I22" s="69"/>
      <c r="J22" s="310"/>
      <c r="K22" s="83"/>
      <c r="L22" s="64"/>
      <c r="M22" s="310"/>
      <c r="N22" s="34"/>
      <c r="O22" s="64"/>
      <c r="P22" s="184"/>
      <c r="R22" s="666"/>
      <c r="S22" s="83"/>
      <c r="T22" s="188"/>
      <c r="V22" s="31"/>
    </row>
    <row r="23" spans="1:22" ht="14.4">
      <c r="B23" s="203">
        <f>IF(C23="","",COUNTIF($C$16:C23,"&lt;&gt;""")-COUNTBLANK($C$16:C23))</f>
        <v>4</v>
      </c>
      <c r="C23" s="60" t="s">
        <v>246</v>
      </c>
      <c r="D23" s="970" t="s">
        <v>155</v>
      </c>
      <c r="E23" s="206" t="s">
        <v>150</v>
      </c>
      <c r="F23" s="206" t="s">
        <v>117</v>
      </c>
      <c r="G23" s="111"/>
      <c r="H23" s="665">
        <f t="shared" si="0"/>
        <v>1</v>
      </c>
      <c r="I23" s="69"/>
      <c r="J23" s="310"/>
      <c r="K23" s="83"/>
      <c r="L23" s="64"/>
      <c r="M23" s="310"/>
      <c r="N23" s="34"/>
      <c r="O23" s="64"/>
      <c r="P23" s="184"/>
      <c r="R23" s="666"/>
      <c r="S23" s="83"/>
      <c r="T23" s="188"/>
      <c r="V23" s="31"/>
    </row>
    <row r="24" spans="1:22" ht="14.4">
      <c r="B24" s="203">
        <f>IF(C24="","",COUNTIF($C$16:C24,"&lt;&gt;""")-COUNTBLANK($C$16:C24))</f>
        <v>5</v>
      </c>
      <c r="C24" s="60" t="s">
        <v>247</v>
      </c>
      <c r="D24" s="970" t="s">
        <v>149</v>
      </c>
      <c r="E24" s="206" t="s">
        <v>150</v>
      </c>
      <c r="F24" s="206" t="s">
        <v>117</v>
      </c>
      <c r="G24" s="111"/>
      <c r="H24" s="665">
        <f t="shared" si="0"/>
        <v>1</v>
      </c>
      <c r="I24" s="69"/>
      <c r="J24" s="310"/>
      <c r="K24" s="83"/>
      <c r="L24" s="64"/>
      <c r="M24" s="310"/>
      <c r="N24" s="34"/>
      <c r="O24" s="64"/>
      <c r="P24" s="184"/>
      <c r="R24" s="666"/>
      <c r="S24" s="83"/>
      <c r="T24" s="188"/>
      <c r="V24" s="31"/>
    </row>
    <row r="25" spans="1:22" ht="14.4">
      <c r="B25" s="203">
        <f>IF(C25="","",COUNTIF($C$16:C25,"&lt;&gt;""")-COUNTBLANK($C$16:C25))</f>
        <v>6</v>
      </c>
      <c r="C25" s="60" t="s">
        <v>248</v>
      </c>
      <c r="D25" s="970" t="s">
        <v>2032</v>
      </c>
      <c r="E25" s="206" t="s">
        <v>150</v>
      </c>
      <c r="F25" s="206" t="s">
        <v>117</v>
      </c>
      <c r="G25" s="111"/>
      <c r="H25" s="665">
        <f t="shared" si="0"/>
        <v>1</v>
      </c>
      <c r="I25" s="69"/>
      <c r="J25" s="310"/>
      <c r="K25" s="83"/>
      <c r="L25" s="64"/>
      <c r="M25" s="310"/>
      <c r="N25" s="34"/>
      <c r="O25" s="64"/>
      <c r="P25" s="184"/>
      <c r="R25" s="666"/>
      <c r="S25" s="83"/>
      <c r="T25" s="188"/>
      <c r="V25" s="31"/>
    </row>
    <row r="26" spans="1:22" ht="14.4">
      <c r="B26" s="203" t="str">
        <f>IF(C26="","",COUNTIF($C$16:C26,"&lt;&gt;""")-COUNTBLANK($C$16:C26))</f>
        <v/>
      </c>
      <c r="C26" s="34"/>
      <c r="D26" s="986"/>
      <c r="E26" s="34"/>
      <c r="F26" s="34"/>
      <c r="G26" s="111"/>
      <c r="H26" s="84"/>
      <c r="I26" s="34"/>
      <c r="K26" s="83"/>
      <c r="L26" s="34"/>
      <c r="N26" s="34"/>
      <c r="R26" s="34"/>
      <c r="S26" s="83"/>
      <c r="T26" s="878"/>
      <c r="V26" s="31"/>
    </row>
    <row r="27" spans="1:22" ht="14.4">
      <c r="B27" s="203" t="str">
        <f>IF(C27="","",COUNTIF($C$16:C27,"&lt;&gt;""")-COUNTBLANK($C$16:C27))</f>
        <v/>
      </c>
      <c r="C27" s="60"/>
      <c r="D27" s="982" t="s">
        <v>2537</v>
      </c>
      <c r="E27" s="60"/>
      <c r="F27" s="60"/>
      <c r="G27" s="111"/>
      <c r="H27" s="84"/>
      <c r="I27" s="34"/>
      <c r="K27" s="83"/>
      <c r="L27" s="34"/>
      <c r="N27" s="34"/>
      <c r="O27" s="34"/>
      <c r="R27" s="34"/>
      <c r="S27" s="83"/>
      <c r="T27" s="880"/>
      <c r="V27" s="31"/>
    </row>
    <row r="28" spans="1:22" ht="14.4">
      <c r="B28" s="203">
        <f>IF(C28="","",COUNTIF($C$16:C28,"&lt;&gt;""")-COUNTBLANK($C$16:C28))</f>
        <v>7</v>
      </c>
      <c r="C28" s="60" t="s">
        <v>249</v>
      </c>
      <c r="D28" s="970" t="s">
        <v>250</v>
      </c>
      <c r="E28" s="206" t="s">
        <v>150</v>
      </c>
      <c r="F28" s="206" t="s">
        <v>117</v>
      </c>
      <c r="G28" s="111"/>
      <c r="H28" s="665">
        <f>IF(AND(I28&lt;&gt;"",J28&lt;&gt;"",L28&lt;&gt;"",M28&lt;&gt;"",O28&lt;&gt;"",P28&lt;&gt;"",T28&lt;&gt;""),0,1)</f>
        <v>1</v>
      </c>
      <c r="I28" s="64"/>
      <c r="J28" s="440"/>
      <c r="K28" s="83"/>
      <c r="L28" s="64"/>
      <c r="M28" s="310"/>
      <c r="N28" s="34"/>
      <c r="O28" s="64"/>
      <c r="P28" s="184"/>
      <c r="R28" s="666"/>
      <c r="S28" s="83"/>
      <c r="T28" s="188"/>
      <c r="V28" s="31"/>
    </row>
    <row r="29" spans="1:22" ht="14.4">
      <c r="B29" s="203">
        <f>IF(C29="","",COUNTIF($C$16:C29,"&lt;&gt;""")-COUNTBLANK($C$16:C29))</f>
        <v>8</v>
      </c>
      <c r="C29" s="60" t="s">
        <v>251</v>
      </c>
      <c r="D29" s="970" t="s">
        <v>155</v>
      </c>
      <c r="E29" s="206" t="s">
        <v>150</v>
      </c>
      <c r="F29" s="206" t="s">
        <v>117</v>
      </c>
      <c r="G29" s="111"/>
      <c r="H29" s="665">
        <f>IF(AND(I29&lt;&gt;"",J29&lt;&gt;"",L29&lt;&gt;"",M29&lt;&gt;"",O29&lt;&gt;"",P29&lt;&gt;"",T29&lt;&gt;""),0,1)</f>
        <v>1</v>
      </c>
      <c r="I29" s="64"/>
      <c r="J29" s="441"/>
      <c r="K29" s="83"/>
      <c r="L29" s="64"/>
      <c r="M29" s="310"/>
      <c r="N29" s="34"/>
      <c r="O29" s="64"/>
      <c r="P29" s="184"/>
      <c r="R29" s="666"/>
      <c r="S29" s="83"/>
      <c r="T29" s="188"/>
      <c r="V29" s="31"/>
    </row>
    <row r="30" spans="1:22" ht="14.4">
      <c r="B30" s="203">
        <f>IF(C30="","",COUNTIF($C$16:C30,"&lt;&gt;""")-COUNTBLANK($C$16:C30))</f>
        <v>9</v>
      </c>
      <c r="C30" s="60" t="s">
        <v>252</v>
      </c>
      <c r="D30" s="970" t="s">
        <v>149</v>
      </c>
      <c r="E30" s="206" t="s">
        <v>150</v>
      </c>
      <c r="F30" s="206" t="s">
        <v>117</v>
      </c>
      <c r="G30" s="111"/>
      <c r="H30" s="665">
        <f>IF(AND(I30&lt;&gt;"",J30&lt;&gt;"",L30&lt;&gt;"",M30&lt;&gt;"",O30&lt;&gt;"",P30&lt;&gt;"",T30&lt;&gt;""),0,1)</f>
        <v>1</v>
      </c>
      <c r="I30" s="64"/>
      <c r="J30" s="442"/>
      <c r="K30" s="83"/>
      <c r="L30" s="64"/>
      <c r="M30" s="310"/>
      <c r="N30" s="34"/>
      <c r="O30" s="64"/>
      <c r="P30" s="184"/>
      <c r="R30" s="666"/>
      <c r="S30" s="83"/>
      <c r="T30" s="188"/>
      <c r="V30" s="31"/>
    </row>
    <row r="31" spans="1:22" ht="14.4">
      <c r="B31" s="203" t="str">
        <f>IF(C31="","",COUNTIF($C$16:C31,"&lt;&gt;""")-COUNTBLANK($C$16:C31))</f>
        <v/>
      </c>
      <c r="C31" s="34"/>
      <c r="D31" s="985"/>
      <c r="E31" s="205"/>
      <c r="F31" s="205"/>
      <c r="G31" s="111"/>
      <c r="H31" s="84"/>
      <c r="I31" s="34"/>
      <c r="J31" s="34"/>
      <c r="K31" s="83"/>
      <c r="L31" s="34"/>
      <c r="M31" s="34"/>
      <c r="N31" s="34"/>
      <c r="O31" s="34"/>
      <c r="P31" s="34"/>
      <c r="Q31" s="32"/>
      <c r="R31" s="668"/>
      <c r="T31" s="886"/>
      <c r="V31" s="31"/>
    </row>
    <row r="32" spans="1:22" ht="14.4">
      <c r="B32" s="203"/>
      <c r="C32" s="60"/>
      <c r="D32" s="216" t="s">
        <v>253</v>
      </c>
      <c r="E32" s="206"/>
      <c r="F32" s="206"/>
      <c r="G32" s="111"/>
      <c r="H32" s="84"/>
      <c r="I32" s="34"/>
      <c r="J32" s="34"/>
      <c r="K32" s="83"/>
      <c r="L32" s="34"/>
      <c r="M32" s="34"/>
      <c r="N32" s="34"/>
      <c r="O32" s="34"/>
      <c r="P32" s="34"/>
      <c r="Q32" s="32"/>
      <c r="R32" s="668"/>
      <c r="T32" s="887"/>
      <c r="V32" s="31"/>
    </row>
    <row r="33" spans="2:22" ht="14.4">
      <c r="B33" s="203">
        <f>IF(C33="","",COUNTIF($C$16:C33,"&lt;&gt;""")-COUNTBLANK($C$16:C33))</f>
        <v>10</v>
      </c>
      <c r="C33" s="60" t="s">
        <v>254</v>
      </c>
      <c r="D33" s="995" t="s">
        <v>169</v>
      </c>
      <c r="E33" s="61" t="s">
        <v>150</v>
      </c>
      <c r="F33" s="61" t="s">
        <v>164</v>
      </c>
      <c r="G33" s="111"/>
      <c r="H33" s="665">
        <f>IF(AND(I33&lt;&gt;"",J33&lt;&gt;"",L33&lt;&gt;"",M33&lt;&gt;"",O33&lt;&gt;"",P33&lt;&gt;"",T33&lt;&gt;""),0,1)</f>
        <v>1</v>
      </c>
      <c r="I33" s="62">
        <f>I16+I19+I24+I30</f>
        <v>0</v>
      </c>
      <c r="J33" s="440"/>
      <c r="K33" s="83"/>
      <c r="L33" s="62">
        <f>L16+L19+L24+L30</f>
        <v>0</v>
      </c>
      <c r="M33" s="440"/>
      <c r="N33" s="34"/>
      <c r="O33" s="62">
        <f>O16+O19+O24+O30</f>
        <v>0</v>
      </c>
      <c r="P33" s="184"/>
      <c r="R33" s="666"/>
      <c r="S33" s="83"/>
      <c r="T33" s="188"/>
      <c r="V33" s="31"/>
    </row>
    <row r="34" spans="2:22" ht="14.4">
      <c r="B34" s="203">
        <f>IF(C34="","",COUNTIF($C$16:C34,"&lt;&gt;""")-COUNTBLANK($C$16:C34))</f>
        <v>11</v>
      </c>
      <c r="C34" s="60" t="s">
        <v>255</v>
      </c>
      <c r="D34" s="995" t="s">
        <v>171</v>
      </c>
      <c r="E34" s="61" t="s">
        <v>150</v>
      </c>
      <c r="F34" s="61" t="s">
        <v>117</v>
      </c>
      <c r="G34" s="111"/>
      <c r="H34" s="665">
        <f>IF(AND(I34&lt;&gt;"",J34&lt;&gt;"",L34&lt;&gt;"",M34&lt;&gt;"",O34&lt;&gt;"",P34&lt;&gt;"",T34&lt;&gt;""),0,1)</f>
        <v>1</v>
      </c>
      <c r="I34" s="64"/>
      <c r="J34" s="441"/>
      <c r="K34" s="83"/>
      <c r="L34" s="64"/>
      <c r="M34" s="441"/>
      <c r="N34" s="34"/>
      <c r="O34" s="431"/>
      <c r="P34" s="184"/>
      <c r="R34" s="666"/>
      <c r="S34" s="83"/>
      <c r="T34" s="188"/>
      <c r="V34" s="31"/>
    </row>
    <row r="35" spans="2:22" ht="14.4">
      <c r="B35" s="203">
        <f>IF(C35="","",COUNTIF($C$16:C35,"&lt;&gt;""")-COUNTBLANK($C$16:C35))</f>
        <v>12</v>
      </c>
      <c r="C35" s="60" t="s">
        <v>256</v>
      </c>
      <c r="D35" s="995" t="s">
        <v>173</v>
      </c>
      <c r="E35" s="61" t="s">
        <v>150</v>
      </c>
      <c r="F35" s="61" t="s">
        <v>117</v>
      </c>
      <c r="G35" s="111"/>
      <c r="H35" s="665">
        <f>IF(AND(I35&lt;&gt;"",J35&lt;&gt;"",L35&lt;&gt;"",M35&lt;&gt;"",O35&lt;&gt;"",P35&lt;&gt;"",T35&lt;&gt;""),0,1)</f>
        <v>1</v>
      </c>
      <c r="I35" s="64"/>
      <c r="J35" s="441"/>
      <c r="K35" s="83"/>
      <c r="L35" s="64"/>
      <c r="M35" s="441"/>
      <c r="N35" s="34"/>
      <c r="O35" s="64"/>
      <c r="P35" s="184"/>
      <c r="R35" s="666"/>
      <c r="S35" s="83"/>
      <c r="T35" s="188"/>
      <c r="V35" s="31"/>
    </row>
    <row r="36" spans="2:22" ht="14.4">
      <c r="B36" s="203">
        <f>IF(C36="","",COUNTIF($C$16:C36,"&lt;&gt;""")-COUNTBLANK($C$16:C36))</f>
        <v>13</v>
      </c>
      <c r="C36" s="60" t="s">
        <v>257</v>
      </c>
      <c r="D36" s="995" t="s">
        <v>175</v>
      </c>
      <c r="E36" s="61" t="s">
        <v>150</v>
      </c>
      <c r="F36" s="61" t="s">
        <v>164</v>
      </c>
      <c r="G36" s="111"/>
      <c r="H36" s="665">
        <f>IF(AND(I36&lt;&gt;"",J36&lt;&gt;"",L36&lt;&gt;"",M36&lt;&gt;"",O36&lt;&gt;"",P36&lt;&gt;"",T36&lt;&gt;""),0,1)</f>
        <v>1</v>
      </c>
      <c r="I36" s="431">
        <f>I33+I35</f>
        <v>0</v>
      </c>
      <c r="J36" s="441"/>
      <c r="K36" s="83"/>
      <c r="L36" s="431">
        <f>L33+L35</f>
        <v>0</v>
      </c>
      <c r="M36" s="441"/>
      <c r="N36" s="34"/>
      <c r="O36" s="431">
        <f>O33+O35</f>
        <v>0</v>
      </c>
      <c r="P36" s="184"/>
      <c r="R36" s="666"/>
      <c r="S36" s="83"/>
      <c r="T36" s="188"/>
      <c r="V36" s="31"/>
    </row>
    <row r="37" spans="2:22" ht="14.4">
      <c r="B37" s="203">
        <f>IF(C37="","",COUNTIF($C$16:C37,"&lt;&gt;""")-COUNTBLANK($C$16:C37))</f>
        <v>14</v>
      </c>
      <c r="C37" s="60" t="s">
        <v>258</v>
      </c>
      <c r="D37" s="995" t="s">
        <v>177</v>
      </c>
      <c r="E37" s="61" t="s">
        <v>150</v>
      </c>
      <c r="F37" s="61" t="s">
        <v>117</v>
      </c>
      <c r="G37" s="111"/>
      <c r="H37" s="665">
        <f>IF(AND(I37&lt;&gt;"",J37&lt;&gt;"",L37&lt;&gt;"",M37&lt;&gt;"",O37&lt;&gt;"",P37&lt;&gt;"",T37&lt;&gt;""),0,1)</f>
        <v>1</v>
      </c>
      <c r="I37" s="64"/>
      <c r="J37" s="442"/>
      <c r="K37" s="83"/>
      <c r="L37" s="418"/>
      <c r="M37" s="442"/>
      <c r="N37" s="34"/>
      <c r="O37" s="64"/>
      <c r="P37" s="184"/>
      <c r="R37" s="666"/>
      <c r="S37" s="83"/>
      <c r="T37" s="188"/>
      <c r="V37" s="31" t="s">
        <v>178</v>
      </c>
    </row>
    <row r="38" spans="2:22" ht="14.4">
      <c r="B38" s="203"/>
      <c r="C38" s="34"/>
      <c r="D38" s="985"/>
      <c r="E38" s="205"/>
      <c r="F38" s="205"/>
      <c r="G38" s="111"/>
      <c r="H38" s="32"/>
      <c r="I38" s="34"/>
      <c r="J38" s="34"/>
      <c r="K38" s="83"/>
      <c r="L38" s="34"/>
      <c r="M38" s="34"/>
      <c r="N38" s="34"/>
      <c r="O38" s="34"/>
      <c r="P38" s="34"/>
      <c r="Q38" s="32"/>
      <c r="R38" s="668"/>
      <c r="T38" s="886"/>
      <c r="V38" s="31"/>
    </row>
    <row r="39" spans="2:22" ht="14.4">
      <c r="B39" s="203" t="str">
        <f>IF(C39="","",COUNTIF($C$16:C39,"&lt;&gt;""")-COUNTBLANK($C$16:C39))</f>
        <v/>
      </c>
      <c r="C39" s="60"/>
      <c r="D39" s="982" t="s">
        <v>179</v>
      </c>
      <c r="E39" s="60"/>
      <c r="F39" s="60"/>
      <c r="G39" s="111"/>
      <c r="H39" s="32"/>
      <c r="I39" s="34"/>
      <c r="J39" s="34"/>
      <c r="K39" s="83"/>
      <c r="L39" s="34"/>
      <c r="M39" s="34"/>
      <c r="N39" s="34"/>
      <c r="O39" s="34"/>
      <c r="P39" s="34"/>
      <c r="Q39" s="32"/>
      <c r="R39" s="668"/>
      <c r="T39" s="887"/>
      <c r="V39" s="31"/>
    </row>
    <row r="40" spans="2:22" ht="14.4">
      <c r="B40" s="203">
        <f>IF(C40="","",COUNTIF($C$16:C40,"&lt;&gt;""")-COUNTBLANK($C$16:C40))</f>
        <v>15</v>
      </c>
      <c r="C40" s="60" t="s">
        <v>259</v>
      </c>
      <c r="D40" s="970" t="s">
        <v>181</v>
      </c>
      <c r="E40" s="206" t="s">
        <v>182</v>
      </c>
      <c r="F40" s="206" t="s">
        <v>117</v>
      </c>
      <c r="G40" s="111"/>
      <c r="H40" s="665">
        <f>IF(AND(I40&lt;&gt;"",J40&lt;&gt;"",L40&lt;&gt;"",M40&lt;&gt;"",O40&lt;&gt;"",P40&lt;&gt;"",T40&lt;&gt;""),0,1)</f>
        <v>1</v>
      </c>
      <c r="I40" s="64"/>
      <c r="J40" s="440"/>
      <c r="K40" s="83"/>
      <c r="L40" s="64"/>
      <c r="M40" s="440"/>
      <c r="N40" s="34"/>
      <c r="O40" s="64"/>
      <c r="P40" s="184"/>
      <c r="R40" s="666"/>
      <c r="S40" s="83"/>
      <c r="T40" s="188"/>
      <c r="V40" s="31"/>
    </row>
    <row r="41" spans="2:22" ht="14.4">
      <c r="B41" s="203">
        <f>IF(C41="","",COUNTIF($C$16:C41,"&lt;&gt;""")-COUNTBLANK($C$16:C41))</f>
        <v>16</v>
      </c>
      <c r="C41" s="60" t="s">
        <v>260</v>
      </c>
      <c r="D41" s="995" t="s">
        <v>184</v>
      </c>
      <c r="E41" s="206" t="s">
        <v>182</v>
      </c>
      <c r="F41" s="206" t="s">
        <v>117</v>
      </c>
      <c r="G41" s="111"/>
      <c r="H41" s="665">
        <f>IF(AND(I41&lt;&gt;"",J41&lt;&gt;"",L41&lt;&gt;"",M41&lt;&gt;"",O41&lt;&gt;"",P41&lt;&gt;"",T41&lt;&gt;""),0,1)</f>
        <v>1</v>
      </c>
      <c r="I41" s="64"/>
      <c r="J41" s="441"/>
      <c r="K41" s="83"/>
      <c r="L41" s="64"/>
      <c r="M41" s="441"/>
      <c r="N41" s="34"/>
      <c r="O41" s="64"/>
      <c r="P41" s="184"/>
      <c r="R41" s="666"/>
      <c r="S41" s="83"/>
      <c r="T41" s="188"/>
      <c r="V41" s="31"/>
    </row>
    <row r="42" spans="2:22" ht="14.4">
      <c r="B42" s="203">
        <f>IF(C42="","",COUNTIF($C$16:C42,"&lt;&gt;""")-COUNTBLANK($C$16:C42))</f>
        <v>17</v>
      </c>
      <c r="C42" s="60" t="s">
        <v>261</v>
      </c>
      <c r="D42" s="970" t="s">
        <v>2555</v>
      </c>
      <c r="E42" s="206" t="s">
        <v>240</v>
      </c>
      <c r="F42" s="206" t="s">
        <v>117</v>
      </c>
      <c r="G42" s="111"/>
      <c r="H42" s="665">
        <f>IF(AND(I42&lt;&gt;"",J42&lt;&gt;"",L42&lt;&gt;"",M42&lt;&gt;"",O42&lt;&gt;"",P42&lt;&gt;"",T42&lt;&gt;""),0,1)</f>
        <v>1</v>
      </c>
      <c r="I42" s="247"/>
      <c r="J42" s="442"/>
      <c r="K42" s="83"/>
      <c r="L42" s="247"/>
      <c r="M42" s="442"/>
      <c r="N42" s="34"/>
      <c r="O42" s="247"/>
      <c r="P42" s="184"/>
      <c r="R42" s="666"/>
      <c r="S42" s="83"/>
      <c r="T42" s="188"/>
      <c r="V42" s="31"/>
    </row>
    <row r="43" spans="2:22" ht="14.4">
      <c r="B43" s="52"/>
      <c r="C43" s="34"/>
      <c r="D43" s="34"/>
      <c r="E43" s="34"/>
      <c r="F43" s="34"/>
      <c r="H43" s="84"/>
      <c r="I43" s="34"/>
      <c r="K43" s="83"/>
      <c r="L43" s="34"/>
      <c r="N43" s="34"/>
      <c r="R43" s="34"/>
      <c r="S43" s="83"/>
      <c r="T43" s="878"/>
      <c r="V43" s="877"/>
    </row>
    <row r="44" spans="2:22" ht="14.4">
      <c r="B44" s="52"/>
      <c r="C44" s="32" t="s">
        <v>129</v>
      </c>
      <c r="H44" s="84"/>
      <c r="N44" s="34"/>
      <c r="R44" s="34"/>
      <c r="S44" s="83"/>
      <c r="T44" s="83"/>
      <c r="V44" s="306"/>
    </row>
    <row r="45" spans="2:22" ht="14.4">
      <c r="B45" s="52"/>
      <c r="C45" s="1378"/>
      <c r="D45" s="1379"/>
      <c r="E45" s="1379"/>
      <c r="F45" s="1380"/>
      <c r="H45" s="84"/>
      <c r="N45" s="34"/>
      <c r="R45" s="34"/>
      <c r="S45" s="83"/>
      <c r="T45" s="83"/>
      <c r="V45" s="306"/>
    </row>
    <row r="46" spans="2:22" ht="14.4">
      <c r="B46" s="52"/>
      <c r="C46" s="1381"/>
      <c r="D46" s="1405"/>
      <c r="E46" s="1405"/>
      <c r="F46" s="1382"/>
      <c r="H46" s="84"/>
      <c r="N46" s="34"/>
      <c r="R46" s="34"/>
      <c r="S46" s="83"/>
      <c r="T46" s="83"/>
      <c r="V46" s="306"/>
    </row>
    <row r="47" spans="2:22" ht="14.4">
      <c r="B47" s="52"/>
      <c r="C47" s="1381"/>
      <c r="D47" s="1405"/>
      <c r="E47" s="1405"/>
      <c r="F47" s="1382"/>
      <c r="H47" s="84"/>
      <c r="N47" s="34"/>
      <c r="R47" s="34"/>
      <c r="S47" s="83"/>
      <c r="T47" s="83"/>
      <c r="V47" s="306"/>
    </row>
    <row r="48" spans="2:22" ht="14.4">
      <c r="B48" s="52"/>
      <c r="C48" s="1381"/>
      <c r="D48" s="1405"/>
      <c r="E48" s="1405"/>
      <c r="F48" s="1382"/>
      <c r="H48" s="84"/>
      <c r="N48" s="34"/>
      <c r="R48" s="34"/>
      <c r="S48" s="83"/>
      <c r="T48" s="83"/>
      <c r="V48" s="306"/>
    </row>
    <row r="49" spans="1:22" ht="14.4">
      <c r="B49" s="52"/>
      <c r="C49" s="1383"/>
      <c r="D49" s="1384"/>
      <c r="E49" s="1384"/>
      <c r="F49" s="1385"/>
      <c r="H49" s="84"/>
      <c r="N49" s="34"/>
      <c r="R49" s="34"/>
      <c r="S49" s="83"/>
      <c r="T49" s="83"/>
      <c r="V49" s="306"/>
    </row>
    <row r="50" spans="1:22" ht="14.4">
      <c r="B50" s="52"/>
      <c r="H50" s="84"/>
      <c r="N50" s="34"/>
      <c r="R50" s="34"/>
      <c r="S50" s="83"/>
      <c r="T50" s="83"/>
      <c r="V50" s="306"/>
    </row>
    <row r="51" spans="1:22" ht="14.4">
      <c r="B51" s="52"/>
      <c r="D51" s="33"/>
      <c r="E51" s="33"/>
      <c r="F51" s="33"/>
      <c r="H51" s="84"/>
      <c r="T51" s="84"/>
      <c r="V51" s="306"/>
    </row>
    <row r="52" spans="1:22" ht="14.4">
      <c r="B52" s="335" t="s">
        <v>130</v>
      </c>
      <c r="C52" s="56"/>
      <c r="D52" s="56"/>
      <c r="E52" s="56"/>
      <c r="F52" s="56"/>
      <c r="G52" s="56"/>
      <c r="H52" s="312"/>
      <c r="I52" s="56"/>
      <c r="J52" s="56"/>
      <c r="K52" s="312"/>
      <c r="L52" s="56"/>
      <c r="M52" s="56"/>
      <c r="N52" s="56"/>
      <c r="O52" s="56"/>
      <c r="P52" s="56"/>
      <c r="Q52" s="56"/>
      <c r="R52" s="56"/>
      <c r="S52" s="312"/>
      <c r="T52" s="312"/>
      <c r="U52" s="312"/>
      <c r="V52" s="312"/>
    </row>
    <row r="53" spans="1:22" ht="14.4">
      <c r="A53" s="34"/>
      <c r="B53" s="34"/>
      <c r="C53" s="34"/>
      <c r="D53" s="34"/>
      <c r="E53" s="34"/>
      <c r="F53" s="34"/>
      <c r="H53" s="96"/>
      <c r="I53" s="34"/>
      <c r="J53" s="34"/>
      <c r="K53" s="83"/>
      <c r="L53" s="34"/>
      <c r="M53" s="34"/>
      <c r="N53" s="34"/>
      <c r="O53" s="34"/>
      <c r="P53" s="34"/>
      <c r="R53" s="34"/>
      <c r="S53" s="83"/>
      <c r="T53" s="83"/>
      <c r="U53" s="83"/>
      <c r="V53" s="83"/>
    </row>
  </sheetData>
  <mergeCells count="8">
    <mergeCell ref="V10:V12"/>
    <mergeCell ref="C45:F49"/>
    <mergeCell ref="R10:R12"/>
    <mergeCell ref="T10:T12"/>
    <mergeCell ref="H10:H12"/>
    <mergeCell ref="I10:J11"/>
    <mergeCell ref="L10:M11"/>
    <mergeCell ref="O10:P11"/>
  </mergeCells>
  <conditionalFormatting sqref="H3 H19 H40:H42">
    <cfRule type="cellIs" dxfId="1169" priority="91" stopIfTrue="1" operator="greaterThan">
      <formula>0</formula>
    </cfRule>
    <cfRule type="cellIs" dxfId="1168" priority="92" stopIfTrue="1" operator="lessThan">
      <formula>1</formula>
    </cfRule>
  </conditionalFormatting>
  <conditionalFormatting sqref="H16">
    <cfRule type="cellIs" dxfId="1167" priority="51" stopIfTrue="1" operator="greaterThan">
      <formula>0</formula>
    </cfRule>
    <cfRule type="cellIs" dxfId="1166" priority="52" stopIfTrue="1" operator="lessThan">
      <formula>1</formula>
    </cfRule>
  </conditionalFormatting>
  <conditionalFormatting sqref="H16">
    <cfRule type="cellIs" dxfId="1165" priority="53" stopIfTrue="1" operator="greaterThan">
      <formula>0</formula>
    </cfRule>
    <cfRule type="cellIs" dxfId="1164" priority="54" stopIfTrue="1" operator="lessThan">
      <formula>1</formula>
    </cfRule>
  </conditionalFormatting>
  <conditionalFormatting sqref="H22:H25">
    <cfRule type="cellIs" dxfId="1163" priority="21" stopIfTrue="1" operator="greaterThan">
      <formula>0</formula>
    </cfRule>
    <cfRule type="cellIs" dxfId="1162" priority="22" stopIfTrue="1" operator="lessThan">
      <formula>1</formula>
    </cfRule>
  </conditionalFormatting>
  <conditionalFormatting sqref="H22:H25">
    <cfRule type="cellIs" dxfId="1161" priority="23" stopIfTrue="1" operator="greaterThan">
      <formula>0</formula>
    </cfRule>
    <cfRule type="cellIs" dxfId="1160" priority="24" stopIfTrue="1" operator="lessThan">
      <formula>1</formula>
    </cfRule>
  </conditionalFormatting>
  <conditionalFormatting sqref="H28:H30">
    <cfRule type="cellIs" dxfId="1159" priority="13" stopIfTrue="1" operator="greaterThan">
      <formula>0</formula>
    </cfRule>
    <cfRule type="cellIs" dxfId="1158" priority="14" stopIfTrue="1" operator="lessThan">
      <formula>1</formula>
    </cfRule>
  </conditionalFormatting>
  <conditionalFormatting sqref="H28:H30">
    <cfRule type="cellIs" dxfId="1157" priority="15" stopIfTrue="1" operator="greaterThan">
      <formula>0</formula>
    </cfRule>
    <cfRule type="cellIs" dxfId="1156" priority="16" stopIfTrue="1" operator="lessThan">
      <formula>1</formula>
    </cfRule>
  </conditionalFormatting>
  <conditionalFormatting sqref="H33:H37">
    <cfRule type="cellIs" dxfId="1155" priority="5" stopIfTrue="1" operator="greaterThan">
      <formula>0</formula>
    </cfRule>
    <cfRule type="cellIs" dxfId="1154" priority="6" stopIfTrue="1" operator="lessThan">
      <formula>1</formula>
    </cfRule>
  </conditionalFormatting>
  <conditionalFormatting sqref="H33:H37">
    <cfRule type="cellIs" dxfId="1153" priority="7" stopIfTrue="1" operator="greaterThan">
      <formula>0</formula>
    </cfRule>
    <cfRule type="cellIs" dxfId="1152" priority="8" stopIfTrue="1" operator="lessThan">
      <formula>1</formula>
    </cfRule>
  </conditionalFormatting>
  <dataValidations count="1">
    <dataValidation type="list" allowBlank="1" showInputMessage="1" showErrorMessage="1" sqref="P16 M16 J16 P28:P30 M28:M30 J28:J30 J22:J25 M22:M25 P22:P25 J33:J37 M33:M37 P33:P37 J19 M19 P19 P40:P42 J40:J42 M40:M42" xr:uid="{10F1AE89-9FC6-4319-883B-3C6CB0AFADF7}">
      <formula1>Confidence_grade</formula1>
    </dataValidation>
  </dataValidations>
  <pageMargins left="0.70866141732283472" right="0.70866141732283472" top="0.74803149606299213" bottom="0.74803149606299213" header="0.31496062992125984" footer="0.31496062992125984"/>
  <pageSetup paperSize="9" scale="40" fitToHeight="0" orientation="landscape" r:id="rId1"/>
  <headerFooter>
    <oddHeader>&amp;LDepartment of Internal Affairs - Three Waters Reform Programme - Request for Information Template Workbook I</oddHeader>
    <oddFooter>&amp;LPage &amp;P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EE29-35D2-40FC-9195-754FCBB96DAA}">
  <dimension ref="A1:A19"/>
  <sheetViews>
    <sheetView zoomScaleNormal="100" workbookViewId="0">
      <selection activeCell="H293" sqref="H293"/>
    </sheetView>
  </sheetViews>
  <sheetFormatPr defaultRowHeight="14.4"/>
  <cols>
    <col min="1" max="1" width="22.5546875" bestFit="1" customWidth="1"/>
  </cols>
  <sheetData>
    <row r="1" spans="1:1" ht="15" customHeight="1">
      <c r="A1" s="23" t="s">
        <v>1955</v>
      </c>
    </row>
    <row r="2" spans="1:1" ht="15" customHeight="1">
      <c r="A2" s="113" t="s">
        <v>37</v>
      </c>
    </row>
    <row r="3" spans="1:1" ht="15" customHeight="1">
      <c r="A3" s="113" t="s">
        <v>38</v>
      </c>
    </row>
    <row r="4" spans="1:1" ht="15" customHeight="1">
      <c r="A4" s="113" t="s">
        <v>39</v>
      </c>
    </row>
    <row r="5" spans="1:1" ht="15" customHeight="1">
      <c r="A5" s="113" t="s">
        <v>40</v>
      </c>
    </row>
    <row r="6" spans="1:1" ht="15" customHeight="1">
      <c r="A6" s="113" t="s">
        <v>42</v>
      </c>
    </row>
    <row r="7" spans="1:1" ht="15" customHeight="1">
      <c r="A7" s="113" t="s">
        <v>43</v>
      </c>
    </row>
    <row r="8" spans="1:1" ht="15" customHeight="1">
      <c r="A8" s="113" t="s">
        <v>45</v>
      </c>
    </row>
    <row r="9" spans="1:1" ht="15" customHeight="1">
      <c r="A9" s="113" t="s">
        <v>1956</v>
      </c>
    </row>
    <row r="10" spans="1:1" ht="15" customHeight="1">
      <c r="A10" s="113" t="s">
        <v>50</v>
      </c>
    </row>
    <row r="11" spans="1:1" ht="15" customHeight="1">
      <c r="A11" s="113" t="s">
        <v>51</v>
      </c>
    </row>
    <row r="12" spans="1:1" ht="15" customHeight="1">
      <c r="A12" s="113" t="s">
        <v>52</v>
      </c>
    </row>
    <row r="13" spans="1:1" ht="15" customHeight="1">
      <c r="A13" s="113" t="s">
        <v>53</v>
      </c>
    </row>
    <row r="14" spans="1:1" ht="15" customHeight="1">
      <c r="A14" s="113" t="s">
        <v>1957</v>
      </c>
    </row>
    <row r="15" spans="1:1" ht="15" customHeight="1">
      <c r="A15" s="113" t="s">
        <v>1958</v>
      </c>
    </row>
    <row r="16" spans="1:1" ht="15" customHeight="1">
      <c r="A16" s="113" t="s">
        <v>1959</v>
      </c>
    </row>
    <row r="17" spans="1:1" ht="15" customHeight="1">
      <c r="A17" s="113" t="s">
        <v>1960</v>
      </c>
    </row>
    <row r="18" spans="1:1" ht="15" customHeight="1">
      <c r="A18" s="113" t="s">
        <v>1961</v>
      </c>
    </row>
    <row r="19" spans="1:1" ht="15" customHeight="1">
      <c r="A19" s="113" t="s">
        <v>1962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2733-2620-4FFD-8923-4A5101F4713A}">
  <sheetPr>
    <tabColor rgb="FF55EBF7"/>
    <pageSetUpPr fitToPage="1"/>
  </sheetPr>
  <dimension ref="A1:Z42"/>
  <sheetViews>
    <sheetView showGridLines="0" zoomScale="80" zoomScaleNormal="80" workbookViewId="0">
      <pane xSplit="13" ySplit="12" topLeftCell="N13" activePane="bottomRight" state="frozen"/>
      <selection pane="topRight"/>
      <selection pane="bottomLeft"/>
      <selection pane="bottomRight"/>
    </sheetView>
  </sheetViews>
  <sheetFormatPr defaultColWidth="0" defaultRowHeight="0" customHeight="1" zeroHeight="1"/>
  <cols>
    <col min="1" max="1" width="2.44140625" style="32" customWidth="1"/>
    <col min="2" max="2" width="6.44140625" style="32" customWidth="1"/>
    <col min="3" max="3" width="14.5546875" style="32" customWidth="1"/>
    <col min="4" max="4" width="51.44140625" style="32" bestFit="1" customWidth="1"/>
    <col min="5" max="6" width="9.44140625" style="32" customWidth="1"/>
    <col min="7" max="7" width="5.5546875" style="34" customWidth="1"/>
    <col min="8" max="8" width="17.44140625" style="89" bestFit="1"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4.5546875" style="32" customWidth="1"/>
    <col min="20" max="20" width="49.44140625" style="32" customWidth="1"/>
    <col min="21" max="21" width="5.5546875" style="34" customWidth="1"/>
    <col min="22" max="22" width="25.44140625" style="34" customWidth="1"/>
    <col min="23" max="25" width="5.5546875" style="32" hidden="1" customWidth="1"/>
    <col min="26" max="26" width="9.44140625" style="34" hidden="1" customWidth="1"/>
    <col min="27" max="16384" width="8.88671875" style="34" hidden="1"/>
  </cols>
  <sheetData>
    <row r="1" spans="1:25" ht="28.35" customHeight="1">
      <c r="A1" s="35"/>
      <c r="B1" s="36" t="str">
        <f>'Key information'!$B$6</f>
        <v>Three Waters Reform Programme: Request for Information Workbook I</v>
      </c>
      <c r="C1" s="37"/>
      <c r="D1" s="37"/>
      <c r="E1" s="37"/>
      <c r="F1" s="37"/>
      <c r="G1" s="37"/>
      <c r="H1" s="90"/>
      <c r="I1" s="37"/>
      <c r="J1" s="37"/>
      <c r="K1" s="37"/>
      <c r="L1" s="37"/>
      <c r="M1" s="37"/>
      <c r="N1" s="37"/>
      <c r="O1" s="37"/>
      <c r="P1" s="37"/>
      <c r="Q1" s="37"/>
      <c r="R1" s="37"/>
      <c r="S1" s="37"/>
      <c r="T1" s="37"/>
      <c r="U1" s="313"/>
      <c r="V1" s="313"/>
      <c r="W1" s="38"/>
      <c r="X1" s="38"/>
      <c r="Y1" s="38"/>
    </row>
    <row r="2" spans="1:25" ht="20.399999999999999">
      <c r="B2" s="39"/>
      <c r="C2" s="40"/>
      <c r="D2" s="987"/>
      <c r="E2" s="35"/>
      <c r="F2" s="35"/>
      <c r="G2" s="35"/>
      <c r="H2" s="35"/>
      <c r="I2" s="35"/>
      <c r="J2" s="35"/>
      <c r="K2" s="35"/>
      <c r="L2" s="35"/>
      <c r="M2" s="35"/>
      <c r="N2" s="35"/>
      <c r="O2" s="35"/>
      <c r="P2" s="35"/>
      <c r="Q2" s="35"/>
      <c r="R2" s="35"/>
      <c r="T2" s="84"/>
      <c r="U2" s="281"/>
      <c r="V2" s="306"/>
      <c r="W2" s="34"/>
      <c r="X2" s="34"/>
      <c r="Y2" s="34"/>
    </row>
    <row r="3" spans="1:25" ht="13.8">
      <c r="A3" s="41"/>
      <c r="B3" s="662" t="s">
        <v>1971</v>
      </c>
      <c r="C3" s="698"/>
      <c r="D3" s="663">
        <f>'Key information'!$E$8</f>
        <v>0</v>
      </c>
      <c r="E3" s="44"/>
      <c r="F3" s="41"/>
      <c r="G3" s="664" t="s">
        <v>100</v>
      </c>
      <c r="H3" s="665">
        <f>SUM(H16:H30)</f>
        <v>7</v>
      </c>
      <c r="I3" s="41"/>
      <c r="J3" s="41"/>
      <c r="K3" s="41"/>
      <c r="L3" s="41"/>
      <c r="M3" s="41"/>
      <c r="N3" s="41"/>
      <c r="P3" s="344"/>
      <c r="R3" s="344"/>
      <c r="T3" s="326"/>
      <c r="U3" s="694"/>
      <c r="V3" s="306"/>
      <c r="W3" s="44"/>
      <c r="X3" s="44"/>
      <c r="Y3" s="44"/>
    </row>
    <row r="4" spans="1:25" ht="14.4">
      <c r="B4" s="45"/>
      <c r="C4" s="327"/>
      <c r="D4" s="328"/>
      <c r="E4" s="329"/>
      <c r="F4" s="329"/>
      <c r="G4" s="684"/>
      <c r="H4" s="329"/>
      <c r="I4" s="329"/>
      <c r="J4" s="329"/>
      <c r="K4" s="329"/>
      <c r="L4" s="329"/>
      <c r="M4" s="329"/>
      <c r="N4" s="329"/>
      <c r="O4" s="47"/>
      <c r="P4" s="47"/>
      <c r="Q4" s="46"/>
      <c r="R4" s="47"/>
      <c r="S4" s="47"/>
      <c r="T4" s="367"/>
      <c r="U4" s="281"/>
      <c r="V4" s="306"/>
      <c r="W4" s="34"/>
      <c r="X4" s="34"/>
      <c r="Y4" s="34"/>
    </row>
    <row r="5" spans="1:25" ht="13.8">
      <c r="C5" s="33"/>
      <c r="H5" s="83"/>
      <c r="U5" s="336"/>
      <c r="V5" s="336"/>
      <c r="W5" s="34"/>
      <c r="X5" s="34"/>
      <c r="Y5" s="34"/>
    </row>
    <row r="6" spans="1:25" ht="14.4" thickBot="1">
      <c r="B6" s="48"/>
      <c r="C6" s="49"/>
      <c r="D6" s="50"/>
      <c r="E6" s="50"/>
      <c r="F6" s="50"/>
      <c r="G6" s="50"/>
      <c r="H6" s="50"/>
      <c r="I6" s="50"/>
      <c r="J6" s="50"/>
      <c r="K6" s="50"/>
      <c r="L6" s="50"/>
      <c r="M6" s="50"/>
      <c r="N6" s="50"/>
      <c r="O6" s="50"/>
      <c r="P6" s="50"/>
      <c r="Q6" s="51"/>
      <c r="R6" s="50"/>
      <c r="S6" s="50"/>
      <c r="T6" s="50"/>
      <c r="V6" s="306"/>
    </row>
    <row r="7" spans="1:25" ht="13.8">
      <c r="B7" s="52"/>
      <c r="C7" s="122" t="s">
        <v>144</v>
      </c>
      <c r="D7" s="123"/>
      <c r="H7" s="84"/>
      <c r="T7" s="84"/>
      <c r="V7" s="306"/>
    </row>
    <row r="8" spans="1:25" ht="14.4" thickBot="1">
      <c r="B8" s="52"/>
      <c r="C8" s="124" t="s">
        <v>262</v>
      </c>
      <c r="D8" s="125"/>
      <c r="H8" s="84"/>
      <c r="T8" s="84"/>
      <c r="V8" s="306"/>
    </row>
    <row r="9" spans="1:25" ht="14.4" thickBot="1">
      <c r="B9" s="52"/>
      <c r="H9" s="84"/>
      <c r="T9" s="882"/>
      <c r="V9" s="876"/>
    </row>
    <row r="10" spans="1:25" ht="21" customHeight="1">
      <c r="B10" s="52"/>
      <c r="C10" s="132" t="s">
        <v>103</v>
      </c>
      <c r="D10" s="137" t="s">
        <v>32</v>
      </c>
      <c r="E10" s="137" t="s">
        <v>104</v>
      </c>
      <c r="F10" s="393" t="s">
        <v>105</v>
      </c>
      <c r="H10" s="1311" t="s">
        <v>106</v>
      </c>
      <c r="I10" s="1413">
        <f>'Key information'!$E$22</f>
        <v>43646</v>
      </c>
      <c r="J10" s="1414"/>
      <c r="K10" s="83"/>
      <c r="L10" s="1413">
        <f>'Key information'!$E$23</f>
        <v>44012</v>
      </c>
      <c r="M10" s="1414"/>
      <c r="N10" s="83"/>
      <c r="O10" s="1409" t="str">
        <f>'Key information'!$E$24</f>
        <v>30/06/2021 (Forecast)</v>
      </c>
      <c r="P10" s="1410"/>
      <c r="R10" s="1372" t="s">
        <v>108</v>
      </c>
      <c r="S10" s="53"/>
      <c r="T10" s="1375" t="s">
        <v>109</v>
      </c>
      <c r="V10" s="1369" t="s">
        <v>146</v>
      </c>
    </row>
    <row r="11" spans="1:25" ht="13.8">
      <c r="B11" s="52"/>
      <c r="C11" s="424" t="s">
        <v>110</v>
      </c>
      <c r="D11" s="382"/>
      <c r="E11" s="382"/>
      <c r="F11" s="425" t="s">
        <v>111</v>
      </c>
      <c r="H11" s="1312"/>
      <c r="I11" s="1415"/>
      <c r="J11" s="1416"/>
      <c r="K11" s="83"/>
      <c r="L11" s="1415"/>
      <c r="M11" s="1416"/>
      <c r="N11" s="83"/>
      <c r="O11" s="1411"/>
      <c r="P11" s="1412"/>
      <c r="R11" s="1373"/>
      <c r="S11" s="53"/>
      <c r="T11" s="1376"/>
      <c r="V11" s="1370"/>
    </row>
    <row r="12" spans="1:25" ht="14.4" thickBot="1">
      <c r="B12" s="52"/>
      <c r="C12" s="426"/>
      <c r="D12" s="427"/>
      <c r="E12" s="427"/>
      <c r="F12" s="428"/>
      <c r="H12" s="1429"/>
      <c r="I12" s="267"/>
      <c r="J12" s="902" t="s">
        <v>147</v>
      </c>
      <c r="K12" s="34"/>
      <c r="L12" s="267"/>
      <c r="M12" s="902" t="s">
        <v>147</v>
      </c>
      <c r="N12" s="34"/>
      <c r="O12" s="267"/>
      <c r="P12" s="902" t="s">
        <v>147</v>
      </c>
      <c r="R12" s="1374"/>
      <c r="S12" s="54"/>
      <c r="T12" s="1377"/>
      <c r="V12" s="1371"/>
    </row>
    <row r="13" spans="1:25" ht="13.8">
      <c r="B13" s="52"/>
      <c r="G13" s="32"/>
      <c r="H13" s="84"/>
      <c r="Q13" s="32"/>
      <c r="T13" s="879"/>
      <c r="V13" s="31"/>
    </row>
    <row r="14" spans="1:25" ht="13.8">
      <c r="B14" s="52"/>
      <c r="G14" s="32"/>
      <c r="H14" s="84"/>
      <c r="Q14" s="32"/>
      <c r="T14" s="84"/>
      <c r="V14" s="31"/>
    </row>
    <row r="15" spans="1:25" ht="13.8">
      <c r="B15" s="52"/>
      <c r="C15" s="60"/>
      <c r="D15" s="982" t="s">
        <v>2553</v>
      </c>
      <c r="E15" s="61"/>
      <c r="F15" s="61"/>
      <c r="H15" s="84"/>
      <c r="K15" s="34"/>
      <c r="L15" s="34"/>
      <c r="R15" s="34"/>
      <c r="S15" s="34"/>
      <c r="T15" s="880"/>
      <c r="V15" s="31"/>
    </row>
    <row r="16" spans="1:25" ht="13.8">
      <c r="B16" s="203">
        <f>IF(C16="","",COUNTIF($C$14:C16,"&lt;&gt;""")-COUNTBLANK($C$14:C16))</f>
        <v>1</v>
      </c>
      <c r="C16" s="204" t="s">
        <v>263</v>
      </c>
      <c r="D16" s="970" t="s">
        <v>264</v>
      </c>
      <c r="E16" s="206" t="s">
        <v>150</v>
      </c>
      <c r="F16" s="206" t="s">
        <v>117</v>
      </c>
      <c r="H16" s="665">
        <f>IF(AND(I16&lt;&gt;"",J16&lt;&gt;"",L16&lt;&gt;"",M16&lt;&gt;"",O16&lt;&gt;"",P16&lt;&gt;"",T16&lt;&gt;""),0,1)</f>
        <v>1</v>
      </c>
      <c r="I16" s="64"/>
      <c r="J16" s="184"/>
      <c r="K16" s="34"/>
      <c r="L16" s="418"/>
      <c r="M16" s="184"/>
      <c r="N16" s="34"/>
      <c r="O16" s="64"/>
      <c r="P16" s="184"/>
      <c r="R16" s="666"/>
      <c r="S16" s="34"/>
      <c r="T16" s="188"/>
      <c r="V16" s="874" t="s">
        <v>265</v>
      </c>
    </row>
    <row r="17" spans="2:24" ht="13.8">
      <c r="B17" s="203" t="str">
        <f>IF(C17="","",COUNTIF($C$14:C17,"&lt;&gt;""")-COUNTBLANK($C$14:C17))</f>
        <v/>
      </c>
      <c r="D17" s="985"/>
      <c r="G17" s="32"/>
      <c r="H17" s="84"/>
      <c r="Q17" s="32"/>
      <c r="T17" s="460"/>
      <c r="V17" s="31"/>
    </row>
    <row r="18" spans="2:24" ht="13.8">
      <c r="B18" s="203" t="str">
        <f>IF(C18="","",COUNTIF($C$14:C18,"&lt;&gt;""")-COUNTBLANK($C$14:C18))</f>
        <v/>
      </c>
      <c r="C18" s="60"/>
      <c r="D18" s="982" t="s">
        <v>2554</v>
      </c>
      <c r="E18" s="60"/>
      <c r="F18" s="60"/>
      <c r="H18" s="84"/>
      <c r="K18" s="34"/>
      <c r="N18" s="34"/>
      <c r="R18" s="34"/>
      <c r="S18" s="34"/>
      <c r="T18" s="880"/>
      <c r="V18" s="31"/>
    </row>
    <row r="19" spans="2:24" ht="13.8">
      <c r="B19" s="203">
        <f>IF(C19="","",COUNTIF($C$14:C19,"&lt;&gt;""")-COUNTBLANK($C$14:C19))</f>
        <v>2</v>
      </c>
      <c r="C19" s="204" t="s">
        <v>266</v>
      </c>
      <c r="D19" s="970" t="s">
        <v>264</v>
      </c>
      <c r="E19" s="206" t="s">
        <v>150</v>
      </c>
      <c r="F19" s="206" t="s">
        <v>117</v>
      </c>
      <c r="H19" s="665">
        <f>IF(AND(I19&lt;&gt;"",J19&lt;&gt;"",L19&lt;&gt;"",M19&lt;&gt;"",O19&lt;&gt;"",P19&lt;&gt;"",T19&lt;&gt;""),0,1)</f>
        <v>1</v>
      </c>
      <c r="I19" s="936"/>
      <c r="J19" s="184"/>
      <c r="L19" s="1003"/>
      <c r="M19" s="184"/>
      <c r="O19" s="1003"/>
      <c r="P19" s="184"/>
      <c r="R19" s="666"/>
      <c r="S19" s="34"/>
      <c r="T19" s="188"/>
      <c r="V19" s="31"/>
    </row>
    <row r="20" spans="2:24" ht="13.8">
      <c r="B20" s="203" t="str">
        <f>IF(C20="","",COUNTIF($C$14:C20,"&lt;&gt;""")-COUNTBLANK($C$14:C20))</f>
        <v/>
      </c>
      <c r="C20" s="34"/>
      <c r="D20" s="985"/>
      <c r="E20" s="205"/>
      <c r="F20" s="205"/>
      <c r="H20" s="84"/>
      <c r="Q20" s="32"/>
      <c r="T20" s="886"/>
      <c r="V20" s="31"/>
    </row>
    <row r="21" spans="2:24" ht="13.8">
      <c r="B21" s="203" t="str">
        <f>IF(C21="","",COUNTIF($C$14:C21,"&lt;&gt;""")-COUNTBLANK($C$14:C21))</f>
        <v/>
      </c>
      <c r="C21" s="60"/>
      <c r="D21" s="982" t="s">
        <v>2534</v>
      </c>
      <c r="E21" s="60"/>
      <c r="F21" s="60"/>
      <c r="H21" s="84"/>
      <c r="Q21" s="32"/>
      <c r="T21" s="887"/>
      <c r="V21" s="31"/>
    </row>
    <row r="22" spans="2:24" ht="13.8">
      <c r="B22" s="203">
        <f>IF(C22="","",COUNTIF($C$14:C22,"&lt;&gt;""")-COUNTBLANK($C$14:C22))</f>
        <v>3</v>
      </c>
      <c r="C22" s="204" t="s">
        <v>267</v>
      </c>
      <c r="D22" s="970" t="s">
        <v>155</v>
      </c>
      <c r="E22" s="206" t="s">
        <v>150</v>
      </c>
      <c r="F22" s="206" t="s">
        <v>117</v>
      </c>
      <c r="H22" s="665">
        <f>IF(AND(I22&lt;&gt;"",J22&lt;&gt;"",L22&lt;&gt;"",M22&lt;&gt;"",O22&lt;&gt;"",P22&lt;&gt;"",T22&lt;&gt;""),0,1)</f>
        <v>1</v>
      </c>
      <c r="I22" s="64"/>
      <c r="J22" s="184"/>
      <c r="K22" s="34"/>
      <c r="L22" s="64"/>
      <c r="M22" s="184"/>
      <c r="N22" s="34"/>
      <c r="O22" s="64"/>
      <c r="P22" s="184"/>
      <c r="R22" s="666"/>
      <c r="S22" s="34"/>
      <c r="T22" s="188"/>
      <c r="V22" s="31"/>
    </row>
    <row r="23" spans="2:24" ht="13.8">
      <c r="B23" s="203">
        <f>IF(C23="","",COUNTIF($C$14:C23,"&lt;&gt;""")-COUNTBLANK($C$14:C23))</f>
        <v>4</v>
      </c>
      <c r="C23" s="204" t="s">
        <v>268</v>
      </c>
      <c r="D23" s="970" t="s">
        <v>264</v>
      </c>
      <c r="E23" s="206" t="s">
        <v>150</v>
      </c>
      <c r="F23" s="206" t="s">
        <v>117</v>
      </c>
      <c r="H23" s="665">
        <f>IF(AND(I23&lt;&gt;"",J23&lt;&gt;"",L23&lt;&gt;"",M23&lt;&gt;"",O23&lt;&gt;"",P23&lt;&gt;"",T23&lt;&gt;""),0,1)</f>
        <v>1</v>
      </c>
      <c r="I23" s="64"/>
      <c r="J23" s="184"/>
      <c r="K23" s="34"/>
      <c r="L23" s="64"/>
      <c r="M23" s="184"/>
      <c r="N23" s="34"/>
      <c r="O23" s="64"/>
      <c r="P23" s="184"/>
      <c r="R23" s="666"/>
      <c r="S23" s="34"/>
      <c r="T23" s="188"/>
      <c r="V23" s="31"/>
    </row>
    <row r="24" spans="2:24" ht="17.850000000000001" customHeight="1">
      <c r="B24" s="203" t="str">
        <f>IF(C24="","",COUNTIF($C$14:C24,"&lt;&gt;""")-COUNTBLANK($C$14:C24))</f>
        <v/>
      </c>
      <c r="D24" s="985"/>
      <c r="G24" s="32"/>
      <c r="H24" s="84"/>
      <c r="Q24" s="32"/>
      <c r="T24" s="460"/>
      <c r="V24" s="31"/>
    </row>
    <row r="25" spans="2:24" ht="13.8">
      <c r="B25" s="203" t="str">
        <f>IF(C25="","",COUNTIF($C$14:C25,"&lt;&gt;""")-COUNTBLANK($C$14:C25))</f>
        <v/>
      </c>
      <c r="C25" s="60"/>
      <c r="D25" s="982" t="s">
        <v>2537</v>
      </c>
      <c r="E25" s="60"/>
      <c r="F25" s="60"/>
      <c r="H25" s="84"/>
      <c r="Q25" s="32"/>
      <c r="S25" s="34"/>
      <c r="T25" s="880"/>
      <c r="V25" s="31"/>
    </row>
    <row r="26" spans="2:24" ht="13.8">
      <c r="B26" s="203">
        <f>IF(C26="","",COUNTIF($C$14:C26,"&lt;&gt;""")-COUNTBLANK($C$14:C26))</f>
        <v>5</v>
      </c>
      <c r="C26" s="204" t="s">
        <v>269</v>
      </c>
      <c r="D26" s="204" t="s">
        <v>155</v>
      </c>
      <c r="E26" s="206" t="s">
        <v>150</v>
      </c>
      <c r="F26" s="206" t="s">
        <v>117</v>
      </c>
      <c r="H26" s="665">
        <f>IF(AND(I26&lt;&gt;"",J26&lt;&gt;"",L26&lt;&gt;"",M26&lt;&gt;"",O26&lt;&gt;"",P26&lt;&gt;"",T26&lt;&gt;""),0,1)</f>
        <v>1</v>
      </c>
      <c r="I26" s="64"/>
      <c r="J26" s="184"/>
      <c r="K26" s="34"/>
      <c r="L26" s="64"/>
      <c r="M26" s="184"/>
      <c r="N26" s="34"/>
      <c r="O26" s="64"/>
      <c r="P26" s="184"/>
      <c r="R26" s="666"/>
      <c r="S26" s="34"/>
      <c r="T26" s="188"/>
      <c r="V26" s="31"/>
    </row>
    <row r="27" spans="2:24" ht="13.8">
      <c r="B27" s="203">
        <f>IF(C27="","",COUNTIF($C$14:C27,"&lt;&gt;""")-COUNTBLANK($C$14:C27))</f>
        <v>6</v>
      </c>
      <c r="C27" s="204" t="s">
        <v>270</v>
      </c>
      <c r="D27" s="204" t="s">
        <v>149</v>
      </c>
      <c r="E27" s="206" t="s">
        <v>150</v>
      </c>
      <c r="F27" s="206" t="s">
        <v>117</v>
      </c>
      <c r="H27" s="665">
        <f>IF(AND(I27&lt;&gt;"",J27&lt;&gt;"",L27&lt;&gt;"",M27&lt;&gt;"",O27&lt;&gt;"",P27&lt;&gt;"",T27&lt;&gt;""),0,1)</f>
        <v>1</v>
      </c>
      <c r="I27" s="64"/>
      <c r="J27" s="184"/>
      <c r="K27" s="34"/>
      <c r="L27" s="418"/>
      <c r="M27" s="184"/>
      <c r="N27" s="34"/>
      <c r="O27" s="64"/>
      <c r="P27" s="184"/>
      <c r="R27" s="666"/>
      <c r="S27" s="34"/>
      <c r="T27" s="188"/>
      <c r="V27" s="874" t="s">
        <v>271</v>
      </c>
    </row>
    <row r="28" spans="2:24" ht="13.8">
      <c r="B28" s="203" t="str">
        <f>IF(C28="","",COUNTIF($C$14:C28,"&lt;&gt;""")-COUNTBLANK($C$14:C28))</f>
        <v/>
      </c>
      <c r="C28" s="34"/>
      <c r="E28" s="205"/>
      <c r="F28" s="205"/>
      <c r="H28" s="84"/>
      <c r="Q28" s="32"/>
      <c r="T28" s="886"/>
      <c r="V28" s="31"/>
    </row>
    <row r="29" spans="2:24" ht="13.8">
      <c r="B29" s="203" t="str">
        <f>IF(C29="","",COUNTIF($C$14:C29,"&lt;&gt;""")-COUNTBLANK($C$14:C29))</f>
        <v/>
      </c>
      <c r="C29" s="60"/>
      <c r="D29" s="982" t="s">
        <v>179</v>
      </c>
      <c r="E29" s="60"/>
      <c r="F29" s="60"/>
      <c r="H29" s="84"/>
      <c r="Q29" s="32"/>
      <c r="T29" s="887"/>
      <c r="V29" s="31"/>
    </row>
    <row r="30" spans="2:24" ht="13.8">
      <c r="B30" s="203">
        <f>IF(C30="","",COUNTIF($C$14:C30,"&lt;&gt;""")-COUNTBLANK($C$14:C30))</f>
        <v>7</v>
      </c>
      <c r="C30" s="204" t="s">
        <v>272</v>
      </c>
      <c r="D30" s="204" t="s">
        <v>273</v>
      </c>
      <c r="E30" s="206" t="s">
        <v>182</v>
      </c>
      <c r="F30" s="206" t="s">
        <v>117</v>
      </c>
      <c r="H30" s="665">
        <f>IF(AND(I30&lt;&gt;"",J30&lt;&gt;"",L30&lt;&gt;"",M30&lt;&gt;"",O30&lt;&gt;"",P30&lt;&gt;"",T30&lt;&gt;""),0,1)</f>
        <v>1</v>
      </c>
      <c r="I30" s="64"/>
      <c r="J30" s="184"/>
      <c r="K30" s="34"/>
      <c r="L30" s="64"/>
      <c r="M30" s="184"/>
      <c r="N30" s="34"/>
      <c r="O30" s="64"/>
      <c r="P30" s="184"/>
      <c r="R30" s="666"/>
      <c r="S30" s="34"/>
      <c r="T30" s="188"/>
      <c r="V30" s="31"/>
    </row>
    <row r="31" spans="2:24" ht="13.8">
      <c r="B31" s="52"/>
      <c r="C31" s="34"/>
      <c r="D31" s="34"/>
      <c r="E31" s="34"/>
      <c r="F31" s="34"/>
      <c r="H31" s="84"/>
      <c r="I31" s="34"/>
      <c r="K31" s="34"/>
      <c r="L31" s="34"/>
      <c r="N31" s="34"/>
      <c r="R31" s="34"/>
      <c r="S31" s="34"/>
      <c r="T31" s="878"/>
      <c r="V31" s="877"/>
      <c r="W31" s="34"/>
      <c r="X31" s="34"/>
    </row>
    <row r="32" spans="2:24" ht="13.8">
      <c r="B32" s="52"/>
      <c r="H32" s="84"/>
      <c r="N32" s="34"/>
      <c r="R32" s="34"/>
      <c r="S32" s="34"/>
      <c r="T32" s="83"/>
      <c r="V32" s="306"/>
    </row>
    <row r="33" spans="1:25" ht="13.8">
      <c r="B33" s="52"/>
      <c r="C33" s="32" t="s">
        <v>129</v>
      </c>
      <c r="H33" s="84"/>
      <c r="N33" s="34"/>
      <c r="R33" s="34"/>
      <c r="S33" s="34"/>
      <c r="T33" s="83"/>
      <c r="V33" s="306"/>
    </row>
    <row r="34" spans="1:25" ht="13.8">
      <c r="B34" s="52"/>
      <c r="C34" s="1378"/>
      <c r="D34" s="1379"/>
      <c r="E34" s="1379"/>
      <c r="F34" s="1380"/>
      <c r="H34" s="84"/>
      <c r="N34" s="34"/>
      <c r="R34" s="34"/>
      <c r="S34" s="34"/>
      <c r="T34" s="83"/>
      <c r="V34" s="306"/>
    </row>
    <row r="35" spans="1:25" ht="13.8">
      <c r="B35" s="52"/>
      <c r="C35" s="1381"/>
      <c r="D35" s="1405"/>
      <c r="E35" s="1405"/>
      <c r="F35" s="1382"/>
      <c r="H35" s="84"/>
      <c r="N35" s="34"/>
      <c r="R35" s="34"/>
      <c r="S35" s="34"/>
      <c r="T35" s="83"/>
      <c r="V35" s="306"/>
    </row>
    <row r="36" spans="1:25" ht="13.8">
      <c r="B36" s="52"/>
      <c r="C36" s="1381"/>
      <c r="D36" s="1405"/>
      <c r="E36" s="1405"/>
      <c r="F36" s="1382"/>
      <c r="H36" s="84"/>
      <c r="N36" s="34"/>
      <c r="R36" s="34"/>
      <c r="S36" s="34"/>
      <c r="T36" s="83"/>
      <c r="V36" s="306"/>
    </row>
    <row r="37" spans="1:25" ht="13.8">
      <c r="B37" s="52"/>
      <c r="C37" s="1381"/>
      <c r="D37" s="1405"/>
      <c r="E37" s="1405"/>
      <c r="F37" s="1382"/>
      <c r="H37" s="84"/>
      <c r="N37" s="34"/>
      <c r="R37" s="34"/>
      <c r="S37" s="34"/>
      <c r="T37" s="83"/>
      <c r="V37" s="306"/>
    </row>
    <row r="38" spans="1:25" ht="13.8">
      <c r="B38" s="52"/>
      <c r="C38" s="1383"/>
      <c r="D38" s="1384"/>
      <c r="E38" s="1384"/>
      <c r="F38" s="1385"/>
      <c r="H38" s="84"/>
      <c r="N38" s="34"/>
      <c r="R38" s="34"/>
      <c r="S38" s="34"/>
      <c r="T38" s="83"/>
      <c r="V38" s="306"/>
    </row>
    <row r="39" spans="1:25" ht="13.8">
      <c r="B39" s="52"/>
      <c r="H39" s="84"/>
      <c r="N39" s="34"/>
      <c r="R39" s="34"/>
      <c r="S39" s="34"/>
      <c r="T39" s="83"/>
      <c r="V39" s="306"/>
    </row>
    <row r="40" spans="1:25" ht="13.8">
      <c r="B40" s="52"/>
      <c r="D40" s="33"/>
      <c r="E40" s="33"/>
      <c r="F40" s="33"/>
      <c r="H40" s="84"/>
      <c r="T40" s="84"/>
      <c r="V40" s="306"/>
    </row>
    <row r="41" spans="1:25" ht="13.8">
      <c r="B41" s="335" t="s">
        <v>130</v>
      </c>
      <c r="C41" s="56"/>
      <c r="D41" s="56"/>
      <c r="E41" s="56"/>
      <c r="F41" s="56"/>
      <c r="G41" s="56"/>
      <c r="H41" s="312"/>
      <c r="I41" s="56"/>
      <c r="J41" s="56"/>
      <c r="K41" s="56"/>
      <c r="L41" s="56"/>
      <c r="M41" s="56"/>
      <c r="N41" s="56"/>
      <c r="O41" s="56"/>
      <c r="P41" s="56"/>
      <c r="Q41" s="56"/>
      <c r="R41" s="56"/>
      <c r="S41" s="56"/>
      <c r="T41" s="312"/>
      <c r="U41" s="312"/>
      <c r="V41" s="312"/>
    </row>
    <row r="42" spans="1:25" ht="13.8">
      <c r="A42" s="34"/>
      <c r="B42" s="34"/>
      <c r="C42" s="34"/>
      <c r="D42" s="34"/>
      <c r="E42" s="34"/>
      <c r="F42" s="34"/>
      <c r="H42" s="34"/>
      <c r="I42" s="34"/>
      <c r="J42" s="34"/>
      <c r="K42" s="34"/>
      <c r="L42" s="34"/>
      <c r="M42" s="34"/>
      <c r="N42" s="34"/>
      <c r="O42" s="34"/>
      <c r="P42" s="34"/>
      <c r="R42" s="34"/>
      <c r="S42" s="34"/>
      <c r="T42" s="34"/>
      <c r="W42" s="34"/>
      <c r="X42" s="34"/>
      <c r="Y42" s="34"/>
    </row>
  </sheetData>
  <mergeCells count="8">
    <mergeCell ref="V10:V12"/>
    <mergeCell ref="O10:P11"/>
    <mergeCell ref="C34:F38"/>
    <mergeCell ref="R10:R12"/>
    <mergeCell ref="T10:T12"/>
    <mergeCell ref="H10:H12"/>
    <mergeCell ref="I10:J11"/>
    <mergeCell ref="L10:M11"/>
  </mergeCells>
  <conditionalFormatting sqref="H3 H30">
    <cfRule type="cellIs" dxfId="1151" priority="41" stopIfTrue="1" operator="greaterThan">
      <formula>0</formula>
    </cfRule>
    <cfRule type="cellIs" dxfId="1150" priority="42" stopIfTrue="1" operator="lessThan">
      <formula>1</formula>
    </cfRule>
  </conditionalFormatting>
  <conditionalFormatting sqref="H16 H22:H23 H26:H27">
    <cfRule type="cellIs" dxfId="1149" priority="9" stopIfTrue="1" operator="greaterThan">
      <formula>0</formula>
    </cfRule>
    <cfRule type="cellIs" dxfId="1148" priority="10" stopIfTrue="1" operator="lessThan">
      <formula>1</formula>
    </cfRule>
  </conditionalFormatting>
  <conditionalFormatting sqref="H16 H22:H23 H26:H27">
    <cfRule type="cellIs" dxfId="1147" priority="11" stopIfTrue="1" operator="greaterThan">
      <formula>0</formula>
    </cfRule>
    <cfRule type="cellIs" dxfId="1146" priority="12" stopIfTrue="1" operator="lessThan">
      <formula>1</formula>
    </cfRule>
  </conditionalFormatting>
  <conditionalFormatting sqref="H19">
    <cfRule type="cellIs" dxfId="1145" priority="1" stopIfTrue="1" operator="greaterThan">
      <formula>0</formula>
    </cfRule>
    <cfRule type="cellIs" dxfId="1144" priority="2" stopIfTrue="1" operator="lessThan">
      <formula>1</formula>
    </cfRule>
  </conditionalFormatting>
  <conditionalFormatting sqref="H19">
    <cfRule type="cellIs" dxfId="1143" priority="3" stopIfTrue="1" operator="greaterThan">
      <formula>0</formula>
    </cfRule>
    <cfRule type="cellIs" dxfId="1142" priority="4" stopIfTrue="1" operator="lessThan">
      <formula>1</formula>
    </cfRule>
  </conditionalFormatting>
  <dataValidations count="1">
    <dataValidation type="list" allowBlank="1" showInputMessage="1" showErrorMessage="1" sqref="M22:M23 J22:J23 P16 M16 J16 J26:J27 M26:M27 P26:P27 P22:P23 J19 M19 P19 J30 M30 P30" xr:uid="{48F5DB4C-4AB2-4F2A-BA4E-31CE13807131}">
      <formula1>Confidence_grade</formula1>
    </dataValidation>
  </dataValidations>
  <pageMargins left="0.70866141732283472" right="0.70866141732283472"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24E6-A59F-46FF-9E07-D28A0236F239}">
  <sheetPr>
    <tabColor rgb="FF55EBF7"/>
    <pageSetUpPr fitToPage="1"/>
  </sheetPr>
  <dimension ref="A1:XFA86"/>
  <sheetViews>
    <sheetView showGridLines="0" zoomScale="80" zoomScaleNormal="80" workbookViewId="0">
      <pane xSplit="13" ySplit="12" topLeftCell="N16" activePane="bottomRight" state="frozen"/>
      <selection pane="topRight"/>
      <selection pane="bottomLeft"/>
      <selection pane="bottomRight"/>
    </sheetView>
  </sheetViews>
  <sheetFormatPr defaultColWidth="0" defaultRowHeight="0" customHeight="1" zeroHeight="1" outlineLevelCol="1"/>
  <cols>
    <col min="1" max="1" width="2.44140625" style="32" customWidth="1"/>
    <col min="2" max="2" width="6.44140625" style="32" customWidth="1"/>
    <col min="3" max="3" width="14.5546875" style="32" customWidth="1"/>
    <col min="4" max="4" width="69.44140625" style="32" customWidth="1"/>
    <col min="5" max="5" width="13.5546875" style="168" customWidth="1"/>
    <col min="6" max="6" width="9.44140625" style="168" customWidth="1"/>
    <col min="7" max="7" width="5.5546875" style="34" customWidth="1"/>
    <col min="8" max="8" width="17.44140625" style="89" customWidth="1"/>
    <col min="9" max="9" width="13.5546875" style="32" customWidth="1"/>
    <col min="10" max="11" width="5.5546875" style="32" customWidth="1"/>
    <col min="12" max="12" width="13.5546875" style="32" customWidth="1"/>
    <col min="13" max="14" width="5.5546875" style="32" customWidth="1"/>
    <col min="15" max="15" width="13.5546875" style="32" customWidth="1"/>
    <col min="16" max="16" width="5.5546875" style="32" customWidth="1"/>
    <col min="17" max="17" width="5.5546875" style="34" customWidth="1"/>
    <col min="18" max="18" width="15.44140625" style="32" customWidth="1"/>
    <col min="19" max="19" width="4.5546875" style="32" customWidth="1"/>
    <col min="20" max="20" width="49.44140625" style="32" customWidth="1"/>
    <col min="21" max="21" width="5.5546875" style="34" customWidth="1"/>
    <col min="22" max="22" width="25.44140625" style="34" customWidth="1"/>
    <col min="23" max="24" width="5.44140625" hidden="1"/>
    <col min="25" max="25" width="13.44140625" hidden="1" outlineLevel="1"/>
    <col min="26" max="26" width="9.44140625" hidden="1" outlineLevel="1"/>
    <col min="16382" max="16384" width="8.88671875" hidden="1"/>
  </cols>
  <sheetData>
    <row r="1" spans="1:22" ht="28.35" customHeight="1">
      <c r="A1" s="35"/>
      <c r="B1" s="36" t="str">
        <f>'Key information'!$B$6</f>
        <v>Three Waters Reform Programme: Request for Information Workbook I</v>
      </c>
      <c r="C1" s="37"/>
      <c r="D1" s="37"/>
      <c r="E1" s="211"/>
      <c r="F1" s="211"/>
      <c r="G1" s="37"/>
      <c r="H1" s="90"/>
      <c r="I1" s="37"/>
      <c r="J1" s="37"/>
      <c r="K1" s="37"/>
      <c r="L1" s="37"/>
      <c r="M1" s="37"/>
      <c r="N1" s="37"/>
      <c r="O1" s="37"/>
      <c r="P1" s="37"/>
      <c r="Q1" s="37"/>
      <c r="R1" s="37"/>
      <c r="S1" s="37"/>
      <c r="T1" s="37"/>
      <c r="U1" s="313"/>
      <c r="V1" s="313"/>
    </row>
    <row r="2" spans="1:22" ht="19.649999999999999" customHeight="1">
      <c r="B2" s="52"/>
      <c r="C2" s="33"/>
      <c r="D2" s="985"/>
      <c r="G2" s="32"/>
      <c r="H2" s="32"/>
      <c r="Q2" s="32"/>
      <c r="T2" s="84"/>
      <c r="U2" s="281"/>
      <c r="V2" s="306"/>
    </row>
    <row r="3" spans="1:22" ht="14.4">
      <c r="A3" s="41"/>
      <c r="B3" s="662" t="s">
        <v>1971</v>
      </c>
      <c r="C3" s="44"/>
      <c r="D3" s="663">
        <f>'Key information'!$E$8</f>
        <v>0</v>
      </c>
      <c r="E3" s="65"/>
      <c r="F3" s="205"/>
      <c r="G3" s="664" t="s">
        <v>100</v>
      </c>
      <c r="H3" s="665">
        <f>SUM(H16:H74)</f>
        <v>53</v>
      </c>
      <c r="I3" s="41"/>
      <c r="J3" s="41"/>
      <c r="K3" s="41"/>
      <c r="L3" s="41"/>
      <c r="M3" s="41"/>
      <c r="N3" s="41"/>
      <c r="P3" s="344"/>
      <c r="R3" s="344"/>
      <c r="T3" s="326"/>
      <c r="U3" s="694"/>
      <c r="V3" s="306"/>
    </row>
    <row r="4" spans="1:22" ht="14.4">
      <c r="B4" s="45"/>
      <c r="C4" s="327"/>
      <c r="D4" s="328"/>
      <c r="E4" s="692"/>
      <c r="F4" s="692"/>
      <c r="G4" s="329"/>
      <c r="H4" s="329"/>
      <c r="I4" s="329"/>
      <c r="J4" s="329"/>
      <c r="K4" s="329"/>
      <c r="L4" s="329"/>
      <c r="M4" s="329"/>
      <c r="N4" s="329"/>
      <c r="O4" s="47"/>
      <c r="P4" s="47"/>
      <c r="Q4" s="46"/>
      <c r="R4" s="47"/>
      <c r="S4" s="47"/>
      <c r="T4" s="367"/>
      <c r="U4" s="281"/>
      <c r="V4" s="306"/>
    </row>
    <row r="5" spans="1:22" ht="14.4">
      <c r="C5" s="33"/>
      <c r="H5" s="83"/>
      <c r="U5" s="336"/>
      <c r="V5" s="336"/>
    </row>
    <row r="6" spans="1:22" ht="15" thickBot="1">
      <c r="B6" s="48"/>
      <c r="C6" s="49"/>
      <c r="D6" s="50"/>
      <c r="E6" s="169"/>
      <c r="F6" s="169"/>
      <c r="G6" s="50"/>
      <c r="H6" s="50"/>
      <c r="I6" s="50"/>
      <c r="J6" s="50"/>
      <c r="K6" s="50"/>
      <c r="L6" s="50"/>
      <c r="M6" s="50"/>
      <c r="N6" s="50"/>
      <c r="O6" s="50"/>
      <c r="P6" s="50"/>
      <c r="Q6" s="51"/>
      <c r="R6" s="50"/>
      <c r="S6" s="50"/>
      <c r="T6" s="50"/>
      <c r="V6" s="306"/>
    </row>
    <row r="7" spans="1:22" ht="14.4">
      <c r="B7" s="52"/>
      <c r="C7" s="122" t="s">
        <v>144</v>
      </c>
      <c r="D7" s="123"/>
      <c r="H7" s="84"/>
      <c r="T7" s="84"/>
      <c r="V7" s="306"/>
    </row>
    <row r="8" spans="1:22" ht="15" thickBot="1">
      <c r="B8" s="52"/>
      <c r="C8" s="124" t="s">
        <v>1986</v>
      </c>
      <c r="D8" s="125"/>
      <c r="H8" s="84"/>
      <c r="T8" s="84"/>
      <c r="V8" s="306"/>
    </row>
    <row r="9" spans="1:22" ht="15" thickBot="1">
      <c r="B9" s="52"/>
      <c r="H9" s="84"/>
      <c r="T9" s="882"/>
      <c r="V9" s="306"/>
    </row>
    <row r="10" spans="1:22" ht="14.4">
      <c r="B10" s="52"/>
      <c r="C10" s="132" t="s">
        <v>103</v>
      </c>
      <c r="D10" s="137" t="s">
        <v>32</v>
      </c>
      <c r="E10" s="170" t="s">
        <v>104</v>
      </c>
      <c r="F10" s="584" t="s">
        <v>105</v>
      </c>
      <c r="H10" s="1311" t="s">
        <v>106</v>
      </c>
      <c r="I10" s="1413">
        <f>'Key information'!$E$22</f>
        <v>43646</v>
      </c>
      <c r="J10" s="1414"/>
      <c r="K10" s="83"/>
      <c r="L10" s="1413">
        <f>'Key information'!$E$23</f>
        <v>44012</v>
      </c>
      <c r="M10" s="1414"/>
      <c r="N10" s="83"/>
      <c r="O10" s="1409" t="str">
        <f>'Key information'!$E$24</f>
        <v>30/06/2021 (Forecast)</v>
      </c>
      <c r="P10" s="1410"/>
      <c r="R10" s="1372" t="s">
        <v>108</v>
      </c>
      <c r="S10" s="53"/>
      <c r="T10" s="1375" t="s">
        <v>109</v>
      </c>
      <c r="V10" s="1369" t="s">
        <v>146</v>
      </c>
    </row>
    <row r="11" spans="1:22" ht="14.4">
      <c r="B11" s="52"/>
      <c r="C11" s="424" t="s">
        <v>110</v>
      </c>
      <c r="D11" s="382"/>
      <c r="E11" s="585"/>
      <c r="F11" s="608" t="s">
        <v>111</v>
      </c>
      <c r="H11" s="1312"/>
      <c r="I11" s="1415"/>
      <c r="J11" s="1416"/>
      <c r="K11" s="83"/>
      <c r="L11" s="1415"/>
      <c r="M11" s="1416"/>
      <c r="N11" s="83"/>
      <c r="O11" s="1411"/>
      <c r="P11" s="1412"/>
      <c r="R11" s="1373"/>
      <c r="S11" s="53"/>
      <c r="T11" s="1376"/>
      <c r="V11" s="1370"/>
    </row>
    <row r="12" spans="1:22" ht="15" thickBot="1">
      <c r="B12" s="52"/>
      <c r="C12" s="426"/>
      <c r="D12" s="427"/>
      <c r="E12" s="609"/>
      <c r="F12" s="610"/>
      <c r="H12" s="1429"/>
      <c r="I12" s="267"/>
      <c r="J12" s="902" t="s">
        <v>147</v>
      </c>
      <c r="K12" s="34"/>
      <c r="L12" s="267"/>
      <c r="M12" s="902" t="s">
        <v>147</v>
      </c>
      <c r="N12" s="34"/>
      <c r="O12" s="267"/>
      <c r="P12" s="902" t="s">
        <v>147</v>
      </c>
      <c r="R12" s="1374"/>
      <c r="S12" s="54"/>
      <c r="T12" s="1377"/>
      <c r="V12" s="1371"/>
    </row>
    <row r="13" spans="1:22" ht="14.4">
      <c r="B13" s="52"/>
      <c r="H13" s="84"/>
      <c r="T13" s="879"/>
      <c r="V13" s="31"/>
    </row>
    <row r="14" spans="1:22" ht="14.4">
      <c r="B14" s="52"/>
      <c r="G14" s="32"/>
      <c r="H14" s="84"/>
      <c r="Q14" s="32"/>
      <c r="T14" s="84"/>
      <c r="V14" s="31"/>
    </row>
    <row r="15" spans="1:22" ht="14.4">
      <c r="B15" s="52"/>
      <c r="C15" s="995"/>
      <c r="D15" s="982" t="s">
        <v>1987</v>
      </c>
      <c r="E15" s="61"/>
      <c r="F15" s="61"/>
      <c r="G15" s="111"/>
      <c r="H15" s="84"/>
      <c r="K15" s="34"/>
      <c r="L15" s="34"/>
      <c r="R15" s="34"/>
      <c r="S15" s="34"/>
      <c r="T15" s="880"/>
      <c r="V15" s="31"/>
    </row>
    <row r="16" spans="1:22" ht="14.4">
      <c r="B16" s="203">
        <f>IF(C16="","",COUNTIF($C$14:C16,"&lt;&gt;""")-COUNTBLANK($C$14:C16))</f>
        <v>1</v>
      </c>
      <c r="C16" s="970" t="s">
        <v>274</v>
      </c>
      <c r="D16" s="970" t="s">
        <v>2556</v>
      </c>
      <c r="E16" s="206" t="s">
        <v>191</v>
      </c>
      <c r="F16" s="206" t="s">
        <v>117</v>
      </c>
      <c r="H16" s="665">
        <f>IF(AND(I16&lt;&gt;"",J16&lt;&gt;"",L16&lt;&gt;"",M16&lt;&gt;"",O16&lt;&gt;"",P16&lt;&gt;"",T16&lt;&gt;""),0,1)</f>
        <v>1</v>
      </c>
      <c r="I16" s="64"/>
      <c r="J16" s="184"/>
      <c r="K16" s="34"/>
      <c r="L16" s="418"/>
      <c r="M16" s="184"/>
      <c r="N16" s="34"/>
      <c r="O16" s="64"/>
      <c r="P16" s="184"/>
      <c r="R16" s="666"/>
      <c r="S16" s="34"/>
      <c r="T16" s="188"/>
      <c r="V16" s="874" t="s">
        <v>275</v>
      </c>
    </row>
    <row r="17" spans="2:22" ht="14.4">
      <c r="B17" s="203">
        <f>IF(C17="","",COUNTIF($C$14:C17,"&lt;&gt;""")-COUNTBLANK($C$14:C17))</f>
        <v>2</v>
      </c>
      <c r="C17" s="970" t="s">
        <v>276</v>
      </c>
      <c r="D17" s="970" t="s">
        <v>2881</v>
      </c>
      <c r="E17" s="206" t="s">
        <v>191</v>
      </c>
      <c r="F17" s="206" t="s">
        <v>117</v>
      </c>
      <c r="H17" s="665">
        <f t="shared" ref="H17:H29" si="0">IF(AND(I17&lt;&gt;"",J17&lt;&gt;"",L17&lt;&gt;"",M17&lt;&gt;"",O17&lt;&gt;"",P17&lt;&gt;"",T17&lt;&gt;""),0,1)</f>
        <v>1</v>
      </c>
      <c r="I17" s="64"/>
      <c r="J17" s="184"/>
      <c r="K17" s="34"/>
      <c r="L17" s="64"/>
      <c r="M17" s="184"/>
      <c r="N17" s="34"/>
      <c r="O17" s="64"/>
      <c r="P17" s="184"/>
      <c r="R17" s="666"/>
      <c r="S17" s="34"/>
      <c r="T17" s="188"/>
      <c r="V17" s="31"/>
    </row>
    <row r="18" spans="2:22" ht="14.4">
      <c r="B18" s="203">
        <f>IF(C18="","",COUNTIF($C$14:C18,"&lt;&gt;""")-COUNTBLANK($C$14:C18))</f>
        <v>3</v>
      </c>
      <c r="C18" s="970" t="s">
        <v>277</v>
      </c>
      <c r="D18" s="970" t="s">
        <v>2557</v>
      </c>
      <c r="E18" s="206" t="s">
        <v>191</v>
      </c>
      <c r="F18" s="206" t="s">
        <v>117</v>
      </c>
      <c r="H18" s="665">
        <f t="shared" si="0"/>
        <v>1</v>
      </c>
      <c r="I18" s="188"/>
      <c r="J18" s="184"/>
      <c r="K18" s="34"/>
      <c r="L18" s="188"/>
      <c r="M18" s="184"/>
      <c r="N18" s="34"/>
      <c r="O18" s="188"/>
      <c r="P18" s="184"/>
      <c r="R18" s="666"/>
      <c r="S18" s="34"/>
      <c r="T18" s="188"/>
      <c r="V18" s="31"/>
    </row>
    <row r="19" spans="2:22" ht="14.4">
      <c r="B19" s="203">
        <f>IF(C19="","",COUNTIF($C$14:C19,"&lt;&gt;""")-COUNTBLANK($C$14:C19))</f>
        <v>4</v>
      </c>
      <c r="C19" s="970" t="s">
        <v>278</v>
      </c>
      <c r="D19" s="970" t="s">
        <v>2558</v>
      </c>
      <c r="E19" s="206" t="s">
        <v>191</v>
      </c>
      <c r="F19" s="206" t="s">
        <v>117</v>
      </c>
      <c r="H19" s="665">
        <f t="shared" si="0"/>
        <v>1</v>
      </c>
      <c r="I19" s="1003"/>
      <c r="J19" s="184"/>
      <c r="K19" s="34"/>
      <c r="L19" s="188"/>
      <c r="M19" s="184"/>
      <c r="N19" s="34"/>
      <c r="O19" s="188"/>
      <c r="P19" s="184"/>
      <c r="R19" s="666"/>
      <c r="S19" s="34"/>
      <c r="T19" s="188"/>
      <c r="V19" s="31"/>
    </row>
    <row r="20" spans="2:22" ht="14.4">
      <c r="B20" s="203">
        <f>IF(C20="","",COUNTIF($C$14:C20,"&lt;&gt;""")-COUNTBLANK($C$14:C20))</f>
        <v>5</v>
      </c>
      <c r="C20" s="970" t="s">
        <v>279</v>
      </c>
      <c r="D20" s="159" t="s">
        <v>2559</v>
      </c>
      <c r="E20" s="206" t="s">
        <v>191</v>
      </c>
      <c r="F20" s="206" t="s">
        <v>117</v>
      </c>
      <c r="H20" s="665">
        <f t="shared" si="0"/>
        <v>1</v>
      </c>
      <c r="I20" s="188"/>
      <c r="J20" s="184"/>
      <c r="K20" s="34"/>
      <c r="L20" s="188"/>
      <c r="M20" s="184"/>
      <c r="N20" s="34"/>
      <c r="O20" s="188"/>
      <c r="P20" s="184"/>
      <c r="R20" s="666"/>
      <c r="S20" s="34"/>
      <c r="T20" s="188"/>
      <c r="V20" s="31"/>
    </row>
    <row r="21" spans="2:22" ht="14.4">
      <c r="B21" s="203">
        <f>IF(C21="","",COUNTIF($C$14:C21,"&lt;&gt;""")-COUNTBLANK($C$14:C21))</f>
        <v>6</v>
      </c>
      <c r="C21" s="970" t="s">
        <v>280</v>
      </c>
      <c r="D21" s="970" t="s">
        <v>2529</v>
      </c>
      <c r="E21" s="206" t="s">
        <v>191</v>
      </c>
      <c r="F21" s="206" t="s">
        <v>164</v>
      </c>
      <c r="H21" s="665">
        <f t="shared" si="0"/>
        <v>1</v>
      </c>
      <c r="I21" s="62">
        <f>I16+I17+SUM(I18:I20)</f>
        <v>0</v>
      </c>
      <c r="J21" s="184"/>
      <c r="L21" s="62">
        <f>L16+L17+SUM(L18:L20)</f>
        <v>0</v>
      </c>
      <c r="M21" s="184"/>
      <c r="O21" s="62">
        <f>O16+O17+SUM(O18:O20)</f>
        <v>0</v>
      </c>
      <c r="P21" s="184"/>
      <c r="R21" s="666"/>
      <c r="S21" s="34"/>
      <c r="T21" s="188"/>
      <c r="V21" s="31"/>
    </row>
    <row r="22" spans="2:22" ht="14.4">
      <c r="B22" s="203">
        <f>IF(C22="","",COUNTIF($C$14:C22,"&lt;&gt;""")-COUNTBLANK($C$14:C22))</f>
        <v>7</v>
      </c>
      <c r="C22" s="970" t="s">
        <v>281</v>
      </c>
      <c r="D22" s="970" t="s">
        <v>2560</v>
      </c>
      <c r="E22" s="206" t="s">
        <v>191</v>
      </c>
      <c r="F22" s="206" t="s">
        <v>117</v>
      </c>
      <c r="H22" s="665">
        <f t="shared" si="0"/>
        <v>1</v>
      </c>
      <c r="I22" s="64"/>
      <c r="J22" s="184"/>
      <c r="K22" s="34"/>
      <c r="L22" s="64"/>
      <c r="M22" s="184"/>
      <c r="N22" s="34"/>
      <c r="O22" s="64"/>
      <c r="P22" s="184"/>
      <c r="R22" s="666"/>
      <c r="S22" s="34"/>
      <c r="T22" s="188"/>
      <c r="V22" s="31"/>
    </row>
    <row r="23" spans="2:22" ht="14.4">
      <c r="B23" s="203">
        <f>IF(C23="","",COUNTIF($C$14:C23,"&lt;&gt;""")-COUNTBLANK($C$14:C23))</f>
        <v>8</v>
      </c>
      <c r="C23" s="970" t="s">
        <v>282</v>
      </c>
      <c r="D23" s="970" t="s">
        <v>2561</v>
      </c>
      <c r="E23" s="206" t="s">
        <v>191</v>
      </c>
      <c r="F23" s="206" t="s">
        <v>117</v>
      </c>
      <c r="H23" s="665">
        <f t="shared" si="0"/>
        <v>1</v>
      </c>
      <c r="I23" s="64"/>
      <c r="J23" s="184"/>
      <c r="K23" s="34"/>
      <c r="L23" s="64"/>
      <c r="M23" s="184"/>
      <c r="N23" s="34"/>
      <c r="O23" s="64"/>
      <c r="P23" s="184"/>
      <c r="R23" s="666"/>
      <c r="S23" s="34"/>
      <c r="T23" s="188"/>
      <c r="V23" s="31"/>
    </row>
    <row r="24" spans="2:22" ht="14.4">
      <c r="B24" s="203">
        <f>IF(C24="","",COUNTIF($C$14:C24,"&lt;&gt;""")-COUNTBLANK($C$14:C24))</f>
        <v>9</v>
      </c>
      <c r="C24" s="970" t="s">
        <v>283</v>
      </c>
      <c r="D24" s="970" t="s">
        <v>2562</v>
      </c>
      <c r="E24" s="206" t="s">
        <v>191</v>
      </c>
      <c r="F24" s="206" t="s">
        <v>117</v>
      </c>
      <c r="H24" s="665">
        <f t="shared" si="0"/>
        <v>1</v>
      </c>
      <c r="I24" s="188"/>
      <c r="J24" s="184"/>
      <c r="K24" s="34"/>
      <c r="L24" s="188"/>
      <c r="M24" s="184"/>
      <c r="N24" s="34"/>
      <c r="O24" s="188"/>
      <c r="P24" s="184"/>
      <c r="R24" s="666"/>
      <c r="S24" s="34"/>
      <c r="T24" s="188"/>
      <c r="V24" s="31"/>
    </row>
    <row r="25" spans="2:22" ht="14.4">
      <c r="B25" s="203">
        <f>IF(C25="","",COUNTIF($C$14:C25,"&lt;&gt;""")-COUNTBLANK($C$14:C25))</f>
        <v>10</v>
      </c>
      <c r="C25" s="970" t="s">
        <v>284</v>
      </c>
      <c r="D25" s="970" t="s">
        <v>2563</v>
      </c>
      <c r="E25" s="206" t="s">
        <v>191</v>
      </c>
      <c r="F25" s="206" t="s">
        <v>117</v>
      </c>
      <c r="H25" s="665">
        <f t="shared" si="0"/>
        <v>1</v>
      </c>
      <c r="I25" s="188"/>
      <c r="J25" s="184"/>
      <c r="K25" s="34"/>
      <c r="L25" s="188"/>
      <c r="M25" s="184"/>
      <c r="N25" s="34"/>
      <c r="O25" s="188"/>
      <c r="P25" s="184"/>
      <c r="R25" s="666"/>
      <c r="S25" s="34"/>
      <c r="T25" s="188"/>
      <c r="V25" s="31"/>
    </row>
    <row r="26" spans="2:22" ht="14.4">
      <c r="B26" s="203">
        <f>IF(C26="","",COUNTIF($C$14:C26,"&lt;&gt;""")-COUNTBLANK($C$14:C26))</f>
        <v>11</v>
      </c>
      <c r="C26" s="970" t="s">
        <v>285</v>
      </c>
      <c r="D26" s="970" t="s">
        <v>2005</v>
      </c>
      <c r="E26" s="206" t="s">
        <v>191</v>
      </c>
      <c r="F26" s="206" t="s">
        <v>117</v>
      </c>
      <c r="H26" s="665">
        <f t="shared" si="0"/>
        <v>1</v>
      </c>
      <c r="I26" s="64"/>
      <c r="J26" s="184"/>
      <c r="K26" s="34"/>
      <c r="L26" s="418"/>
      <c r="M26" s="184"/>
      <c r="N26" s="34"/>
      <c r="O26" s="64"/>
      <c r="P26" s="184"/>
      <c r="R26" s="666"/>
      <c r="S26" s="34"/>
      <c r="T26" s="188"/>
      <c r="V26" s="874" t="s">
        <v>286</v>
      </c>
    </row>
    <row r="27" spans="2:22" ht="14.4">
      <c r="B27" s="203">
        <f>IF(C27="","",COUNTIF($C$14:C27,"&lt;&gt;""")-COUNTBLANK($C$14:C27))</f>
        <v>12</v>
      </c>
      <c r="C27" s="970" t="s">
        <v>287</v>
      </c>
      <c r="D27" s="970" t="s">
        <v>1992</v>
      </c>
      <c r="E27" s="206" t="s">
        <v>191</v>
      </c>
      <c r="F27" s="206" t="s">
        <v>164</v>
      </c>
      <c r="H27" s="665">
        <f t="shared" si="0"/>
        <v>1</v>
      </c>
      <c r="I27" s="62">
        <f>SUM(I22:I23)+I24+I25+I26</f>
        <v>0</v>
      </c>
      <c r="J27" s="184"/>
      <c r="L27" s="431">
        <f>SUM(L22:L23)+L24+L25+L26</f>
        <v>0</v>
      </c>
      <c r="M27" s="184"/>
      <c r="O27" s="62">
        <f>SUM(O22:O23)+O24+O25+O26</f>
        <v>0</v>
      </c>
      <c r="P27" s="184"/>
      <c r="R27" s="666"/>
      <c r="S27" s="34"/>
      <c r="T27" s="188"/>
      <c r="V27" s="31"/>
    </row>
    <row r="28" spans="2:22" ht="14.4">
      <c r="B28" s="203">
        <f>IF(C28="","",COUNTIF($C$14:C28,"&lt;&gt;""")-COUNTBLANK($C$14:C28))</f>
        <v>13</v>
      </c>
      <c r="C28" s="970" t="s">
        <v>288</v>
      </c>
      <c r="D28" s="970" t="s">
        <v>2897</v>
      </c>
      <c r="E28" s="206" t="s">
        <v>191</v>
      </c>
      <c r="F28" s="206" t="s">
        <v>164</v>
      </c>
      <c r="H28" s="665">
        <f t="shared" si="0"/>
        <v>1</v>
      </c>
      <c r="I28" s="62">
        <f>I21+I27</f>
        <v>0</v>
      </c>
      <c r="J28" s="184"/>
      <c r="L28" s="62">
        <f>L21+L27</f>
        <v>0</v>
      </c>
      <c r="M28" s="184"/>
      <c r="O28" s="62">
        <f>O21+O27</f>
        <v>0</v>
      </c>
      <c r="P28" s="184"/>
      <c r="R28" s="666"/>
      <c r="S28" s="34"/>
      <c r="T28" s="188"/>
      <c r="V28" s="31"/>
    </row>
    <row r="29" spans="2:22" ht="14.4">
      <c r="B29" s="203">
        <f>IF(C29="","",COUNTIF($C$14:C29,"&lt;&gt;""")-COUNTBLANK($C$14:C29))</f>
        <v>14</v>
      </c>
      <c r="C29" s="204" t="s">
        <v>289</v>
      </c>
      <c r="D29" s="204" t="s">
        <v>290</v>
      </c>
      <c r="E29" s="432" t="s">
        <v>291</v>
      </c>
      <c r="F29" s="206" t="s">
        <v>117</v>
      </c>
      <c r="H29" s="665">
        <f t="shared" si="0"/>
        <v>1</v>
      </c>
      <c r="I29" s="64"/>
      <c r="J29" s="184"/>
      <c r="K29" s="34"/>
      <c r="L29" s="64"/>
      <c r="M29" s="184"/>
      <c r="N29" s="34"/>
      <c r="O29" s="64"/>
      <c r="P29" s="184"/>
      <c r="R29" s="666"/>
      <c r="S29" s="34"/>
      <c r="T29" s="188"/>
      <c r="V29" s="31"/>
    </row>
    <row r="30" spans="2:22" ht="14.4">
      <c r="B30" s="203" t="str">
        <f>IF(C30="","",COUNTIF($C$14:C30,"&lt;&gt;""")-COUNTBLANK($C$14:C30))</f>
        <v/>
      </c>
      <c r="H30" s="84"/>
      <c r="Q30" s="32"/>
      <c r="T30" s="460"/>
      <c r="V30" s="31"/>
    </row>
    <row r="31" spans="2:22" ht="14.4">
      <c r="B31" s="203" t="str">
        <f>IF(C31="","",COUNTIF($C$14:C31,"&lt;&gt;""")-COUNTBLANK($C$14:C31))</f>
        <v/>
      </c>
      <c r="C31" s="60"/>
      <c r="D31" s="63" t="s">
        <v>1993</v>
      </c>
      <c r="E31" s="173"/>
      <c r="F31" s="173"/>
      <c r="G31" s="111"/>
      <c r="H31" s="84"/>
      <c r="K31" s="34"/>
      <c r="N31" s="34"/>
      <c r="R31" s="34"/>
      <c r="S31" s="34"/>
      <c r="T31" s="880"/>
      <c r="V31" s="31"/>
    </row>
    <row r="32" spans="2:22" ht="14.4">
      <c r="B32" s="203">
        <f>IF(C32="","",COUNTIF($C$14:C32,"&lt;&gt;""")-COUNTBLANK($C$14:C32))</f>
        <v>15</v>
      </c>
      <c r="C32" s="159" t="s">
        <v>292</v>
      </c>
      <c r="D32" s="159" t="s">
        <v>293</v>
      </c>
      <c r="E32" s="1173" t="s">
        <v>182</v>
      </c>
      <c r="F32" s="458" t="s">
        <v>294</v>
      </c>
      <c r="H32" s="665">
        <f t="shared" ref="H32:H50" si="1">IF(AND(I32&lt;&gt;"",J32&lt;&gt;"",L32&lt;&gt;"",M32&lt;&gt;"",O32&lt;&gt;"",P32&lt;&gt;"",T32&lt;&gt;""),0,1)</f>
        <v>1</v>
      </c>
      <c r="I32" s="397">
        <f>'A3'!I40</f>
        <v>0</v>
      </c>
      <c r="J32" s="184"/>
      <c r="L32" s="397">
        <f>'A3'!L40</f>
        <v>0</v>
      </c>
      <c r="M32" s="184"/>
      <c r="O32" s="397">
        <f>'A3'!O40</f>
        <v>0</v>
      </c>
      <c r="P32" s="184"/>
      <c r="R32" s="666"/>
      <c r="S32" s="34"/>
      <c r="T32" s="188"/>
      <c r="V32" s="31"/>
    </row>
    <row r="33" spans="2:22" ht="14.4">
      <c r="B33" s="203">
        <f>IF(C33="","",COUNTIF($C$14:C33,"&lt;&gt;""")-COUNTBLANK($C$14:C33))</f>
        <v>16</v>
      </c>
      <c r="C33" s="204" t="s">
        <v>295</v>
      </c>
      <c r="D33" s="970" t="s">
        <v>296</v>
      </c>
      <c r="E33" s="433" t="s">
        <v>182</v>
      </c>
      <c r="F33" s="206" t="s">
        <v>117</v>
      </c>
      <c r="H33" s="665">
        <f t="shared" si="1"/>
        <v>1</v>
      </c>
      <c r="I33" s="434"/>
      <c r="J33" s="184"/>
      <c r="K33" s="34"/>
      <c r="L33" s="64"/>
      <c r="M33" s="184"/>
      <c r="N33" s="34"/>
      <c r="O33" s="434"/>
      <c r="P33" s="184"/>
      <c r="R33" s="666"/>
      <c r="S33" s="34"/>
      <c r="T33" s="188"/>
      <c r="V33" s="31"/>
    </row>
    <row r="34" spans="2:22" ht="14.4">
      <c r="B34" s="203">
        <f>IF(C34="","",COUNTIF($C$14:C34,"&lt;&gt;""")-COUNTBLANK($C$14:C34))</f>
        <v>17</v>
      </c>
      <c r="C34" s="204" t="s">
        <v>297</v>
      </c>
      <c r="D34" s="970" t="s">
        <v>2564</v>
      </c>
      <c r="E34" s="433" t="s">
        <v>182</v>
      </c>
      <c r="F34" s="206" t="s">
        <v>117</v>
      </c>
      <c r="H34" s="665">
        <f t="shared" si="1"/>
        <v>1</v>
      </c>
      <c r="I34" s="434"/>
      <c r="J34" s="184"/>
      <c r="K34" s="34"/>
      <c r="L34" s="64"/>
      <c r="M34" s="184"/>
      <c r="N34" s="34"/>
      <c r="O34" s="434"/>
      <c r="P34" s="184"/>
      <c r="R34" s="666"/>
      <c r="S34" s="34"/>
      <c r="T34" s="188"/>
      <c r="V34" s="31"/>
    </row>
    <row r="35" spans="2:22" ht="14.4">
      <c r="B35" s="203">
        <f>IF(C35="","",COUNTIF($C$14:C35,"&lt;&gt;""")-COUNTBLANK($C$14:C35))</f>
        <v>18</v>
      </c>
      <c r="C35" s="204" t="s">
        <v>298</v>
      </c>
      <c r="D35" s="970" t="s">
        <v>2565</v>
      </c>
      <c r="E35" s="437" t="s">
        <v>2772</v>
      </c>
      <c r="F35" s="206" t="s">
        <v>164</v>
      </c>
      <c r="H35" s="665">
        <f t="shared" si="1"/>
        <v>1</v>
      </c>
      <c r="I35" s="435">
        <f>I34*60*365/1000</f>
        <v>0</v>
      </c>
      <c r="J35" s="184"/>
      <c r="L35" s="62">
        <f>L34*60*365/1000</f>
        <v>0</v>
      </c>
      <c r="M35" s="184"/>
      <c r="O35" s="435">
        <f>O34*60*365/1000</f>
        <v>0</v>
      </c>
      <c r="P35" s="184"/>
      <c r="R35" s="666"/>
      <c r="S35" s="34"/>
      <c r="T35" s="188"/>
      <c r="V35" s="31"/>
    </row>
    <row r="36" spans="2:22" ht="14.4">
      <c r="B36" s="203">
        <f>IF(C36="","",COUNTIF($C$14:C36,"&lt;&gt;""")-COUNTBLANK($C$14:C36))</f>
        <v>19</v>
      </c>
      <c r="C36" s="204" t="s">
        <v>300</v>
      </c>
      <c r="D36" s="970" t="s">
        <v>2566</v>
      </c>
      <c r="E36" s="437" t="s">
        <v>2772</v>
      </c>
      <c r="F36" s="206" t="s">
        <v>117</v>
      </c>
      <c r="H36" s="665">
        <f t="shared" si="1"/>
        <v>1</v>
      </c>
      <c r="I36" s="434"/>
      <c r="J36" s="184"/>
      <c r="K36" s="34"/>
      <c r="L36" s="64"/>
      <c r="M36" s="184"/>
      <c r="N36" s="34"/>
      <c r="O36" s="434"/>
      <c r="P36" s="184"/>
      <c r="R36" s="666"/>
      <c r="S36" s="34"/>
      <c r="T36" s="188"/>
      <c r="V36" s="31"/>
    </row>
    <row r="37" spans="2:22" ht="14.4">
      <c r="B37" s="203">
        <f>IF(C37="","",COUNTIF($C$14:C37,"&lt;&gt;""")-COUNTBLANK($C$14:C37))</f>
        <v>20</v>
      </c>
      <c r="C37" s="204" t="s">
        <v>301</v>
      </c>
      <c r="D37" s="970" t="s">
        <v>2567</v>
      </c>
      <c r="E37" s="437" t="s">
        <v>2772</v>
      </c>
      <c r="F37" s="206" t="s">
        <v>117</v>
      </c>
      <c r="H37" s="665">
        <f t="shared" si="1"/>
        <v>1</v>
      </c>
      <c r="I37" s="434"/>
      <c r="J37" s="184"/>
      <c r="K37" s="34"/>
      <c r="L37" s="64"/>
      <c r="M37" s="184"/>
      <c r="N37" s="34"/>
      <c r="O37" s="434"/>
      <c r="P37" s="184"/>
      <c r="R37" s="666"/>
      <c r="S37" s="34"/>
      <c r="T37" s="188"/>
      <c r="V37" s="31"/>
    </row>
    <row r="38" spans="2:22" ht="14.4">
      <c r="B38" s="203">
        <f>IF(C38="","",COUNTIF($C$14:C38,"&lt;&gt;""")-COUNTBLANK($C$14:C38))</f>
        <v>21</v>
      </c>
      <c r="C38" s="204" t="s">
        <v>302</v>
      </c>
      <c r="D38" s="970" t="s">
        <v>2568</v>
      </c>
      <c r="E38" s="437" t="s">
        <v>2772</v>
      </c>
      <c r="F38" s="206" t="s">
        <v>117</v>
      </c>
      <c r="H38" s="665">
        <f t="shared" si="1"/>
        <v>1</v>
      </c>
      <c r="I38" s="434"/>
      <c r="J38" s="184"/>
      <c r="K38" s="34"/>
      <c r="L38" s="64"/>
      <c r="M38" s="184"/>
      <c r="N38" s="34"/>
      <c r="O38" s="434"/>
      <c r="P38" s="184"/>
      <c r="R38" s="666"/>
      <c r="S38" s="34"/>
      <c r="T38" s="188"/>
      <c r="V38" s="31"/>
    </row>
    <row r="39" spans="2:22" ht="14.4">
      <c r="B39" s="203">
        <f>IF(C39="","",COUNTIF($C$14:C39,"&lt;&gt;""")-COUNTBLANK($C$14:C39))</f>
        <v>22</v>
      </c>
      <c r="C39" s="204" t="s">
        <v>303</v>
      </c>
      <c r="D39" s="970" t="s">
        <v>2569</v>
      </c>
      <c r="E39" s="437" t="s">
        <v>2772</v>
      </c>
      <c r="F39" s="206" t="s">
        <v>117</v>
      </c>
      <c r="H39" s="665">
        <f t="shared" si="1"/>
        <v>1</v>
      </c>
      <c r="I39" s="434"/>
      <c r="J39" s="184"/>
      <c r="K39" s="34"/>
      <c r="L39" s="64"/>
      <c r="M39" s="184"/>
      <c r="N39" s="34"/>
      <c r="O39" s="434"/>
      <c r="P39" s="184"/>
      <c r="R39" s="666"/>
      <c r="S39" s="34"/>
      <c r="T39" s="188"/>
      <c r="V39" s="31"/>
    </row>
    <row r="40" spans="2:22" ht="14.4">
      <c r="B40" s="203">
        <f>IF(C40="","",COUNTIF($C$14:C40,"&lt;&gt;""")-COUNTBLANK($C$14:C40))</f>
        <v>23</v>
      </c>
      <c r="C40" s="204" t="s">
        <v>304</v>
      </c>
      <c r="D40" s="970" t="s">
        <v>2570</v>
      </c>
      <c r="E40" s="437" t="s">
        <v>2772</v>
      </c>
      <c r="F40" s="206" t="s">
        <v>117</v>
      </c>
      <c r="H40" s="665">
        <f t="shared" si="1"/>
        <v>1</v>
      </c>
      <c r="I40" s="434"/>
      <c r="J40" s="184"/>
      <c r="K40" s="34"/>
      <c r="L40" s="64"/>
      <c r="M40" s="184"/>
      <c r="N40" s="34"/>
      <c r="O40" s="434"/>
      <c r="P40" s="184"/>
      <c r="R40" s="666"/>
      <c r="S40" s="34"/>
      <c r="T40" s="188"/>
      <c r="V40" s="31"/>
    </row>
    <row r="41" spans="2:22" ht="14.4">
      <c r="B41" s="203">
        <f>IF(C41="","",COUNTIF($C$14:C41,"&lt;&gt;""")-COUNTBLANK($C$14:C41))</f>
        <v>24</v>
      </c>
      <c r="C41" s="204" t="s">
        <v>305</v>
      </c>
      <c r="D41" s="970" t="s">
        <v>2571</v>
      </c>
      <c r="E41" s="437" t="s">
        <v>2772</v>
      </c>
      <c r="F41" s="206" t="s">
        <v>117</v>
      </c>
      <c r="H41" s="665">
        <f t="shared" si="1"/>
        <v>1</v>
      </c>
      <c r="I41" s="434"/>
      <c r="J41" s="184"/>
      <c r="K41" s="34"/>
      <c r="L41" s="64"/>
      <c r="M41" s="184"/>
      <c r="N41" s="34"/>
      <c r="O41" s="434"/>
      <c r="P41" s="184"/>
      <c r="R41" s="666"/>
      <c r="S41" s="34"/>
      <c r="T41" s="188"/>
      <c r="V41" s="31"/>
    </row>
    <row r="42" spans="2:22" ht="14.4">
      <c r="B42" s="203">
        <f>IF(C42="","",COUNTIF($C$14:C42,"&lt;&gt;""")-COUNTBLANK($C$14:C42))</f>
        <v>25</v>
      </c>
      <c r="C42" s="204" t="s">
        <v>306</v>
      </c>
      <c r="D42" s="970" t="s">
        <v>2572</v>
      </c>
      <c r="E42" s="437" t="s">
        <v>2772</v>
      </c>
      <c r="F42" s="206" t="s">
        <v>117</v>
      </c>
      <c r="H42" s="665">
        <f t="shared" si="1"/>
        <v>1</v>
      </c>
      <c r="I42" s="434"/>
      <c r="J42" s="184"/>
      <c r="K42" s="34"/>
      <c r="L42" s="64"/>
      <c r="M42" s="184"/>
      <c r="N42" s="34"/>
      <c r="O42" s="434"/>
      <c r="P42" s="184"/>
      <c r="R42" s="666"/>
      <c r="S42" s="34"/>
      <c r="T42" s="188"/>
      <c r="V42" s="31"/>
    </row>
    <row r="43" spans="2:22" ht="14.4">
      <c r="B43" s="203">
        <f>IF(C43="","",COUNTIF($C$14:C43,"&lt;&gt;""")-COUNTBLANK($C$14:C43))</f>
        <v>26</v>
      </c>
      <c r="C43" s="204" t="s">
        <v>307</v>
      </c>
      <c r="D43" s="970" t="s">
        <v>2573</v>
      </c>
      <c r="E43" s="437" t="s">
        <v>2772</v>
      </c>
      <c r="F43" s="206" t="s">
        <v>164</v>
      </c>
      <c r="H43" s="665">
        <f t="shared" si="1"/>
        <v>1</v>
      </c>
      <c r="I43" s="435">
        <f>I35+I36+I37+I39+I40+I42</f>
        <v>0</v>
      </c>
      <c r="J43" s="184"/>
      <c r="L43" s="62">
        <f>L35+L36+L37+L39+L40+L42</f>
        <v>0</v>
      </c>
      <c r="M43" s="184"/>
      <c r="O43" s="435">
        <f>O35+O36+O37+O39+O40+O42</f>
        <v>0</v>
      </c>
      <c r="P43" s="184"/>
      <c r="R43" s="666"/>
      <c r="S43" s="34"/>
      <c r="T43" s="188"/>
      <c r="V43" s="31"/>
    </row>
    <row r="44" spans="2:22" ht="14.4">
      <c r="B44" s="203">
        <f>IF(C44="","",COUNTIF($C$14:C44,"&lt;&gt;""")-COUNTBLANK($C$14:C44))</f>
        <v>27</v>
      </c>
      <c r="C44" s="204" t="s">
        <v>308</v>
      </c>
      <c r="D44" s="204" t="s">
        <v>309</v>
      </c>
      <c r="E44" s="437" t="s">
        <v>2772</v>
      </c>
      <c r="F44" s="206" t="s">
        <v>117</v>
      </c>
      <c r="H44" s="665">
        <f t="shared" si="1"/>
        <v>1</v>
      </c>
      <c r="I44" s="434"/>
      <c r="J44" s="184"/>
      <c r="K44" s="34"/>
      <c r="L44" s="64"/>
      <c r="M44" s="184"/>
      <c r="N44" s="34"/>
      <c r="O44" s="434"/>
      <c r="P44" s="184"/>
      <c r="R44" s="666"/>
      <c r="S44" s="34"/>
      <c r="T44" s="188"/>
      <c r="V44" s="31"/>
    </row>
    <row r="45" spans="2:22" ht="14.4">
      <c r="B45" s="203">
        <f>IF(C45="","",COUNTIF($C$14:C45,"&lt;&gt;""")-COUNTBLANK($C$14:C45))</f>
        <v>28</v>
      </c>
      <c r="C45" s="204" t="s">
        <v>310</v>
      </c>
      <c r="D45" s="204" t="s">
        <v>311</v>
      </c>
      <c r="E45" s="437" t="s">
        <v>2772</v>
      </c>
      <c r="F45" s="206" t="s">
        <v>117</v>
      </c>
      <c r="H45" s="665">
        <f t="shared" si="1"/>
        <v>1</v>
      </c>
      <c r="I45" s="434"/>
      <c r="J45" s="184"/>
      <c r="K45" s="34"/>
      <c r="L45" s="64"/>
      <c r="M45" s="184"/>
      <c r="N45" s="34"/>
      <c r="O45" s="434"/>
      <c r="P45" s="184"/>
      <c r="R45" s="666"/>
      <c r="S45" s="34"/>
      <c r="T45" s="188"/>
      <c r="V45" s="31"/>
    </row>
    <row r="46" spans="2:22" ht="14.4">
      <c r="B46" s="203">
        <f>IF(C46="","",COUNTIF($C$14:C46,"&lt;&gt;""")-COUNTBLANK($C$14:C46))</f>
        <v>29</v>
      </c>
      <c r="C46" s="204" t="s">
        <v>312</v>
      </c>
      <c r="D46" s="970" t="s">
        <v>2458</v>
      </c>
      <c r="E46" s="437" t="s">
        <v>2772</v>
      </c>
      <c r="F46" s="206" t="s">
        <v>117</v>
      </c>
      <c r="H46" s="665">
        <f t="shared" si="1"/>
        <v>1</v>
      </c>
      <c r="I46" s="434"/>
      <c r="J46" s="184"/>
      <c r="K46" s="34"/>
      <c r="L46" s="64"/>
      <c r="M46" s="184"/>
      <c r="N46" s="34"/>
      <c r="O46" s="434"/>
      <c r="P46" s="184"/>
      <c r="R46" s="666"/>
      <c r="S46" s="34"/>
      <c r="T46" s="188"/>
      <c r="V46" s="31"/>
    </row>
    <row r="47" spans="2:22" ht="14.4">
      <c r="B47" s="203">
        <f>IF(C47="","",COUNTIF($C$14:C47,"&lt;&gt;""")-COUNTBLANK($C$14:C47))</f>
        <v>30</v>
      </c>
      <c r="C47" s="204" t="s">
        <v>313</v>
      </c>
      <c r="D47" s="204" t="s">
        <v>314</v>
      </c>
      <c r="E47" s="433" t="s">
        <v>315</v>
      </c>
      <c r="F47" s="206" t="s">
        <v>117</v>
      </c>
      <c r="H47" s="665">
        <f t="shared" si="1"/>
        <v>1</v>
      </c>
      <c r="I47" s="434"/>
      <c r="J47" s="184"/>
      <c r="K47" s="34"/>
      <c r="L47" s="64"/>
      <c r="M47" s="184"/>
      <c r="N47" s="34"/>
      <c r="O47" s="434"/>
      <c r="P47" s="184"/>
      <c r="R47" s="666"/>
      <c r="S47" s="34"/>
      <c r="T47" s="188"/>
      <c r="V47" s="31"/>
    </row>
    <row r="48" spans="2:22" ht="14.4">
      <c r="B48" s="203">
        <f>IF(C48="","",COUNTIF($C$14:C48,"&lt;&gt;""")-COUNTBLANK($C$14:C48))</f>
        <v>31</v>
      </c>
      <c r="C48" s="204" t="s">
        <v>316</v>
      </c>
      <c r="D48" s="204" t="s">
        <v>317</v>
      </c>
      <c r="E48" s="433" t="s">
        <v>315</v>
      </c>
      <c r="F48" s="206" t="s">
        <v>117</v>
      </c>
      <c r="H48" s="665">
        <f t="shared" si="1"/>
        <v>1</v>
      </c>
      <c r="I48" s="434"/>
      <c r="J48" s="184"/>
      <c r="K48" s="34"/>
      <c r="L48" s="64"/>
      <c r="M48" s="184"/>
      <c r="N48" s="34"/>
      <c r="O48" s="434"/>
      <c r="P48" s="184"/>
      <c r="R48" s="666"/>
      <c r="S48" s="34"/>
      <c r="T48" s="188"/>
      <c r="V48" s="31"/>
    </row>
    <row r="49" spans="1:22" ht="14.4">
      <c r="B49" s="203">
        <f>IF(C49="","",COUNTIF($C$14:C49,"&lt;&gt;""")-COUNTBLANK($C$14:C49))</f>
        <v>32</v>
      </c>
      <c r="C49" s="204" t="s">
        <v>318</v>
      </c>
      <c r="D49" s="204" t="s">
        <v>319</v>
      </c>
      <c r="E49" s="433" t="s">
        <v>182</v>
      </c>
      <c r="F49" s="206" t="s">
        <v>117</v>
      </c>
      <c r="H49" s="665">
        <f t="shared" si="1"/>
        <v>1</v>
      </c>
      <c r="I49" s="434"/>
      <c r="J49" s="184"/>
      <c r="K49" s="34"/>
      <c r="L49" s="64"/>
      <c r="M49" s="184"/>
      <c r="N49" s="34"/>
      <c r="O49" s="434"/>
      <c r="P49" s="184"/>
      <c r="R49" s="666"/>
      <c r="S49" s="34"/>
      <c r="T49" s="188"/>
      <c r="V49" s="31"/>
    </row>
    <row r="50" spans="1:22" ht="14.4">
      <c r="B50" s="203">
        <f>IF(C50="","",COUNTIF($C$14:C50,"&lt;&gt;""")-COUNTBLANK($C$14:C50))</f>
        <v>33</v>
      </c>
      <c r="C50" s="204" t="s">
        <v>320</v>
      </c>
      <c r="D50" s="204" t="s">
        <v>321</v>
      </c>
      <c r="E50" s="433" t="s">
        <v>182</v>
      </c>
      <c r="F50" s="206" t="s">
        <v>117</v>
      </c>
      <c r="H50" s="665">
        <f t="shared" si="1"/>
        <v>1</v>
      </c>
      <c r="I50" s="434"/>
      <c r="J50" s="184"/>
      <c r="K50" s="34"/>
      <c r="L50" s="64"/>
      <c r="M50" s="184"/>
      <c r="N50" s="34"/>
      <c r="O50" s="64"/>
      <c r="P50" s="184"/>
      <c r="R50" s="666"/>
      <c r="S50" s="34"/>
      <c r="T50" s="188"/>
      <c r="V50" s="31"/>
    </row>
    <row r="51" spans="1:22" ht="14.4">
      <c r="B51" s="203" t="str">
        <f>IF(C51="","",COUNTIF($C$14:C51,"&lt;&gt;""")-COUNTBLANK($C$14:C51))</f>
        <v/>
      </c>
      <c r="H51" s="84"/>
      <c r="Q51" s="32"/>
      <c r="T51" s="460"/>
      <c r="V51" s="31"/>
    </row>
    <row r="52" spans="1:22" ht="14.4">
      <c r="B52" s="203" t="str">
        <f>IF(C52="","",COUNTIF($C$14:C52,"&lt;&gt;""")-COUNTBLANK($C$14:C52))</f>
        <v/>
      </c>
      <c r="C52" s="60"/>
      <c r="D52" s="63" t="s">
        <v>1994</v>
      </c>
      <c r="E52" s="173"/>
      <c r="F52" s="173"/>
      <c r="G52" s="111"/>
      <c r="H52" s="84"/>
      <c r="I52" s="34"/>
      <c r="K52" s="34"/>
      <c r="L52" s="34"/>
      <c r="N52" s="34"/>
      <c r="O52" s="34"/>
      <c r="R52" s="34"/>
      <c r="S52" s="34"/>
      <c r="T52" s="880"/>
      <c r="V52" s="31"/>
    </row>
    <row r="53" spans="1:22" ht="14.4">
      <c r="B53" s="203">
        <f>IF(C53="","",COUNTIF($C$14:C53,"&lt;&gt;""")-COUNTBLANK($C$14:C53))</f>
        <v>34</v>
      </c>
      <c r="C53" s="204" t="s">
        <v>322</v>
      </c>
      <c r="D53" s="204" t="s">
        <v>2077</v>
      </c>
      <c r="E53" s="206" t="s">
        <v>150</v>
      </c>
      <c r="F53" s="206" t="s">
        <v>117</v>
      </c>
      <c r="H53" s="665">
        <f t="shared" ref="H53:H61" si="2">IF(AND(I53&lt;&gt;"",J53&lt;&gt;"",L53&lt;&gt;"",M53&lt;&gt;"",O53&lt;&gt;"",P53&lt;&gt;"",T53&lt;&gt;""),0,1)</f>
        <v>1</v>
      </c>
      <c r="I53" s="64"/>
      <c r="J53" s="184"/>
      <c r="K53" s="34"/>
      <c r="L53" s="418"/>
      <c r="M53" s="184"/>
      <c r="N53" s="34"/>
      <c r="O53" s="64"/>
      <c r="P53" s="184"/>
      <c r="R53" s="666"/>
      <c r="S53" s="34"/>
      <c r="T53" s="188"/>
      <c r="V53" s="874" t="s">
        <v>323</v>
      </c>
    </row>
    <row r="54" spans="1:22" ht="14.4">
      <c r="B54" s="203">
        <f>IF(C54="","",COUNTIF($C$14:C54,"&lt;&gt;""")-COUNTBLANK($C$14:C54))</f>
        <v>35</v>
      </c>
      <c r="C54" s="204" t="s">
        <v>324</v>
      </c>
      <c r="D54" s="204" t="s">
        <v>325</v>
      </c>
      <c r="E54" s="206" t="s">
        <v>150</v>
      </c>
      <c r="F54" s="206" t="s">
        <v>117</v>
      </c>
      <c r="H54" s="665">
        <f t="shared" si="2"/>
        <v>1</v>
      </c>
      <c r="I54" s="64"/>
      <c r="J54" s="184"/>
      <c r="K54" s="34"/>
      <c r="L54" s="64"/>
      <c r="M54" s="184"/>
      <c r="N54" s="34"/>
      <c r="O54" s="64"/>
      <c r="P54" s="184"/>
      <c r="R54" s="666"/>
      <c r="S54" s="34"/>
      <c r="T54" s="188"/>
      <c r="V54" s="31"/>
    </row>
    <row r="55" spans="1:22" ht="14.4">
      <c r="B55" s="203">
        <f>IF(C55="","",COUNTIF($C$14:C55,"&lt;&gt;""")-COUNTBLANK($C$14:C55))</f>
        <v>36</v>
      </c>
      <c r="C55" s="204" t="s">
        <v>326</v>
      </c>
      <c r="D55" s="204" t="s">
        <v>2016</v>
      </c>
      <c r="E55" s="206" t="s">
        <v>150</v>
      </c>
      <c r="F55" s="206" t="s">
        <v>117</v>
      </c>
      <c r="H55" s="665">
        <f>IF(AND(I55&lt;&gt;"",J55&lt;&gt;"",L55&lt;&gt;"",M55&lt;&gt;"",O55&lt;&gt;"",P55&lt;&gt;"",T55&lt;&gt;""),0,1)</f>
        <v>1</v>
      </c>
      <c r="I55" s="64"/>
      <c r="J55" s="184"/>
      <c r="K55" s="34"/>
      <c r="L55" s="64"/>
      <c r="M55" s="184"/>
      <c r="N55" s="34"/>
      <c r="O55" s="64"/>
      <c r="P55" s="184"/>
      <c r="R55" s="666"/>
      <c r="S55" s="34"/>
      <c r="T55" s="188"/>
      <c r="V55" s="31"/>
    </row>
    <row r="56" spans="1:22" ht="14.4">
      <c r="B56" s="203">
        <f>IF(C56="","",COUNTIF($C$14:C56,"&lt;&gt;""")-COUNTBLANK($C$14:C56))</f>
        <v>37</v>
      </c>
      <c r="C56" s="204" t="s">
        <v>328</v>
      </c>
      <c r="D56" s="204" t="s">
        <v>327</v>
      </c>
      <c r="E56" s="206" t="s">
        <v>299</v>
      </c>
      <c r="F56" s="206" t="s">
        <v>117</v>
      </c>
      <c r="H56" s="665">
        <f t="shared" si="2"/>
        <v>1</v>
      </c>
      <c r="I56" s="64"/>
      <c r="J56" s="184"/>
      <c r="K56" s="34"/>
      <c r="L56" s="64"/>
      <c r="M56" s="184"/>
      <c r="N56" s="34"/>
      <c r="O56" s="64"/>
      <c r="P56" s="184"/>
      <c r="R56" s="666"/>
      <c r="S56" s="34"/>
      <c r="T56" s="188"/>
      <c r="V56" s="31"/>
    </row>
    <row r="57" spans="1:22" ht="14.4">
      <c r="A57" s="33"/>
      <c r="B57" s="203">
        <f>IF(C57="","",COUNTIF($C$14:C57,"&lt;&gt;""")-COUNTBLANK($C$14:C57))</f>
        <v>38</v>
      </c>
      <c r="C57" s="970" t="s">
        <v>330</v>
      </c>
      <c r="D57" s="970" t="s">
        <v>329</v>
      </c>
      <c r="E57" s="437" t="s">
        <v>182</v>
      </c>
      <c r="F57" s="432" t="s">
        <v>117</v>
      </c>
      <c r="H57" s="665">
        <f t="shared" si="2"/>
        <v>1</v>
      </c>
      <c r="I57" s="438"/>
      <c r="J57" s="419"/>
      <c r="K57" s="420"/>
      <c r="L57" s="438"/>
      <c r="M57" s="419"/>
      <c r="N57" s="420"/>
      <c r="O57" s="438"/>
      <c r="P57" s="419"/>
      <c r="Q57" s="420"/>
      <c r="R57" s="695"/>
      <c r="S57" s="420"/>
      <c r="T57" s="696"/>
      <c r="U57" s="420"/>
      <c r="V57" s="31"/>
    </row>
    <row r="58" spans="1:22" ht="14.4">
      <c r="A58" s="33"/>
      <c r="B58" s="1004">
        <f>IF(C58="","",COUNTIF($C$14:C58,"&lt;&gt;""")-COUNTBLANK($C$14:C58))</f>
        <v>39</v>
      </c>
      <c r="C58" s="970" t="s">
        <v>332</v>
      </c>
      <c r="D58" s="970" t="s">
        <v>2522</v>
      </c>
      <c r="E58" s="437" t="s">
        <v>182</v>
      </c>
      <c r="F58" s="432" t="s">
        <v>117</v>
      </c>
      <c r="G58" s="986"/>
      <c r="H58" s="1011">
        <f t="shared" si="2"/>
        <v>1</v>
      </c>
      <c r="I58" s="438"/>
      <c r="J58" s="419"/>
      <c r="K58" s="420"/>
      <c r="L58" s="438"/>
      <c r="M58" s="419"/>
      <c r="N58" s="420"/>
      <c r="O58" s="438"/>
      <c r="P58" s="419"/>
      <c r="Q58" s="420"/>
      <c r="R58" s="695"/>
      <c r="S58" s="420"/>
      <c r="T58" s="696"/>
      <c r="U58" s="420"/>
      <c r="V58" s="31"/>
    </row>
    <row r="59" spans="1:22" ht="14.4">
      <c r="A59" s="33"/>
      <c r="B59" s="1004">
        <f>IF(C59="","",COUNTIF($C$14:C59,"&lt;&gt;""")-COUNTBLANK($C$14:C59))</f>
        <v>40</v>
      </c>
      <c r="C59" s="970" t="s">
        <v>334</v>
      </c>
      <c r="D59" s="970" t="s">
        <v>331</v>
      </c>
      <c r="E59" s="432" t="s">
        <v>150</v>
      </c>
      <c r="F59" s="432" t="s">
        <v>117</v>
      </c>
      <c r="H59" s="665">
        <f t="shared" si="2"/>
        <v>1</v>
      </c>
      <c r="I59" s="438"/>
      <c r="J59" s="419"/>
      <c r="K59" s="420"/>
      <c r="L59" s="438"/>
      <c r="M59" s="419"/>
      <c r="N59" s="420"/>
      <c r="O59" s="438"/>
      <c r="P59" s="419"/>
      <c r="Q59" s="420"/>
      <c r="R59" s="695"/>
      <c r="S59" s="420"/>
      <c r="T59" s="696"/>
      <c r="U59" s="420"/>
      <c r="V59" s="31"/>
    </row>
    <row r="60" spans="1:22" ht="14.4">
      <c r="A60" s="33"/>
      <c r="B60" s="1004">
        <f>IF(C60="","",COUNTIF($C$14:C60,"&lt;&gt;""")-COUNTBLANK($C$14:C60))</f>
        <v>41</v>
      </c>
      <c r="C60" s="970" t="s">
        <v>335</v>
      </c>
      <c r="D60" s="970" t="s">
        <v>2523</v>
      </c>
      <c r="E60" s="432" t="s">
        <v>150</v>
      </c>
      <c r="F60" s="432" t="s">
        <v>117</v>
      </c>
      <c r="G60" s="986"/>
      <c r="H60" s="1011">
        <f t="shared" si="2"/>
        <v>1</v>
      </c>
      <c r="I60" s="438"/>
      <c r="J60" s="419"/>
      <c r="K60" s="420"/>
      <c r="L60" s="438"/>
      <c r="M60" s="419"/>
      <c r="N60" s="420"/>
      <c r="O60" s="438"/>
      <c r="P60" s="419"/>
      <c r="Q60" s="420"/>
      <c r="R60" s="695"/>
      <c r="S60" s="420"/>
      <c r="T60" s="696"/>
      <c r="U60" s="420"/>
      <c r="V60" s="31"/>
    </row>
    <row r="61" spans="1:22" ht="14.4">
      <c r="A61" s="33"/>
      <c r="B61" s="1004">
        <f>IF(C61="","",COUNTIF($C$14:C61,"&lt;&gt;""")-COUNTBLANK($C$14:C61))</f>
        <v>42</v>
      </c>
      <c r="C61" s="970" t="s">
        <v>336</v>
      </c>
      <c r="D61" s="970" t="s">
        <v>333</v>
      </c>
      <c r="E61" s="437" t="s">
        <v>182</v>
      </c>
      <c r="F61" s="432" t="s">
        <v>117</v>
      </c>
      <c r="H61" s="665">
        <f t="shared" si="2"/>
        <v>1</v>
      </c>
      <c r="I61" s="438"/>
      <c r="J61" s="419"/>
      <c r="K61" s="420"/>
      <c r="L61" s="438"/>
      <c r="M61" s="419"/>
      <c r="N61" s="420"/>
      <c r="O61" s="438"/>
      <c r="P61" s="419"/>
      <c r="Q61" s="420"/>
      <c r="R61" s="695"/>
      <c r="S61" s="420"/>
      <c r="T61" s="696"/>
      <c r="U61" s="420"/>
      <c r="V61" s="31"/>
    </row>
    <row r="62" spans="1:22" ht="14.4">
      <c r="A62" s="33"/>
      <c r="B62" s="1004">
        <f>IF(C62="","",COUNTIF($C$14:C62,"&lt;&gt;""")-COUNTBLANK($C$14:C62))</f>
        <v>43</v>
      </c>
      <c r="C62" s="970" t="s">
        <v>337</v>
      </c>
      <c r="D62" s="970" t="s">
        <v>2524</v>
      </c>
      <c r="E62" s="437" t="s">
        <v>182</v>
      </c>
      <c r="F62" s="432" t="s">
        <v>117</v>
      </c>
      <c r="G62" s="986"/>
      <c r="H62" s="1011">
        <f>IF(AND(I62&lt;&gt;"",J62&lt;&gt;"",L62&lt;&gt;"",M62&lt;&gt;"",O62&lt;&gt;"",P62&lt;&gt;"",T62&lt;&gt;""),0,1)</f>
        <v>1</v>
      </c>
      <c r="I62" s="438"/>
      <c r="J62" s="419"/>
      <c r="K62" s="420"/>
      <c r="L62" s="438"/>
      <c r="M62" s="419"/>
      <c r="N62" s="420"/>
      <c r="O62" s="438"/>
      <c r="P62" s="419"/>
      <c r="Q62" s="420"/>
      <c r="R62" s="695"/>
      <c r="S62" s="420"/>
      <c r="T62" s="696"/>
      <c r="U62" s="420"/>
      <c r="V62" s="31"/>
    </row>
    <row r="63" spans="1:22" ht="14.4">
      <c r="B63" s="1004" t="str">
        <f>IF(C63="","",COUNTIF($C$14:C63,"&lt;&gt;""")-COUNTBLANK($C$14:C63))</f>
        <v/>
      </c>
      <c r="C63" s="985"/>
      <c r="D63" s="985"/>
      <c r="H63" s="84"/>
      <c r="Q63" s="32"/>
      <c r="T63" s="460"/>
      <c r="V63" s="31"/>
    </row>
    <row r="64" spans="1:22" ht="14.4">
      <c r="B64" s="1004" t="str">
        <f>IF(C64="","",COUNTIF($C$14:C64,"&lt;&gt;""")-COUNTBLANK($C$14:C64))</f>
        <v/>
      </c>
      <c r="C64" s="995"/>
      <c r="D64" s="982" t="s">
        <v>1995</v>
      </c>
      <c r="E64" s="173"/>
      <c r="F64" s="173"/>
      <c r="G64" s="111"/>
      <c r="H64" s="84"/>
      <c r="I64" s="34"/>
      <c r="K64" s="34"/>
      <c r="L64" s="34"/>
      <c r="N64" s="34"/>
      <c r="O64" s="34"/>
      <c r="R64" s="34"/>
      <c r="S64" s="34"/>
      <c r="T64" s="880"/>
      <c r="V64" s="31"/>
    </row>
    <row r="65" spans="1:22" ht="14.4">
      <c r="B65" s="1004">
        <f>IF(C65="","",COUNTIF($C$14:C65,"&lt;&gt;""")-COUNTBLANK($C$14:C65))</f>
        <v>44</v>
      </c>
      <c r="C65" s="970" t="s">
        <v>338</v>
      </c>
      <c r="D65" s="970" t="s">
        <v>1996</v>
      </c>
      <c r="E65" s="206" t="s">
        <v>240</v>
      </c>
      <c r="F65" s="206" t="s">
        <v>117</v>
      </c>
      <c r="H65" s="665">
        <f t="shared" ref="H65:H74" si="3">IF(AND(I65&lt;&gt;"",J65&lt;&gt;"",L65&lt;&gt;"",M65&lt;&gt;"",O65&lt;&gt;"",P65&lt;&gt;"",T65&lt;&gt;""),0,1)</f>
        <v>1</v>
      </c>
      <c r="I65" s="247"/>
      <c r="J65" s="184"/>
      <c r="K65" s="34"/>
      <c r="L65" s="247"/>
      <c r="M65" s="184"/>
      <c r="O65" s="247"/>
      <c r="P65" s="184"/>
      <c r="R65" s="666"/>
      <c r="S65" s="34"/>
      <c r="T65" s="188"/>
      <c r="V65" s="31"/>
    </row>
    <row r="66" spans="1:22" ht="14.4">
      <c r="B66" s="1004">
        <f>IF(C66="","",COUNTIF($C$14:C66,"&lt;&gt;""")-COUNTBLANK($C$14:C66))</f>
        <v>45</v>
      </c>
      <c r="C66" s="970" t="s">
        <v>339</v>
      </c>
      <c r="D66" s="970" t="s">
        <v>1997</v>
      </c>
      <c r="E66" s="206" t="s">
        <v>240</v>
      </c>
      <c r="F66" s="206" t="s">
        <v>117</v>
      </c>
      <c r="H66" s="665">
        <f t="shared" si="3"/>
        <v>1</v>
      </c>
      <c r="I66" s="247"/>
      <c r="J66" s="184"/>
      <c r="K66" s="34"/>
      <c r="L66" s="247"/>
      <c r="M66" s="184"/>
      <c r="O66" s="247"/>
      <c r="P66" s="184"/>
      <c r="R66" s="666"/>
      <c r="S66" s="34"/>
      <c r="T66" s="188"/>
      <c r="V66" s="31"/>
    </row>
    <row r="67" spans="1:22" ht="14.4">
      <c r="A67" s="34"/>
      <c r="B67" s="1004">
        <f>IF(C67="","",COUNTIF($C$14:C67,"&lt;&gt;""")-COUNTBLANK($C$14:C67))</f>
        <v>46</v>
      </c>
      <c r="C67" s="970" t="s">
        <v>340</v>
      </c>
      <c r="D67" s="970" t="s">
        <v>1998</v>
      </c>
      <c r="E67" s="206" t="s">
        <v>240</v>
      </c>
      <c r="F67" s="206" t="s">
        <v>117</v>
      </c>
      <c r="H67" s="665">
        <f t="shared" si="3"/>
        <v>1</v>
      </c>
      <c r="I67" s="247"/>
      <c r="J67" s="184"/>
      <c r="K67" s="34"/>
      <c r="L67" s="247"/>
      <c r="M67" s="184"/>
      <c r="O67" s="247"/>
      <c r="P67" s="184"/>
      <c r="R67" s="666"/>
      <c r="S67" s="34"/>
      <c r="T67" s="188"/>
      <c r="V67" s="31"/>
    </row>
    <row r="68" spans="1:22" ht="14.4">
      <c r="A68" s="34"/>
      <c r="B68" s="1004">
        <f>IF(C68="","",COUNTIF($C$14:C68,"&lt;&gt;""")-COUNTBLANK($C$14:C68))</f>
        <v>47</v>
      </c>
      <c r="C68" s="970" t="s">
        <v>341</v>
      </c>
      <c r="D68" s="970" t="s">
        <v>1999</v>
      </c>
      <c r="E68" s="206" t="s">
        <v>240</v>
      </c>
      <c r="F68" s="206" t="s">
        <v>117</v>
      </c>
      <c r="H68" s="665">
        <f t="shared" si="3"/>
        <v>1</v>
      </c>
      <c r="I68" s="247"/>
      <c r="J68" s="184"/>
      <c r="K68" s="34"/>
      <c r="L68" s="247"/>
      <c r="M68" s="184"/>
      <c r="N68" s="34"/>
      <c r="O68" s="247"/>
      <c r="P68" s="184"/>
      <c r="R68" s="666"/>
      <c r="S68" s="34"/>
      <c r="T68" s="188"/>
      <c r="V68" s="31"/>
    </row>
    <row r="69" spans="1:22" ht="14.4">
      <c r="A69" s="34"/>
      <c r="B69" s="1004">
        <f>IF(C69="","",COUNTIF($C$14:C69,"&lt;&gt;""")-COUNTBLANK($C$14:C69))</f>
        <v>48</v>
      </c>
      <c r="C69" s="970" t="s">
        <v>342</v>
      </c>
      <c r="D69" s="970" t="s">
        <v>2000</v>
      </c>
      <c r="E69" s="206" t="s">
        <v>240</v>
      </c>
      <c r="F69" s="206" t="s">
        <v>117</v>
      </c>
      <c r="H69" s="665">
        <f t="shared" si="3"/>
        <v>1</v>
      </c>
      <c r="I69" s="247"/>
      <c r="J69" s="184"/>
      <c r="K69" s="34"/>
      <c r="L69" s="247"/>
      <c r="M69" s="184"/>
      <c r="N69" s="34"/>
      <c r="O69" s="247"/>
      <c r="P69" s="184"/>
      <c r="R69" s="666"/>
      <c r="S69" s="34"/>
      <c r="T69" s="188"/>
      <c r="V69" s="31"/>
    </row>
    <row r="70" spans="1:22" ht="14.4">
      <c r="A70" s="34"/>
      <c r="B70" s="1004">
        <f>IF(C70="","",COUNTIF($C$14:C70,"&lt;&gt;""")-COUNTBLANK($C$14:C70))</f>
        <v>49</v>
      </c>
      <c r="C70" s="970" t="s">
        <v>344</v>
      </c>
      <c r="D70" s="970" t="s">
        <v>2001</v>
      </c>
      <c r="E70" s="206" t="s">
        <v>240</v>
      </c>
      <c r="F70" s="206" t="s">
        <v>117</v>
      </c>
      <c r="H70" s="665">
        <f t="shared" si="3"/>
        <v>1</v>
      </c>
      <c r="I70" s="247"/>
      <c r="J70" s="184"/>
      <c r="K70" s="34"/>
      <c r="L70" s="247"/>
      <c r="M70" s="184"/>
      <c r="N70" s="34"/>
      <c r="O70" s="247"/>
      <c r="P70" s="184"/>
      <c r="R70" s="666"/>
      <c r="S70" s="34"/>
      <c r="T70" s="188"/>
      <c r="V70" s="31"/>
    </row>
    <row r="71" spans="1:22" ht="14.4">
      <c r="A71" s="34"/>
      <c r="B71" s="1004">
        <f>IF(C71="","",COUNTIF($C$14:C71,"&lt;&gt;""")-COUNTBLANK($C$14:C71))</f>
        <v>50</v>
      </c>
      <c r="C71" s="970" t="s">
        <v>2015</v>
      </c>
      <c r="D71" s="970" t="s">
        <v>2002</v>
      </c>
      <c r="E71" s="206" t="s">
        <v>240</v>
      </c>
      <c r="F71" s="206" t="s">
        <v>117</v>
      </c>
      <c r="H71" s="665">
        <f t="shared" si="3"/>
        <v>1</v>
      </c>
      <c r="I71" s="247"/>
      <c r="J71" s="184"/>
      <c r="K71" s="34"/>
      <c r="L71" s="247"/>
      <c r="M71" s="184"/>
      <c r="N71" s="34"/>
      <c r="O71" s="247"/>
      <c r="P71" s="184"/>
      <c r="R71" s="666"/>
      <c r="S71" s="34"/>
      <c r="T71" s="188"/>
      <c r="V71" s="31"/>
    </row>
    <row r="72" spans="1:22" ht="14.4">
      <c r="A72" s="34"/>
      <c r="B72" s="1004">
        <f>IF(C72="","",COUNTIF($C$14:C72,"&lt;&gt;""")-COUNTBLANK($C$14:C72))</f>
        <v>51</v>
      </c>
      <c r="C72" s="970" t="s">
        <v>2525</v>
      </c>
      <c r="D72" s="970" t="s">
        <v>2003</v>
      </c>
      <c r="E72" s="206" t="s">
        <v>240</v>
      </c>
      <c r="F72" s="206" t="s">
        <v>117</v>
      </c>
      <c r="H72" s="665">
        <f t="shared" si="3"/>
        <v>1</v>
      </c>
      <c r="I72" s="247"/>
      <c r="J72" s="184"/>
      <c r="K72" s="34"/>
      <c r="L72" s="247"/>
      <c r="M72" s="184"/>
      <c r="N72" s="34"/>
      <c r="O72" s="247"/>
      <c r="P72" s="184"/>
      <c r="R72" s="666"/>
      <c r="S72" s="34"/>
      <c r="T72" s="188"/>
      <c r="V72" s="31"/>
    </row>
    <row r="73" spans="1:22" ht="14.1" customHeight="1">
      <c r="A73" s="34"/>
      <c r="B73" s="1004">
        <f>IF(C73="","",COUNTIF($C$14:C73,"&lt;&gt;""")-COUNTBLANK($C$14:C73))</f>
        <v>52</v>
      </c>
      <c r="C73" s="970" t="s">
        <v>2526</v>
      </c>
      <c r="D73" s="970" t="s">
        <v>2004</v>
      </c>
      <c r="E73" s="206" t="s">
        <v>343</v>
      </c>
      <c r="F73" s="206" t="s">
        <v>117</v>
      </c>
      <c r="H73" s="665">
        <f t="shared" si="3"/>
        <v>1</v>
      </c>
      <c r="I73" s="64"/>
      <c r="J73" s="184"/>
      <c r="K73" s="34"/>
      <c r="L73" s="247"/>
      <c r="M73" s="184"/>
      <c r="N73" s="34"/>
      <c r="O73" s="64"/>
      <c r="P73" s="184"/>
      <c r="R73" s="666"/>
      <c r="S73" s="34"/>
      <c r="T73" s="188"/>
      <c r="V73" s="31"/>
    </row>
    <row r="74" spans="1:22" ht="14.4">
      <c r="A74" s="34"/>
      <c r="B74" s="1004">
        <f>IF(C74="","",COUNTIF($C$14:C74,"&lt;&gt;""")-COUNTBLANK($C$14:C74))</f>
        <v>53</v>
      </c>
      <c r="C74" s="970" t="s">
        <v>2527</v>
      </c>
      <c r="D74" s="970" t="s">
        <v>345</v>
      </c>
      <c r="E74" s="206" t="s">
        <v>240</v>
      </c>
      <c r="F74" s="206" t="s">
        <v>117</v>
      </c>
      <c r="H74" s="665">
        <f t="shared" si="3"/>
        <v>1</v>
      </c>
      <c r="I74" s="247"/>
      <c r="J74" s="184"/>
      <c r="K74" s="34"/>
      <c r="L74" s="247"/>
      <c r="M74" s="184"/>
      <c r="N74" s="34"/>
      <c r="O74" s="247"/>
      <c r="P74" s="184"/>
      <c r="R74" s="666"/>
      <c r="S74" s="34"/>
      <c r="T74" s="188"/>
      <c r="V74" s="31"/>
    </row>
    <row r="75" spans="1:22" ht="14.4">
      <c r="A75" s="34"/>
      <c r="B75" s="1004" t="str">
        <f>IF(C75="","",COUNTIF($C$14:C75,"&lt;&gt;""")-COUNTBLANK($C$14:C75))</f>
        <v/>
      </c>
      <c r="C75" s="985"/>
      <c r="D75" s="985"/>
      <c r="H75" s="84"/>
      <c r="N75" s="34"/>
      <c r="R75" s="34"/>
      <c r="S75" s="34"/>
      <c r="T75" s="878"/>
      <c r="V75" s="877"/>
    </row>
    <row r="76" spans="1:22" ht="14.4">
      <c r="A76" s="34"/>
      <c r="B76" s="52"/>
      <c r="H76" s="84"/>
      <c r="N76" s="34"/>
      <c r="R76" s="34"/>
      <c r="S76" s="34"/>
      <c r="T76" s="83"/>
      <c r="V76" s="306"/>
    </row>
    <row r="77" spans="1:22" ht="14.4">
      <c r="A77" s="34"/>
      <c r="B77" s="52"/>
      <c r="C77" s="32" t="s">
        <v>129</v>
      </c>
      <c r="H77" s="84"/>
      <c r="N77" s="34"/>
      <c r="R77" s="34"/>
      <c r="S77" s="34"/>
      <c r="T77" s="83"/>
      <c r="V77" s="306"/>
    </row>
    <row r="78" spans="1:22" ht="14.4">
      <c r="A78" s="34"/>
      <c r="B78" s="52"/>
      <c r="C78" s="1378"/>
      <c r="D78" s="1379"/>
      <c r="E78" s="1379"/>
      <c r="F78" s="1380"/>
      <c r="H78" s="84"/>
      <c r="N78" s="34"/>
      <c r="R78" s="34"/>
      <c r="S78" s="34"/>
      <c r="T78" s="83"/>
      <c r="V78" s="306"/>
    </row>
    <row r="79" spans="1:22" ht="14.4">
      <c r="A79" s="34"/>
      <c r="B79" s="52"/>
      <c r="C79" s="1381"/>
      <c r="D79" s="1405"/>
      <c r="E79" s="1405"/>
      <c r="F79" s="1382"/>
      <c r="H79" s="84"/>
      <c r="N79" s="34"/>
      <c r="R79" s="34"/>
      <c r="S79" s="34"/>
      <c r="T79" s="83"/>
      <c r="V79" s="306"/>
    </row>
    <row r="80" spans="1:22" ht="14.4">
      <c r="A80" s="34"/>
      <c r="B80" s="52"/>
      <c r="C80" s="1381"/>
      <c r="D80" s="1405"/>
      <c r="E80" s="1405"/>
      <c r="F80" s="1382"/>
      <c r="H80" s="84"/>
      <c r="N80" s="34"/>
      <c r="R80" s="34"/>
      <c r="S80" s="34"/>
      <c r="T80" s="83"/>
      <c r="V80" s="306"/>
    </row>
    <row r="81" spans="1:22" ht="14.4">
      <c r="A81" s="34"/>
      <c r="B81" s="52"/>
      <c r="C81" s="1381"/>
      <c r="D81" s="1405"/>
      <c r="E81" s="1405"/>
      <c r="F81" s="1382"/>
      <c r="H81" s="84"/>
      <c r="N81" s="34"/>
      <c r="R81" s="34"/>
      <c r="S81" s="34"/>
      <c r="T81" s="83"/>
      <c r="V81" s="306"/>
    </row>
    <row r="82" spans="1:22" ht="14.4">
      <c r="A82" s="34"/>
      <c r="B82" s="52"/>
      <c r="C82" s="1383"/>
      <c r="D82" s="1384"/>
      <c r="E82" s="1384"/>
      <c r="F82" s="1385"/>
      <c r="H82" s="84"/>
      <c r="N82" s="34"/>
      <c r="R82" s="34"/>
      <c r="S82" s="34"/>
      <c r="T82" s="83"/>
      <c r="V82" s="306"/>
    </row>
    <row r="83" spans="1:22" ht="14.4">
      <c r="B83" s="52"/>
      <c r="H83" s="84"/>
      <c r="N83" s="34"/>
      <c r="R83" s="34"/>
      <c r="S83" s="34"/>
      <c r="T83" s="83"/>
      <c r="V83" s="306"/>
    </row>
    <row r="84" spans="1:22" ht="14.4">
      <c r="B84" s="52"/>
      <c r="D84" s="33"/>
      <c r="E84" s="174"/>
      <c r="F84" s="174"/>
      <c r="H84" s="84"/>
      <c r="T84" s="84"/>
      <c r="V84" s="306"/>
    </row>
    <row r="85" spans="1:22" ht="14.4">
      <c r="B85" s="335" t="s">
        <v>130</v>
      </c>
      <c r="C85" s="56"/>
      <c r="D85" s="56"/>
      <c r="E85" s="175"/>
      <c r="F85" s="175"/>
      <c r="G85" s="56"/>
      <c r="H85" s="312"/>
      <c r="I85" s="56"/>
      <c r="J85" s="56"/>
      <c r="K85" s="56"/>
      <c r="L85" s="56"/>
      <c r="M85" s="56"/>
      <c r="N85" s="56"/>
      <c r="O85" s="56"/>
      <c r="P85" s="56"/>
      <c r="Q85" s="56"/>
      <c r="R85" s="56"/>
      <c r="S85" s="56"/>
      <c r="T85" s="312"/>
      <c r="U85" s="312"/>
      <c r="V85" s="312"/>
    </row>
    <row r="86" spans="1:22" ht="14.4">
      <c r="A86" s="34"/>
      <c r="B86" s="34"/>
      <c r="C86" s="34"/>
      <c r="D86" s="34"/>
      <c r="E86" s="905"/>
      <c r="F86" s="905"/>
      <c r="H86" s="96"/>
      <c r="I86" s="34"/>
      <c r="J86" s="34"/>
      <c r="K86" s="34"/>
      <c r="L86" s="34"/>
      <c r="M86" s="34"/>
      <c r="N86" s="34"/>
      <c r="O86" s="34"/>
      <c r="P86" s="34"/>
      <c r="R86" s="34"/>
      <c r="S86" s="34"/>
      <c r="T86" s="34"/>
    </row>
  </sheetData>
  <mergeCells count="8">
    <mergeCell ref="V10:V12"/>
    <mergeCell ref="C78:F82"/>
    <mergeCell ref="R10:R12"/>
    <mergeCell ref="T10:T12"/>
    <mergeCell ref="H10:H12"/>
    <mergeCell ref="I10:J11"/>
    <mergeCell ref="L10:M11"/>
    <mergeCell ref="O10:P11"/>
  </mergeCells>
  <conditionalFormatting sqref="H3 H16:H29 H65:H74">
    <cfRule type="cellIs" dxfId="1141" priority="145" stopIfTrue="1" operator="greaterThan">
      <formula>0</formula>
    </cfRule>
    <cfRule type="cellIs" dxfId="1140" priority="146" stopIfTrue="1" operator="lessThan">
      <formula>1</formula>
    </cfRule>
  </conditionalFormatting>
  <conditionalFormatting sqref="H22:H26 H29">
    <cfRule type="cellIs" dxfId="1139" priority="93" stopIfTrue="1" operator="greaterThan">
      <formula>0</formula>
    </cfRule>
    <cfRule type="cellIs" dxfId="1138" priority="94" stopIfTrue="1" operator="lessThan">
      <formula>1</formula>
    </cfRule>
  </conditionalFormatting>
  <conditionalFormatting sqref="H22:H26 H29">
    <cfRule type="cellIs" dxfId="1137" priority="95" stopIfTrue="1" operator="greaterThan">
      <formula>0</formula>
    </cfRule>
    <cfRule type="cellIs" dxfId="1136" priority="96" stopIfTrue="1" operator="lessThan">
      <formula>1</formula>
    </cfRule>
  </conditionalFormatting>
  <conditionalFormatting sqref="H21">
    <cfRule type="cellIs" dxfId="1135" priority="49" stopIfTrue="1" operator="greaterThan">
      <formula>0</formula>
    </cfRule>
    <cfRule type="cellIs" dxfId="1134" priority="50" stopIfTrue="1" operator="lessThan">
      <formula>1</formula>
    </cfRule>
  </conditionalFormatting>
  <conditionalFormatting sqref="H21">
    <cfRule type="cellIs" dxfId="1133" priority="51" stopIfTrue="1" operator="greaterThan">
      <formula>0</formula>
    </cfRule>
    <cfRule type="cellIs" dxfId="1132" priority="52" stopIfTrue="1" operator="lessThan">
      <formula>1</formula>
    </cfRule>
  </conditionalFormatting>
  <conditionalFormatting sqref="H27">
    <cfRule type="cellIs" dxfId="1131" priority="45" stopIfTrue="1" operator="greaterThan">
      <formula>0</formula>
    </cfRule>
    <cfRule type="cellIs" dxfId="1130" priority="46" stopIfTrue="1" operator="lessThan">
      <formula>1</formula>
    </cfRule>
  </conditionalFormatting>
  <conditionalFormatting sqref="H27">
    <cfRule type="cellIs" dxfId="1129" priority="47" stopIfTrue="1" operator="greaterThan">
      <formula>0</formula>
    </cfRule>
    <cfRule type="cellIs" dxfId="1128" priority="48" stopIfTrue="1" operator="lessThan">
      <formula>1</formula>
    </cfRule>
  </conditionalFormatting>
  <conditionalFormatting sqref="H28">
    <cfRule type="cellIs" dxfId="1127" priority="41" stopIfTrue="1" operator="greaterThan">
      <formula>0</formula>
    </cfRule>
    <cfRule type="cellIs" dxfId="1126" priority="42" stopIfTrue="1" operator="lessThan">
      <formula>1</formula>
    </cfRule>
  </conditionalFormatting>
  <conditionalFormatting sqref="H28">
    <cfRule type="cellIs" dxfId="1125" priority="43" stopIfTrue="1" operator="greaterThan">
      <formula>0</formula>
    </cfRule>
    <cfRule type="cellIs" dxfId="1124" priority="44" stopIfTrue="1" operator="lessThan">
      <formula>1</formula>
    </cfRule>
  </conditionalFormatting>
  <conditionalFormatting sqref="H32:H50">
    <cfRule type="cellIs" dxfId="1123" priority="17" stopIfTrue="1" operator="greaterThan">
      <formula>0</formula>
    </cfRule>
    <cfRule type="cellIs" dxfId="1122" priority="18" stopIfTrue="1" operator="lessThan">
      <formula>1</formula>
    </cfRule>
  </conditionalFormatting>
  <conditionalFormatting sqref="H32:H50">
    <cfRule type="cellIs" dxfId="1121" priority="19" stopIfTrue="1" operator="greaterThan">
      <formula>0</formula>
    </cfRule>
    <cfRule type="cellIs" dxfId="1120" priority="20" stopIfTrue="1" operator="lessThan">
      <formula>1</formula>
    </cfRule>
  </conditionalFormatting>
  <conditionalFormatting sqref="H53:H61">
    <cfRule type="cellIs" dxfId="1119" priority="13" stopIfTrue="1" operator="greaterThan">
      <formula>0</formula>
    </cfRule>
    <cfRule type="cellIs" dxfId="1118" priority="14" stopIfTrue="1" operator="lessThan">
      <formula>1</formula>
    </cfRule>
  </conditionalFormatting>
  <conditionalFormatting sqref="H53:H61">
    <cfRule type="cellIs" dxfId="1117" priority="15" stopIfTrue="1" operator="greaterThan">
      <formula>0</formula>
    </cfRule>
    <cfRule type="cellIs" dxfId="1116" priority="16" stopIfTrue="1" operator="lessThan">
      <formula>1</formula>
    </cfRule>
  </conditionalFormatting>
  <conditionalFormatting sqref="H62">
    <cfRule type="cellIs" dxfId="1115" priority="1" stopIfTrue="1" operator="greaterThan">
      <formula>0</formula>
    </cfRule>
    <cfRule type="cellIs" dxfId="1114" priority="2" stopIfTrue="1" operator="lessThan">
      <formula>1</formula>
    </cfRule>
  </conditionalFormatting>
  <conditionalFormatting sqref="H62">
    <cfRule type="cellIs" dxfId="1113" priority="3" stopIfTrue="1" operator="greaterThan">
      <formula>0</formula>
    </cfRule>
    <cfRule type="cellIs" dxfId="1112" priority="4" stopIfTrue="1" operator="lessThan">
      <formula>1</formula>
    </cfRule>
  </conditionalFormatting>
  <dataValidations count="1">
    <dataValidation type="list" allowBlank="1" showInputMessage="1" showErrorMessage="1" sqref="M53:M62 J53:J62 M32:M50 J16:J29 J32:J50 P32:P50 J65:J74 M65:M74 P65:P74 P16:P29 M16:M29 P53:P62" xr:uid="{96983F97-B060-4BC1-A3A1-8DF561125C0E}">
      <formula1>Confidence_grade</formula1>
    </dataValidation>
  </dataValidations>
  <pageMargins left="0.70866141732283472" right="0.70866141732283472" top="0.74803149606299213" bottom="0.74803149606299213" header="0.31496062992125984" footer="0.31496062992125984"/>
  <pageSetup paperSize="9" scale="40" fitToHeight="0" orientation="landscape" horizontalDpi="300" r:id="rId1"/>
  <headerFooter>
    <oddHeader>&amp;LDepartment of Internal Affairs - Three Waters Reform Programme - Request for Information Template Workbook I</oddHeader>
    <oddFooter>&amp;LPage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4" ma:contentTypeDescription="Create a new document." ma:contentTypeScope="" ma:versionID="30c1f6ad40d570e9519b63bb8dafbc95">
  <xsd:schema xmlns:xsd="http://www.w3.org/2001/XMLSchema" xmlns:xs="http://www.w3.org/2001/XMLSchema" xmlns:p="http://schemas.microsoft.com/office/2006/metadata/properties" xmlns:ns2="08a23fc5-e034-477c-ac83-93bc1440f322" targetNamespace="http://schemas.microsoft.com/office/2006/metadata/properties" ma:root="true" ma:fieldsID="830778f39291bb3ca65aa40eac42cee0" ns2:_="">
    <xsd:import namespace="08a23fc5-e034-477c-ac83-93bc1440f32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4C5F6D-2CBF-4654-9AEE-A84FDDFBF25D}">
  <ds:schemaRefs>
    <ds:schemaRef ds:uri="http://purl.org/dc/elements/1.1/"/>
    <ds:schemaRef ds:uri="http://purl.org/dc/dcmitype/"/>
    <ds:schemaRef ds:uri="http://schemas.microsoft.com/office/infopath/2007/PartnerControls"/>
    <ds:schemaRef ds:uri="08a23fc5-e034-477c-ac83-93bc1440f322"/>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D2BA063-A077-4A9E-BE9F-1F092ED18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a23fc5-e034-477c-ac83-93bc1440f3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FA3998-A967-458A-AA1F-BB32559FCC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38</vt:i4>
      </vt:variant>
    </vt:vector>
  </HeadingPairs>
  <TitlesOfParts>
    <vt:vector size="108" baseType="lpstr">
      <vt:lpstr>Key information</vt:lpstr>
      <vt:lpstr>Instructions</vt:lpstr>
      <vt:lpstr>AA1</vt:lpstr>
      <vt:lpstr>AA2</vt:lpstr>
      <vt:lpstr>A1</vt:lpstr>
      <vt:lpstr>A2</vt:lpstr>
      <vt:lpstr>A3</vt:lpstr>
      <vt:lpstr>A3b</vt:lpstr>
      <vt:lpstr>A4</vt:lpstr>
      <vt:lpstr>B1</vt:lpstr>
      <vt:lpstr>B1a</vt:lpstr>
      <vt:lpstr>B2</vt:lpstr>
      <vt:lpstr>B3</vt:lpstr>
      <vt:lpstr>B3a</vt:lpstr>
      <vt:lpstr>B3b</vt:lpstr>
      <vt:lpstr>B3c</vt:lpstr>
      <vt:lpstr>B4</vt:lpstr>
      <vt:lpstr>B5</vt:lpstr>
      <vt:lpstr>B6</vt:lpstr>
      <vt:lpstr>B8</vt:lpstr>
      <vt:lpstr>C1</vt:lpstr>
      <vt:lpstr>C2</vt:lpstr>
      <vt:lpstr>C3</vt:lpstr>
      <vt:lpstr>C4</vt:lpstr>
      <vt:lpstr>C5</vt:lpstr>
      <vt:lpstr>C6</vt:lpstr>
      <vt:lpstr>C7</vt:lpstr>
      <vt:lpstr>C8</vt:lpstr>
      <vt:lpstr>C8b</vt:lpstr>
      <vt:lpstr>E1</vt:lpstr>
      <vt:lpstr>E2</vt:lpstr>
      <vt:lpstr>E2b</vt:lpstr>
      <vt:lpstr>E4</vt:lpstr>
      <vt:lpstr>E5</vt:lpstr>
      <vt:lpstr>E6</vt:lpstr>
      <vt:lpstr>E7</vt:lpstr>
      <vt:lpstr>E7b</vt:lpstr>
      <vt:lpstr>E8</vt:lpstr>
      <vt:lpstr>E9</vt:lpstr>
      <vt:lpstr>E10</vt:lpstr>
      <vt:lpstr>E11</vt:lpstr>
      <vt:lpstr>E12</vt:lpstr>
      <vt:lpstr>F1</vt:lpstr>
      <vt:lpstr>F2</vt:lpstr>
      <vt:lpstr>F2a</vt:lpstr>
      <vt:lpstr>F3</vt:lpstr>
      <vt:lpstr>F3a</vt:lpstr>
      <vt:lpstr>F4</vt:lpstr>
      <vt:lpstr>F5</vt:lpstr>
      <vt:lpstr>F7</vt:lpstr>
      <vt:lpstr>F7a</vt:lpstr>
      <vt:lpstr>F7b</vt:lpstr>
      <vt:lpstr>F7c</vt:lpstr>
      <vt:lpstr>F8</vt:lpstr>
      <vt:lpstr>F8a</vt:lpstr>
      <vt:lpstr>F8b</vt:lpstr>
      <vt:lpstr>F8c</vt:lpstr>
      <vt:lpstr>F9</vt:lpstr>
      <vt:lpstr>F10</vt:lpstr>
      <vt:lpstr>F11</vt:lpstr>
      <vt:lpstr>F12</vt:lpstr>
      <vt:lpstr>G1</vt:lpstr>
      <vt:lpstr>G2</vt:lpstr>
      <vt:lpstr>G3</vt:lpstr>
      <vt:lpstr>G4</vt:lpstr>
      <vt:lpstr>G5</vt:lpstr>
      <vt:lpstr>J1</vt:lpstr>
      <vt:lpstr>J2</vt:lpstr>
      <vt:lpstr>J3</vt:lpstr>
      <vt:lpstr>Lists</vt:lpstr>
      <vt:lpstr>Confidence_grade</vt:lpstr>
      <vt:lpstr>'AA2'!Print_Titles</vt:lpstr>
      <vt:lpstr>'E1'!Print_Titles</vt:lpstr>
      <vt:lpstr>'E10'!Print_Titles</vt:lpstr>
      <vt:lpstr>'E12'!Print_Titles</vt:lpstr>
      <vt:lpstr>'E2'!Print_Titles</vt:lpstr>
      <vt:lpstr>E2b!Print_Titles</vt:lpstr>
      <vt:lpstr>'E6'!Print_Titles</vt:lpstr>
      <vt:lpstr>'E7'!Print_Titles</vt:lpstr>
      <vt:lpstr>E7b!Print_Titles</vt:lpstr>
      <vt:lpstr>'E8'!Print_Titles</vt:lpstr>
      <vt:lpstr>'F1'!Print_Titles</vt:lpstr>
      <vt:lpstr>'F10'!Print_Titles</vt:lpstr>
      <vt:lpstr>'F11'!Print_Titles</vt:lpstr>
      <vt:lpstr>'F12'!Print_Titles</vt:lpstr>
      <vt:lpstr>'F2'!Print_Titles</vt:lpstr>
      <vt:lpstr>'F3'!Print_Titles</vt:lpstr>
      <vt:lpstr>'F4'!Print_Titles</vt:lpstr>
      <vt:lpstr>'F5'!Print_Titles</vt:lpstr>
      <vt:lpstr>'F7'!Print_Titles</vt:lpstr>
      <vt:lpstr>F7a!Print_Titles</vt:lpstr>
      <vt:lpstr>F7b!Print_Titles</vt:lpstr>
      <vt:lpstr>F7c!Print_Titles</vt:lpstr>
      <vt:lpstr>'F8'!Print_Titles</vt:lpstr>
      <vt:lpstr>F8a!Print_Titles</vt:lpstr>
      <vt:lpstr>F8b!Print_Titles</vt:lpstr>
      <vt:lpstr>F8c!Print_Titles</vt:lpstr>
      <vt:lpstr>'F9'!Print_Titles</vt:lpstr>
      <vt:lpstr>'G1'!Print_Titles</vt:lpstr>
      <vt:lpstr>'G2'!Print_Titles</vt:lpstr>
      <vt:lpstr>'G3'!Print_Titles</vt:lpstr>
      <vt:lpstr>'G4'!Print_Titles</vt:lpstr>
      <vt:lpstr>'G5'!Print_Titles</vt:lpstr>
      <vt:lpstr>Instructions!Print_Titles</vt:lpstr>
      <vt:lpstr>'J1'!Print_Titles</vt:lpstr>
      <vt:lpstr>'Key information'!Print_Titles</vt:lpstr>
      <vt:lpstr>Report_year</vt:lpstr>
      <vt:lpstr>Territorial_Authority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Jamie Sutton</dc:creator>
  <cp:keywords/>
  <dc:description/>
  <cp:lastModifiedBy>Jamie Sutton</cp:lastModifiedBy>
  <cp:revision/>
  <cp:lastPrinted>2020-10-18T22:42:48Z</cp:lastPrinted>
  <dcterms:created xsi:type="dcterms:W3CDTF">2020-09-20T21:29:14Z</dcterms:created>
  <dcterms:modified xsi:type="dcterms:W3CDTF">2020-11-09T22:13:37Z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0x0101005C06D791AA22684099EE4672EBEDF614</vt:lpwstr>
  </property>
  <property fmtid="{D5CDD505-2E9C-101B-9397-08002B2CF9AE}" pid="4" name="Hydro Nation Area">
    <vt:lpwstr/>
  </property>
</Properties>
</file>