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K:\FINANCE\Ministerial Expense Reporting and Releases\Quarterly\Quarterly release\2020-Q4 - Apr to June 2020\"/>
    </mc:Choice>
  </mc:AlternateContent>
  <xr:revisionPtr revIDLastSave="0" documentId="8_{3158FAA8-2F6C-497E-9D8F-52E0E1340AB3}" xr6:coauthVersionLast="41" xr6:coauthVersionMax="41" xr10:uidLastSave="{00000000-0000-0000-0000-000000000000}"/>
  <bookViews>
    <workbookView xWindow="-120" yWindow="-120" windowWidth="29040" windowHeight="15840" xr2:uid="{A9413DF3-4847-4E22-82A0-CB82DE8E89CA}"/>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7" i="1" l="1"/>
  <c r="G37" i="1"/>
  <c r="F37" i="1"/>
  <c r="E37" i="1"/>
  <c r="D37" i="1"/>
  <c r="H36" i="1"/>
  <c r="H35" i="1"/>
  <c r="H34" i="1"/>
  <c r="H33" i="1"/>
  <c r="H32" i="1"/>
  <c r="G30" i="1"/>
  <c r="F30" i="1"/>
  <c r="E30" i="1"/>
  <c r="D30" i="1"/>
  <c r="H29" i="1"/>
  <c r="H28" i="1"/>
  <c r="H27" i="1"/>
  <c r="H26" i="1"/>
  <c r="H25" i="1"/>
  <c r="H24" i="1"/>
  <c r="H23" i="1"/>
  <c r="H22" i="1"/>
  <c r="H21" i="1"/>
  <c r="I20" i="1"/>
  <c r="H20" i="1"/>
  <c r="H19" i="1"/>
  <c r="I18" i="1"/>
  <c r="I30" i="1" s="1"/>
  <c r="H18" i="1"/>
  <c r="H17" i="1"/>
  <c r="H16" i="1"/>
  <c r="H15" i="1"/>
  <c r="I14" i="1"/>
  <c r="H14" i="1"/>
  <c r="H13" i="1"/>
  <c r="H12" i="1"/>
  <c r="I11" i="1"/>
  <c r="H11" i="1"/>
  <c r="H10" i="1"/>
  <c r="H30" i="1" s="1"/>
  <c r="I8" i="1"/>
  <c r="G8" i="1"/>
  <c r="G38" i="1" s="1"/>
  <c r="F8" i="1"/>
  <c r="E8" i="1"/>
  <c r="D8" i="1"/>
  <c r="D38" i="1" s="1"/>
  <c r="H7" i="1"/>
  <c r="H6" i="1"/>
  <c r="H5" i="1"/>
  <c r="H4" i="1"/>
  <c r="F38" i="1" l="1"/>
  <c r="E38" i="1"/>
  <c r="H37" i="1"/>
  <c r="H8" i="1"/>
  <c r="H38" i="1" s="1"/>
  <c r="I38" i="1"/>
</calcChain>
</file>

<file path=xl/sharedStrings.xml><?xml version="1.0" encoding="utf-8"?>
<sst xmlns="http://schemas.openxmlformats.org/spreadsheetml/2006/main" count="54" uniqueCount="52">
  <si>
    <t>MEMBERS OF THE EXECUTIVE EXPENSES FROM 1 APRIL TO 30 JUNE 2020</t>
  </si>
  <si>
    <t>Party</t>
  </si>
  <si>
    <t xml:space="preserve">Out of Wellington Accommodation </t>
  </si>
  <si>
    <t xml:space="preserve"> Domestic Air Travel</t>
  </si>
  <si>
    <t xml:space="preserve"> Surface Travel (Ministers, Spouse and staff)  (B)</t>
  </si>
  <si>
    <t xml:space="preserve">Sub Total Internal Costs </t>
  </si>
  <si>
    <t xml:space="preserve">Official Cabinet Approved International Travel (A) </t>
  </si>
  <si>
    <t>Green Party</t>
  </si>
  <si>
    <t>Hon Eugenie Sage</t>
  </si>
  <si>
    <t>Hon James Shaw</t>
  </si>
  <si>
    <t>Hon Julie Anne Genter</t>
  </si>
  <si>
    <t>Jan Logie</t>
  </si>
  <si>
    <t>Green Party Total</t>
  </si>
  <si>
    <t xml:space="preserve">Labour </t>
  </si>
  <si>
    <t>Hon Andrew Little</t>
  </si>
  <si>
    <t>Hon Aupito Su'a William Sio</t>
  </si>
  <si>
    <t>Hon Carmel Sepuloni</t>
  </si>
  <si>
    <t>Hon Chris Hipkins</t>
  </si>
  <si>
    <t>Hon Damien O'Connor</t>
  </si>
  <si>
    <t>( C )</t>
  </si>
  <si>
    <t>Hon David Clark</t>
  </si>
  <si>
    <t>Hon David Parker</t>
  </si>
  <si>
    <t>Hon Grant Robertson</t>
  </si>
  <si>
    <t>Hon Iain Lees-Galloway</t>
  </si>
  <si>
    <t>Hon Jenny Salesa</t>
  </si>
  <si>
    <t>Hon Kelvin Davis</t>
  </si>
  <si>
    <t>Hon Kris Faafoi</t>
  </si>
  <si>
    <t>Hon Megan Woods</t>
  </si>
  <si>
    <t>Hon Nanaia Mahuta</t>
  </si>
  <si>
    <t>Hon Peeni Henare</t>
  </si>
  <si>
    <t>Hon Phil Twyford</t>
  </si>
  <si>
    <t xml:space="preserve">Hon Poto Williams </t>
  </si>
  <si>
    <t>Hon Stuart Nash</t>
  </si>
  <si>
    <t>Hon Willie Jackson</t>
  </si>
  <si>
    <t>Rt Hon Jacinda Ardern</t>
  </si>
  <si>
    <t>Labour  Total</t>
  </si>
  <si>
    <t>NZ First</t>
  </si>
  <si>
    <t>Fletcher Tabuteau</t>
  </si>
  <si>
    <t>Hon Ron Mark</t>
  </si>
  <si>
    <t>Hon Shane Jones</t>
  </si>
  <si>
    <t>Hon Tracey Martin</t>
  </si>
  <si>
    <t xml:space="preserve">Rt Hon Winston Peters </t>
  </si>
  <si>
    <t>NZ First Total</t>
  </si>
  <si>
    <t>Total Green, Labour, NZ First</t>
  </si>
  <si>
    <t>Notes</t>
  </si>
  <si>
    <t>These figures may include expenses incurred in previous quarters due to the timing of invoicing.</t>
  </si>
  <si>
    <t>Excludes GST, Fringe Benefit Tax &amp; depreciation as applicable</t>
  </si>
  <si>
    <r>
      <rPr>
        <i/>
        <sz val="11"/>
        <color theme="1"/>
        <rFont val="Calibri"/>
        <family val="2"/>
        <scheme val="minor"/>
      </rPr>
      <t>(A)</t>
    </r>
    <r>
      <rPr>
        <sz val="11"/>
        <color theme="1"/>
        <rFont val="Calibri"/>
        <family val="2"/>
        <scheme val="minor"/>
      </rPr>
      <t xml:space="preserve"> Ministers, spouse, staff, MPs or students where relevant</t>
    </r>
  </si>
  <si>
    <r>
      <rPr>
        <i/>
        <sz val="11"/>
        <color theme="1"/>
        <rFont val="Calibri"/>
        <family val="2"/>
        <scheme val="minor"/>
      </rPr>
      <t>(B)</t>
    </r>
    <r>
      <rPr>
        <sz val="11"/>
        <color theme="1"/>
        <rFont val="Calibri"/>
        <family val="2"/>
        <scheme val="minor"/>
      </rPr>
      <t xml:space="preserve"> These figures include the use of VIPT/Crown vehicles, taxis, parking fees and mileage claims</t>
    </r>
  </si>
  <si>
    <r>
      <rPr>
        <i/>
        <sz val="11"/>
        <color theme="1"/>
        <rFont val="Calibri"/>
        <family val="2"/>
        <scheme val="minor"/>
      </rPr>
      <t>(C)</t>
    </r>
    <r>
      <rPr>
        <sz val="11"/>
        <color theme="1"/>
        <rFont val="Calibri"/>
        <family val="2"/>
        <scheme val="minor"/>
      </rPr>
      <t xml:space="preserve"> These figures include credits relating to cancellation of flights, as well residual costs from prior trips. Due to the COVID 19 situation, all overseas travels in Q4 2020 have been suspended.</t>
    </r>
  </si>
  <si>
    <r>
      <rPr>
        <i/>
        <sz val="11"/>
        <color theme="1"/>
        <rFont val="Calibri"/>
        <family val="2"/>
        <scheme val="minor"/>
      </rPr>
      <t>(D)</t>
    </r>
    <r>
      <rPr>
        <sz val="11"/>
        <color theme="1"/>
        <rFont val="Calibri"/>
        <family val="2"/>
        <scheme val="minor"/>
      </rPr>
      <t xml:space="preserve"> These figures include an extra payday  in April, as opposed to the standard 6 paydays in a quarter</t>
    </r>
  </si>
  <si>
    <t>Wellington Accommodation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</si>
</sst>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_)\ "/>
    <numFmt numFmtId="165" formatCode="#,##0_ ;[Red]\-#,##0\ "/>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sz val="11"/>
      <color theme="1"/>
      <name val="Calibri"/>
      <family val="2"/>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vertical="top" wrapText="1"/>
    </xf>
    <xf numFmtId="0" fontId="3" fillId="2" borderId="3" xfId="0" applyFont="1" applyFill="1" applyBorder="1" applyAlignment="1">
      <alignment horizontal="center" vertical="center" wrapText="1"/>
    </xf>
    <xf numFmtId="0" fontId="0" fillId="0" borderId="0" xfId="0" applyBorder="1"/>
    <xf numFmtId="0" fontId="2" fillId="0" borderId="5" xfId="0" applyFont="1" applyBorder="1" applyAlignment="1">
      <alignment horizontal="left"/>
    </xf>
    <xf numFmtId="0" fontId="2" fillId="0" borderId="0" xfId="0" applyFont="1" applyBorder="1" applyAlignment="1">
      <alignment horizontal="left"/>
    </xf>
    <xf numFmtId="164" fontId="0" fillId="0" borderId="6" xfId="0" applyNumberFormat="1" applyFont="1" applyBorder="1"/>
    <xf numFmtId="164" fontId="0" fillId="0" borderId="0" xfId="0" applyNumberFormat="1" applyFont="1" applyBorder="1"/>
    <xf numFmtId="0" fontId="0" fillId="0" borderId="7" xfId="0" applyBorder="1"/>
    <xf numFmtId="43" fontId="0" fillId="0" borderId="0" xfId="1" applyFont="1" applyBorder="1"/>
    <xf numFmtId="0" fontId="0" fillId="0" borderId="5" xfId="0" applyFont="1" applyBorder="1" applyAlignment="1">
      <alignment horizontal="left" indent="1"/>
    </xf>
    <xf numFmtId="0" fontId="0" fillId="0" borderId="0" xfId="0" applyFont="1" applyBorder="1" applyAlignment="1">
      <alignment horizontal="left" indent="1"/>
    </xf>
    <xf numFmtId="0" fontId="0" fillId="0" borderId="0" xfId="0" applyFill="1"/>
    <xf numFmtId="0" fontId="0" fillId="0" borderId="0" xfId="0" applyFill="1" applyBorder="1"/>
    <xf numFmtId="0" fontId="4" fillId="0" borderId="7" xfId="0" applyFont="1" applyBorder="1"/>
    <xf numFmtId="0" fontId="2" fillId="3" borderId="5" xfId="0" applyFont="1" applyFill="1" applyBorder="1" applyAlignment="1">
      <alignment horizontal="left"/>
    </xf>
    <xf numFmtId="0" fontId="2" fillId="3" borderId="0" xfId="0" applyFont="1" applyFill="1" applyBorder="1" applyAlignment="1">
      <alignment horizontal="left"/>
    </xf>
    <xf numFmtId="164" fontId="2" fillId="3" borderId="6" xfId="0" applyNumberFormat="1" applyFont="1" applyFill="1" applyBorder="1"/>
    <xf numFmtId="164" fontId="2" fillId="3" borderId="0" xfId="0" applyNumberFormat="1" applyFont="1" applyFill="1" applyBorder="1"/>
    <xf numFmtId="164" fontId="2" fillId="3" borderId="7" xfId="0" applyNumberFormat="1" applyFont="1" applyFill="1" applyBorder="1"/>
    <xf numFmtId="0" fontId="0" fillId="0" borderId="0" xfId="0" applyFont="1" applyFill="1" applyBorder="1" applyAlignment="1">
      <alignment horizontal="left" indent="1"/>
    </xf>
    <xf numFmtId="0" fontId="2" fillId="0" borderId="7" xfId="0" applyFont="1" applyBorder="1" applyAlignment="1">
      <alignment horizontal="center"/>
    </xf>
    <xf numFmtId="164" fontId="0" fillId="0" borderId="0" xfId="0" applyNumberFormat="1" applyFont="1" applyFill="1" applyBorder="1"/>
    <xf numFmtId="165" fontId="0" fillId="0" borderId="6" xfId="0" applyNumberFormat="1" applyFont="1" applyBorder="1"/>
    <xf numFmtId="164" fontId="0" fillId="0" borderId="6" xfId="0" applyNumberFormat="1" applyFont="1" applyFill="1" applyBorder="1"/>
    <xf numFmtId="164" fontId="2" fillId="0" borderId="7" xfId="0" applyNumberFormat="1" applyFont="1" applyFill="1" applyBorder="1"/>
    <xf numFmtId="164" fontId="2" fillId="3" borderId="5" xfId="0" applyNumberFormat="1" applyFont="1" applyFill="1" applyBorder="1"/>
    <xf numFmtId="164" fontId="2" fillId="3" borderId="8" xfId="0" applyNumberFormat="1" applyFont="1" applyFill="1" applyBorder="1"/>
    <xf numFmtId="164" fontId="2" fillId="3" borderId="9" xfId="0" applyNumberFormat="1" applyFont="1" applyFill="1" applyBorder="1"/>
    <xf numFmtId="164" fontId="2" fillId="3" borderId="10" xfId="0" applyNumberFormat="1" applyFont="1" applyFill="1" applyBorder="1"/>
    <xf numFmtId="0" fontId="2" fillId="3" borderId="11" xfId="0" applyFont="1" applyFill="1" applyBorder="1"/>
    <xf numFmtId="164" fontId="2" fillId="0" borderId="0" xfId="0" applyNumberFormat="1" applyFont="1" applyFill="1" applyBorder="1"/>
    <xf numFmtId="0" fontId="4" fillId="0" borderId="0" xfId="0" applyFont="1" applyFill="1" applyBorder="1"/>
    <xf numFmtId="0" fontId="2" fillId="0" borderId="12" xfId="0" applyFont="1" applyBorder="1"/>
    <xf numFmtId="0" fontId="2" fillId="0" borderId="13" xfId="0" applyFont="1" applyBorder="1"/>
    <xf numFmtId="0" fontId="0" fillId="0" borderId="13" xfId="0" applyBorder="1"/>
    <xf numFmtId="164" fontId="0" fillId="0" borderId="13" xfId="0" applyNumberFormat="1" applyBorder="1"/>
    <xf numFmtId="0" fontId="0" fillId="0" borderId="14" xfId="0" applyBorder="1"/>
    <xf numFmtId="0" fontId="0" fillId="0" borderId="0" xfId="0" applyFill="1" applyBorder="1" applyAlignment="1">
      <alignment horizontal="center"/>
    </xf>
    <xf numFmtId="0" fontId="0" fillId="0" borderId="15" xfId="0" applyFont="1" applyBorder="1"/>
    <xf numFmtId="0" fontId="0" fillId="0" borderId="0" xfId="0" applyFont="1" applyBorder="1"/>
    <xf numFmtId="0" fontId="0" fillId="0" borderId="16" xfId="0" applyFont="1" applyBorder="1"/>
    <xf numFmtId="0" fontId="0" fillId="0" borderId="15" xfId="0" applyBorder="1"/>
    <xf numFmtId="164" fontId="0" fillId="0" borderId="0" xfId="0" applyNumberFormat="1" applyBorder="1"/>
    <xf numFmtId="0" fontId="0" fillId="0" borderId="16" xfId="0" applyBorder="1"/>
    <xf numFmtId="0" fontId="0" fillId="0" borderId="17" xfId="0" applyBorder="1"/>
    <xf numFmtId="0" fontId="0" fillId="0" borderId="18" xfId="0" applyBorder="1"/>
    <xf numFmtId="0" fontId="0" fillId="0" borderId="19" xfId="0" applyBorder="1"/>
    <xf numFmtId="0" fontId="5" fillId="0" borderId="0" xfId="0" quotePrefix="1" applyFont="1" applyBorder="1"/>
    <xf numFmtId="4" fontId="0" fillId="0" borderId="0" xfId="0" applyNumberFormat="1"/>
    <xf numFmtId="0" fontId="6" fillId="0" borderId="0" xfId="0" applyFont="1" applyBorder="1" applyAlignment="1">
      <alignment horizontal="lef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15" xfId="0" applyBorder="1" applyAlignment="1">
      <alignment horizontal="left" vertical="center" wrapText="1"/>
    </xf>
    <xf numFmtId="0" fontId="0" fillId="0" borderId="0" xfId="0" applyBorder="1" applyAlignment="1">
      <alignment horizontal="left" vertical="center" wrapText="1"/>
    </xf>
    <xf numFmtId="0" fontId="0" fillId="0" borderId="16" xfId="0"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ecutive%20Expenses%20Disclosure%2001Apr-30June%202020-Q42020-(Labour,%20NZFirst,%20and%20%20Green)%20with%20vari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 a vis Monthly reports"/>
      <sheetName val="monthlyvariances on v1draft"/>
      <sheetName val="2020 Q1 VS 2019 Q4"/>
      <sheetName val="2020 Q1 VS 2019 Q1 Variance "/>
      <sheetName val="JUL-SEPT DRAFT FOR PMO"/>
      <sheetName val="Y-o-Y 2020 Q4 vs 2019 Q4"/>
      <sheetName val="Q-on-Q 2020Q4 v 2020Q3Final"/>
      <sheetName val="APR-JUN2020 FINAL DRAFT"/>
      <sheetName val="Q4-2020Ranking"/>
      <sheetName val="Apr-June2020 Q4 2020 DRAFTv1"/>
      <sheetName val="Jan-Mar 2020 Q3 FINAL"/>
      <sheetName val="Oct-Dec 2019 Q2 2020 FINAL"/>
      <sheetName val="Jul-Sept 2019 FINAL"/>
      <sheetName val="Jul-Sep 2019 Draft for analysis"/>
      <sheetName val="April-June 2019 Q4 FINAL"/>
      <sheetName val="Apr-June 2019-origFin"/>
      <sheetName val="Jan-Mar 2019 Q3 FINAL"/>
      <sheetName val="Oct-Dec 2018 FINAL"/>
      <sheetName val="Jul-Sep 2018 FINAL"/>
      <sheetName val="Apr-Jun 2018 Q4 FINAL"/>
      <sheetName val="2019Q4 VS 2018Q4 Variance"/>
      <sheetName val="2019 Q4 v Q3 Variance"/>
      <sheetName val="Analysis by expenditure ranking"/>
      <sheetName val="2020 Q1 Variance notes"/>
      <sheetName val="2019 Q4 Variance Notes"/>
    </sheetNames>
    <sheetDataSet>
      <sheetData sheetId="0">
        <row r="18">
          <cell r="W18">
            <v>-4401.7000000000007</v>
          </cell>
        </row>
        <row r="20">
          <cell r="W20">
            <v>-21.629999999999995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7699-D697-4A39-8A4F-EFADD03C0713}">
  <sheetPr>
    <pageSetUpPr fitToPage="1"/>
  </sheetPr>
  <dimension ref="B1:O83"/>
  <sheetViews>
    <sheetView showGridLines="0" tabSelected="1" workbookViewId="0">
      <selection activeCell="L3" sqref="L3"/>
    </sheetView>
  </sheetViews>
  <sheetFormatPr defaultColWidth="9.140625" defaultRowHeight="15" x14ac:dyDescent="0.25"/>
  <cols>
    <col min="1" max="1" width="2.140625" customWidth="1"/>
    <col min="2" max="2" width="27.5703125" customWidth="1"/>
    <col min="3" max="3" width="3" customWidth="1"/>
    <col min="4" max="4" width="15.28515625" customWidth="1"/>
    <col min="5" max="5" width="15.140625" customWidth="1"/>
    <col min="6" max="6" width="11.140625" customWidth="1"/>
    <col min="7" max="7" width="12.5703125" bestFit="1" customWidth="1"/>
    <col min="8" max="8" width="13.28515625" customWidth="1"/>
    <col min="9" max="9" width="11.85546875" style="4" customWidth="1"/>
    <col min="10" max="10" width="5" customWidth="1"/>
    <col min="11" max="11" width="1.85546875" customWidth="1"/>
    <col min="12" max="13" width="10" customWidth="1"/>
    <col min="14" max="15" width="9.85546875" bestFit="1" customWidth="1"/>
  </cols>
  <sheetData>
    <row r="1" spans="2:15" ht="16.5" thickBot="1" x14ac:dyDescent="0.3">
      <c r="B1" s="51" t="s">
        <v>0</v>
      </c>
      <c r="C1" s="51"/>
      <c r="D1" s="51"/>
      <c r="E1" s="51"/>
      <c r="F1" s="51"/>
      <c r="G1" s="51"/>
      <c r="H1" s="51"/>
      <c r="I1" s="51"/>
    </row>
    <row r="2" spans="2:15" ht="75" x14ac:dyDescent="0.25">
      <c r="B2" s="1" t="s">
        <v>1</v>
      </c>
      <c r="C2" s="2"/>
      <c r="D2" s="3" t="s">
        <v>51</v>
      </c>
      <c r="E2" s="3" t="s">
        <v>2</v>
      </c>
      <c r="F2" s="3" t="s">
        <v>3</v>
      </c>
      <c r="G2" s="3" t="s">
        <v>4</v>
      </c>
      <c r="H2" s="3" t="s">
        <v>5</v>
      </c>
      <c r="I2" s="52" t="s">
        <v>6</v>
      </c>
      <c r="J2" s="53"/>
      <c r="L2" s="4"/>
      <c r="M2" s="4"/>
      <c r="N2" s="4"/>
      <c r="O2" s="4"/>
    </row>
    <row r="3" spans="2:15" x14ac:dyDescent="0.25">
      <c r="B3" s="5" t="s">
        <v>7</v>
      </c>
      <c r="C3" s="6"/>
      <c r="D3" s="7"/>
      <c r="E3" s="7"/>
      <c r="F3" s="7"/>
      <c r="G3" s="7"/>
      <c r="H3" s="7"/>
      <c r="I3" s="8"/>
      <c r="J3" s="9"/>
      <c r="L3" s="6"/>
      <c r="M3" s="10"/>
      <c r="N3" s="10"/>
      <c r="O3" s="10"/>
    </row>
    <row r="4" spans="2:15" x14ac:dyDescent="0.25">
      <c r="B4" s="11" t="s">
        <v>8</v>
      </c>
      <c r="C4" s="12"/>
      <c r="D4" s="7">
        <v>8457.5400000000009</v>
      </c>
      <c r="E4" s="7">
        <v>2642.3</v>
      </c>
      <c r="F4" s="7">
        <v>2444.92</v>
      </c>
      <c r="G4" s="7">
        <v>1439.85</v>
      </c>
      <c r="H4" s="7">
        <f>SUM(D4:G4)</f>
        <v>14984.61</v>
      </c>
      <c r="I4" s="8">
        <v>0</v>
      </c>
      <c r="J4" s="9"/>
      <c r="K4" s="13"/>
      <c r="L4" s="14"/>
      <c r="M4" s="10"/>
      <c r="N4" s="10"/>
      <c r="O4" s="10"/>
    </row>
    <row r="5" spans="2:15" x14ac:dyDescent="0.25">
      <c r="B5" s="11" t="s">
        <v>9</v>
      </c>
      <c r="C5" s="12"/>
      <c r="D5" s="7">
        <v>0</v>
      </c>
      <c r="E5" s="7">
        <v>2098.08</v>
      </c>
      <c r="F5" s="7">
        <v>1452.69</v>
      </c>
      <c r="G5" s="7">
        <v>2117.13</v>
      </c>
      <c r="H5" s="7">
        <f>SUM(D5:G5)</f>
        <v>5667.9</v>
      </c>
      <c r="I5" s="8">
        <v>244.35</v>
      </c>
      <c r="J5" s="9"/>
      <c r="K5" s="13"/>
      <c r="L5" s="14"/>
      <c r="M5" s="10"/>
      <c r="N5" s="10"/>
      <c r="O5" s="10"/>
    </row>
    <row r="6" spans="2:15" x14ac:dyDescent="0.25">
      <c r="B6" s="11" t="s">
        <v>10</v>
      </c>
      <c r="C6" s="12"/>
      <c r="D6" s="7">
        <v>0</v>
      </c>
      <c r="E6" s="7">
        <v>200</v>
      </c>
      <c r="F6" s="7">
        <v>-67.300000000000011</v>
      </c>
      <c r="G6" s="7">
        <v>295.78999999999996</v>
      </c>
      <c r="H6" s="7">
        <f>SUM(D6:G6)</f>
        <v>428.48999999999995</v>
      </c>
      <c r="I6" s="8">
        <v>0</v>
      </c>
      <c r="J6" s="15"/>
      <c r="K6" s="13"/>
      <c r="L6" s="14"/>
      <c r="M6" s="10"/>
      <c r="N6" s="10"/>
      <c r="O6" s="10"/>
    </row>
    <row r="7" spans="2:15" x14ac:dyDescent="0.25">
      <c r="B7" s="11" t="s">
        <v>11</v>
      </c>
      <c r="C7" s="12"/>
      <c r="D7" s="7">
        <v>0</v>
      </c>
      <c r="E7" s="7">
        <v>625.65000000000009</v>
      </c>
      <c r="F7" s="7">
        <v>-771.74</v>
      </c>
      <c r="G7" s="7">
        <v>114.8</v>
      </c>
      <c r="H7" s="7">
        <f>SUM(D7:G7)</f>
        <v>-31.289999999999921</v>
      </c>
      <c r="I7" s="8">
        <v>0</v>
      </c>
      <c r="J7" s="9"/>
      <c r="K7" s="13"/>
      <c r="L7" s="14"/>
      <c r="M7" s="10"/>
      <c r="N7" s="10"/>
      <c r="O7" s="10"/>
    </row>
    <row r="8" spans="2:15" x14ac:dyDescent="0.25">
      <c r="B8" s="16" t="s">
        <v>12</v>
      </c>
      <c r="C8" s="17"/>
      <c r="D8" s="18">
        <f t="shared" ref="D8:I8" si="0">SUM(D4:D7)</f>
        <v>8457.5400000000009</v>
      </c>
      <c r="E8" s="18">
        <f t="shared" si="0"/>
        <v>5566.0300000000007</v>
      </c>
      <c r="F8" s="18">
        <f t="shared" si="0"/>
        <v>3058.5699999999997</v>
      </c>
      <c r="G8" s="18">
        <f t="shared" si="0"/>
        <v>3967.57</v>
      </c>
      <c r="H8" s="18">
        <f t="shared" si="0"/>
        <v>21049.710000000003</v>
      </c>
      <c r="I8" s="19">
        <f t="shared" si="0"/>
        <v>244.35</v>
      </c>
      <c r="J8" s="20"/>
      <c r="K8" s="13"/>
      <c r="L8" s="14"/>
      <c r="M8" s="10"/>
      <c r="N8" s="10"/>
      <c r="O8" s="10"/>
    </row>
    <row r="9" spans="2:15" x14ac:dyDescent="0.25">
      <c r="B9" s="5" t="s">
        <v>13</v>
      </c>
      <c r="C9" s="6"/>
      <c r="D9" s="7"/>
      <c r="E9" s="7"/>
      <c r="F9" s="7"/>
      <c r="G9" s="7"/>
      <c r="H9" s="7"/>
      <c r="I9" s="8"/>
      <c r="J9" s="9"/>
      <c r="K9" s="13"/>
      <c r="L9" s="14"/>
      <c r="M9" s="10"/>
      <c r="N9" s="10"/>
      <c r="O9" s="10"/>
    </row>
    <row r="10" spans="2:15" x14ac:dyDescent="0.25">
      <c r="B10" s="11" t="s">
        <v>14</v>
      </c>
      <c r="C10" s="12"/>
      <c r="D10" s="7">
        <v>0</v>
      </c>
      <c r="E10" s="7">
        <v>3571.69</v>
      </c>
      <c r="F10" s="7">
        <v>1028.3400000000001</v>
      </c>
      <c r="G10" s="7">
        <v>3085.29</v>
      </c>
      <c r="H10" s="7">
        <f t="shared" ref="H10:H29" si="1">SUM(D10:G10)</f>
        <v>7685.3200000000006</v>
      </c>
      <c r="I10" s="8">
        <v>94.5</v>
      </c>
      <c r="J10" s="9"/>
      <c r="K10" s="13"/>
      <c r="L10" s="14"/>
      <c r="M10" s="10"/>
      <c r="N10" s="10"/>
      <c r="O10" s="10"/>
    </row>
    <row r="11" spans="2:15" x14ac:dyDescent="0.25">
      <c r="B11" s="11" t="s">
        <v>15</v>
      </c>
      <c r="C11" s="12"/>
      <c r="D11" s="7">
        <v>3431.8500000000004</v>
      </c>
      <c r="E11" s="7">
        <v>650.88</v>
      </c>
      <c r="F11" s="7">
        <v>2683.63</v>
      </c>
      <c r="G11" s="7">
        <v>1214.6799999999998</v>
      </c>
      <c r="H11" s="7">
        <f t="shared" si="1"/>
        <v>7981.0400000000009</v>
      </c>
      <c r="I11" s="8">
        <f>17.35+334.62</f>
        <v>351.97</v>
      </c>
      <c r="J11" s="9"/>
      <c r="K11" s="13"/>
      <c r="L11" s="14"/>
      <c r="M11" s="10"/>
      <c r="N11" s="10"/>
      <c r="O11" s="10"/>
    </row>
    <row r="12" spans="2:15" x14ac:dyDescent="0.25">
      <c r="B12" s="11" t="s">
        <v>16</v>
      </c>
      <c r="C12" s="12"/>
      <c r="D12" s="7">
        <v>8457.5400000000009</v>
      </c>
      <c r="E12" s="7">
        <v>310.43</v>
      </c>
      <c r="F12" s="7">
        <v>5725.5599999999995</v>
      </c>
      <c r="G12" s="7">
        <v>4478.3</v>
      </c>
      <c r="H12" s="7">
        <f t="shared" si="1"/>
        <v>18971.830000000002</v>
      </c>
      <c r="I12" s="8">
        <v>0</v>
      </c>
      <c r="J12" s="9"/>
      <c r="K12" s="13"/>
      <c r="L12" s="14"/>
      <c r="M12" s="10"/>
      <c r="N12" s="10"/>
      <c r="O12" s="10"/>
    </row>
    <row r="13" spans="2:15" x14ac:dyDescent="0.25">
      <c r="B13" s="11" t="s">
        <v>17</v>
      </c>
      <c r="C13" s="21"/>
      <c r="D13" s="7">
        <v>0</v>
      </c>
      <c r="E13" s="7">
        <v>306</v>
      </c>
      <c r="F13" s="7">
        <v>0</v>
      </c>
      <c r="G13" s="7">
        <v>2773.87</v>
      </c>
      <c r="H13" s="7">
        <f t="shared" si="1"/>
        <v>3079.87</v>
      </c>
      <c r="I13" s="8">
        <v>0</v>
      </c>
      <c r="J13" s="9"/>
      <c r="K13" s="13"/>
      <c r="L13" s="14"/>
      <c r="M13" s="10"/>
      <c r="N13" s="10"/>
      <c r="O13" s="10"/>
    </row>
    <row r="14" spans="2:15" x14ac:dyDescent="0.25">
      <c r="B14" s="11" t="s">
        <v>18</v>
      </c>
      <c r="C14" s="21"/>
      <c r="D14" s="7">
        <v>12082.210000000001</v>
      </c>
      <c r="E14" s="7">
        <v>1844.4699999999998</v>
      </c>
      <c r="F14" s="7">
        <v>4779.8799999999992</v>
      </c>
      <c r="G14" s="7">
        <v>5927.75</v>
      </c>
      <c r="H14" s="7">
        <f t="shared" si="1"/>
        <v>24634.309999999998</v>
      </c>
      <c r="I14" s="8">
        <f>-21339.46+2018</f>
        <v>-19321.46</v>
      </c>
      <c r="J14" s="22" t="s">
        <v>19</v>
      </c>
      <c r="K14" s="13"/>
      <c r="L14" s="14"/>
      <c r="M14" s="10"/>
      <c r="N14" s="10"/>
      <c r="O14" s="10"/>
    </row>
    <row r="15" spans="2:15" x14ac:dyDescent="0.25">
      <c r="B15" s="11" t="s">
        <v>20</v>
      </c>
      <c r="C15" s="21"/>
      <c r="D15" s="7">
        <v>8457.5400000000009</v>
      </c>
      <c r="E15" s="7">
        <v>712.20999999999992</v>
      </c>
      <c r="F15" s="7">
        <v>6399.87</v>
      </c>
      <c r="G15" s="7">
        <v>6026.6599999999989</v>
      </c>
      <c r="H15" s="7">
        <f t="shared" si="1"/>
        <v>21596.28</v>
      </c>
      <c r="I15" s="8">
        <v>0</v>
      </c>
      <c r="J15" s="9"/>
      <c r="K15" s="13"/>
      <c r="L15" s="14"/>
      <c r="M15" s="10"/>
      <c r="N15" s="10"/>
      <c r="O15" s="10"/>
    </row>
    <row r="16" spans="2:15" x14ac:dyDescent="0.25">
      <c r="B16" s="11" t="s">
        <v>21</v>
      </c>
      <c r="C16" s="21"/>
      <c r="D16" s="7">
        <v>12082.210000000001</v>
      </c>
      <c r="E16" s="7">
        <v>1038.19</v>
      </c>
      <c r="F16" s="7">
        <v>4298.1699999999992</v>
      </c>
      <c r="G16" s="7">
        <v>2193.3200000000002</v>
      </c>
      <c r="H16" s="7">
        <f t="shared" si="1"/>
        <v>19611.89</v>
      </c>
      <c r="I16" s="8">
        <v>1885.3399999999997</v>
      </c>
      <c r="J16" s="15"/>
      <c r="K16" s="13"/>
      <c r="L16" s="14"/>
      <c r="M16" s="10"/>
      <c r="N16" s="10"/>
      <c r="O16" s="10"/>
    </row>
    <row r="17" spans="2:15" x14ac:dyDescent="0.25">
      <c r="B17" s="11" t="s">
        <v>22</v>
      </c>
      <c r="C17" s="21"/>
      <c r="D17" s="7">
        <v>0</v>
      </c>
      <c r="E17" s="7">
        <v>1503.7399999999998</v>
      </c>
      <c r="F17" s="7">
        <v>750.71</v>
      </c>
      <c r="G17" s="7">
        <v>1329.12</v>
      </c>
      <c r="H17" s="7">
        <f t="shared" si="1"/>
        <v>3583.5699999999997</v>
      </c>
      <c r="I17" s="8">
        <v>438.2</v>
      </c>
      <c r="J17" s="9"/>
      <c r="K17" s="13"/>
      <c r="L17" s="14"/>
      <c r="M17" s="10"/>
      <c r="N17" s="10"/>
      <c r="O17" s="10"/>
    </row>
    <row r="18" spans="2:15" x14ac:dyDescent="0.25">
      <c r="B18" s="11" t="s">
        <v>23</v>
      </c>
      <c r="C18" s="21"/>
      <c r="D18" s="7">
        <v>12082.210000000001</v>
      </c>
      <c r="E18" s="7">
        <v>943.51</v>
      </c>
      <c r="F18" s="7">
        <v>-51.39</v>
      </c>
      <c r="G18" s="7">
        <v>2736.23</v>
      </c>
      <c r="H18" s="7">
        <f t="shared" si="1"/>
        <v>15710.560000000001</v>
      </c>
      <c r="I18" s="23">
        <f>79.2999999999993-'[1]vis a vis Monthly reports'!W18</f>
        <v>4481</v>
      </c>
      <c r="J18" s="9"/>
      <c r="K18" s="13"/>
      <c r="L18" s="14"/>
      <c r="M18" s="10"/>
      <c r="N18" s="10"/>
      <c r="O18" s="10"/>
    </row>
    <row r="19" spans="2:15" x14ac:dyDescent="0.25">
      <c r="B19" s="11" t="s">
        <v>24</v>
      </c>
      <c r="C19" s="21"/>
      <c r="D19" s="7">
        <v>12082.210000000001</v>
      </c>
      <c r="E19" s="7">
        <v>2814.16</v>
      </c>
      <c r="F19" s="7">
        <v>2000.7799999999997</v>
      </c>
      <c r="G19" s="7">
        <v>1834.6799999999998</v>
      </c>
      <c r="H19" s="7">
        <f t="shared" si="1"/>
        <v>18731.830000000002</v>
      </c>
      <c r="I19" s="8">
        <v>0</v>
      </c>
      <c r="J19" s="9"/>
      <c r="K19" s="13"/>
      <c r="L19" s="14"/>
      <c r="M19" s="10"/>
      <c r="N19" s="10"/>
      <c r="O19" s="10"/>
    </row>
    <row r="20" spans="2:15" x14ac:dyDescent="0.25">
      <c r="B20" s="11" t="s">
        <v>25</v>
      </c>
      <c r="C20" s="21"/>
      <c r="D20" s="24">
        <v>12082.210000000001</v>
      </c>
      <c r="E20" s="24">
        <v>2405.5499999999997</v>
      </c>
      <c r="F20" s="24">
        <v>4044.63</v>
      </c>
      <c r="G20" s="24">
        <v>6630.41</v>
      </c>
      <c r="H20" s="24">
        <f t="shared" si="1"/>
        <v>25162.799999999999</v>
      </c>
      <c r="I20" s="8">
        <f>-295.63-'[1]vis a vis Monthly reports'!W20</f>
        <v>-274</v>
      </c>
      <c r="J20" s="9"/>
      <c r="K20" s="13"/>
      <c r="L20" s="14"/>
      <c r="M20" s="10"/>
      <c r="N20" s="10"/>
      <c r="O20" s="10"/>
    </row>
    <row r="21" spans="2:15" x14ac:dyDescent="0.25">
      <c r="B21" s="11" t="s">
        <v>26</v>
      </c>
      <c r="C21" s="21"/>
      <c r="D21" s="7">
        <v>0</v>
      </c>
      <c r="E21" s="7">
        <v>1520.2599999999998</v>
      </c>
      <c r="F21" s="7">
        <v>964.96</v>
      </c>
      <c r="G21" s="7">
        <v>2536.0699999999997</v>
      </c>
      <c r="H21" s="7">
        <f t="shared" si="1"/>
        <v>5021.2899999999991</v>
      </c>
      <c r="I21" s="8">
        <v>0</v>
      </c>
      <c r="J21" s="9"/>
      <c r="K21" s="13"/>
      <c r="L21" s="14"/>
      <c r="M21" s="10"/>
      <c r="N21" s="10"/>
      <c r="O21" s="10"/>
    </row>
    <row r="22" spans="2:15" x14ac:dyDescent="0.25">
      <c r="B22" s="11" t="s">
        <v>27</v>
      </c>
      <c r="C22" s="21"/>
      <c r="D22" s="7">
        <v>12082.210000000001</v>
      </c>
      <c r="E22" s="7">
        <v>728.6</v>
      </c>
      <c r="F22" s="7">
        <v>5542.61</v>
      </c>
      <c r="G22" s="7">
        <v>5283.77</v>
      </c>
      <c r="H22" s="7">
        <f t="shared" si="1"/>
        <v>23637.190000000002</v>
      </c>
      <c r="I22" s="8">
        <v>0</v>
      </c>
      <c r="J22" s="15"/>
      <c r="K22" s="13"/>
      <c r="L22" s="14"/>
      <c r="M22" s="10"/>
      <c r="N22" s="10"/>
      <c r="O22" s="10"/>
    </row>
    <row r="23" spans="2:15" x14ac:dyDescent="0.25">
      <c r="B23" s="11" t="s">
        <v>28</v>
      </c>
      <c r="C23" s="21"/>
      <c r="D23" s="7">
        <v>12082.210000000001</v>
      </c>
      <c r="E23" s="7">
        <v>-51.92999999999995</v>
      </c>
      <c r="F23" s="7">
        <v>2762.61</v>
      </c>
      <c r="G23" s="7">
        <v>5147.1000000000004</v>
      </c>
      <c r="H23" s="7">
        <f t="shared" si="1"/>
        <v>19939.990000000002</v>
      </c>
      <c r="I23" s="8">
        <v>2532.44</v>
      </c>
      <c r="J23" s="9"/>
      <c r="K23" s="13"/>
      <c r="L23" s="14"/>
      <c r="M23" s="10"/>
      <c r="N23" s="10"/>
      <c r="O23" s="10"/>
    </row>
    <row r="24" spans="2:15" x14ac:dyDescent="0.25">
      <c r="B24" s="11" t="s">
        <v>29</v>
      </c>
      <c r="C24" s="21"/>
      <c r="D24" s="7">
        <v>4437.5199999999995</v>
      </c>
      <c r="E24" s="7">
        <v>1208.1100000000001</v>
      </c>
      <c r="F24" s="7">
        <v>2421.85</v>
      </c>
      <c r="G24" s="7">
        <v>1395.55</v>
      </c>
      <c r="H24" s="7">
        <f t="shared" si="1"/>
        <v>9463.0299999999988</v>
      </c>
      <c r="I24" s="8">
        <v>0</v>
      </c>
      <c r="J24" s="9"/>
      <c r="K24" s="13"/>
      <c r="L24" s="14"/>
      <c r="M24" s="10"/>
      <c r="N24" s="10"/>
      <c r="O24" s="10"/>
    </row>
    <row r="25" spans="2:15" x14ac:dyDescent="0.25">
      <c r="B25" s="11" t="s">
        <v>30</v>
      </c>
      <c r="C25" s="12"/>
      <c r="D25" s="7">
        <v>12082.210000000001</v>
      </c>
      <c r="E25" s="7">
        <v>735.20999999999992</v>
      </c>
      <c r="F25" s="7">
        <v>5301.7199999999993</v>
      </c>
      <c r="G25" s="7">
        <v>3983.39</v>
      </c>
      <c r="H25" s="7">
        <f t="shared" si="1"/>
        <v>22102.53</v>
      </c>
      <c r="I25" s="8">
        <v>-57.36</v>
      </c>
      <c r="J25" s="9"/>
      <c r="K25" s="13"/>
      <c r="L25" s="14"/>
      <c r="M25" s="10"/>
      <c r="N25" s="10"/>
      <c r="O25" s="10"/>
    </row>
    <row r="26" spans="2:15" x14ac:dyDescent="0.25">
      <c r="B26" s="11" t="s">
        <v>31</v>
      </c>
      <c r="C26" s="12"/>
      <c r="D26" s="7">
        <v>12082.210000000001</v>
      </c>
      <c r="E26" s="7">
        <v>458.97</v>
      </c>
      <c r="F26" s="7">
        <v>4640.5300000000007</v>
      </c>
      <c r="G26" s="7">
        <v>1495.47</v>
      </c>
      <c r="H26" s="7">
        <f t="shared" si="1"/>
        <v>18677.18</v>
      </c>
      <c r="I26" s="8">
        <v>1106.46</v>
      </c>
      <c r="J26" s="9"/>
      <c r="K26" s="13"/>
      <c r="L26" s="14"/>
      <c r="M26" s="10"/>
      <c r="N26" s="10"/>
      <c r="O26" s="10"/>
    </row>
    <row r="27" spans="2:15" x14ac:dyDescent="0.25">
      <c r="B27" s="11" t="s">
        <v>32</v>
      </c>
      <c r="C27" s="12"/>
      <c r="D27" s="7">
        <v>12082.210000000001</v>
      </c>
      <c r="E27" s="7">
        <v>1441.03</v>
      </c>
      <c r="F27" s="7">
        <v>2845.25</v>
      </c>
      <c r="G27" s="7">
        <v>4922</v>
      </c>
      <c r="H27" s="7">
        <f t="shared" si="1"/>
        <v>21290.49</v>
      </c>
      <c r="I27" s="8">
        <v>0</v>
      </c>
      <c r="J27" s="9"/>
      <c r="K27" s="13"/>
      <c r="L27" s="14"/>
      <c r="M27" s="4"/>
      <c r="N27" s="4"/>
      <c r="O27" s="4"/>
    </row>
    <row r="28" spans="2:15" ht="13.9" customHeight="1" x14ac:dyDescent="0.25">
      <c r="B28" s="11" t="s">
        <v>33</v>
      </c>
      <c r="C28" s="12"/>
      <c r="D28" s="7">
        <v>12082.210000000001</v>
      </c>
      <c r="E28" s="7">
        <v>831.51</v>
      </c>
      <c r="F28" s="7">
        <v>5342</v>
      </c>
      <c r="G28" s="7">
        <v>1413.02</v>
      </c>
      <c r="H28" s="7">
        <f t="shared" si="1"/>
        <v>19668.740000000002</v>
      </c>
      <c r="I28" s="8">
        <v>0</v>
      </c>
      <c r="J28" s="9"/>
      <c r="K28" s="13"/>
      <c r="L28" s="14"/>
      <c r="M28" s="4"/>
      <c r="N28" s="4"/>
      <c r="O28" s="4"/>
    </row>
    <row r="29" spans="2:15" x14ac:dyDescent="0.25">
      <c r="B29" s="11" t="s">
        <v>34</v>
      </c>
      <c r="C29" s="12"/>
      <c r="D29" s="7">
        <v>0</v>
      </c>
      <c r="E29" s="7">
        <v>2135.69</v>
      </c>
      <c r="F29" s="7">
        <v>3559.43</v>
      </c>
      <c r="G29" s="7">
        <v>9137.42</v>
      </c>
      <c r="H29" s="7">
        <f t="shared" si="1"/>
        <v>14832.54</v>
      </c>
      <c r="I29" s="8">
        <v>245.67999999999984</v>
      </c>
      <c r="J29" s="15"/>
      <c r="K29" s="13"/>
      <c r="L29" s="13"/>
    </row>
    <row r="30" spans="2:15" x14ac:dyDescent="0.25">
      <c r="B30" s="16" t="s">
        <v>35</v>
      </c>
      <c r="C30" s="17"/>
      <c r="D30" s="18">
        <f t="shared" ref="D30:I30" si="2">SUM(D10:D29)</f>
        <v>157688.76</v>
      </c>
      <c r="E30" s="18">
        <f t="shared" si="2"/>
        <v>25108.279999999992</v>
      </c>
      <c r="F30" s="18">
        <f t="shared" si="2"/>
        <v>65041.139999999992</v>
      </c>
      <c r="G30" s="18">
        <f t="shared" si="2"/>
        <v>73544.099999999991</v>
      </c>
      <c r="H30" s="18">
        <f t="shared" si="2"/>
        <v>321382.27999999997</v>
      </c>
      <c r="I30" s="19">
        <f t="shared" si="2"/>
        <v>-8517.2299999999959</v>
      </c>
      <c r="J30" s="20"/>
      <c r="K30" s="13"/>
      <c r="L30" s="13"/>
    </row>
    <row r="31" spans="2:15" x14ac:dyDescent="0.25">
      <c r="B31" s="5" t="s">
        <v>36</v>
      </c>
      <c r="C31" s="12"/>
      <c r="D31" s="7"/>
      <c r="E31" s="7"/>
      <c r="F31" s="7"/>
      <c r="G31" s="7"/>
      <c r="H31" s="7"/>
      <c r="I31" s="8"/>
      <c r="J31" s="15"/>
      <c r="K31" s="13"/>
      <c r="L31" s="13"/>
    </row>
    <row r="32" spans="2:15" x14ac:dyDescent="0.25">
      <c r="B32" s="11" t="s">
        <v>37</v>
      </c>
      <c r="C32" s="12"/>
      <c r="D32" s="25">
        <v>5826.31</v>
      </c>
      <c r="E32" s="25">
        <v>1458.48</v>
      </c>
      <c r="F32" s="25">
        <v>3421.22</v>
      </c>
      <c r="G32" s="25">
        <v>957.66000000000008</v>
      </c>
      <c r="H32" s="7">
        <f>SUM(D32:G32)</f>
        <v>11663.67</v>
      </c>
      <c r="I32" s="23">
        <v>130.86000000000001</v>
      </c>
      <c r="J32" s="26"/>
      <c r="K32" s="13"/>
      <c r="L32" s="13"/>
    </row>
    <row r="33" spans="2:12" x14ac:dyDescent="0.25">
      <c r="B33" s="11" t="s">
        <v>38</v>
      </c>
      <c r="C33" s="6"/>
      <c r="D33" s="7">
        <v>12082.210000000001</v>
      </c>
      <c r="E33" s="7">
        <v>1173.23</v>
      </c>
      <c r="F33" s="7">
        <v>773.74</v>
      </c>
      <c r="G33" s="7">
        <v>5355.65</v>
      </c>
      <c r="H33" s="7">
        <f>SUM(D33:G33)</f>
        <v>19384.830000000002</v>
      </c>
      <c r="I33" s="8">
        <v>88.210000000000036</v>
      </c>
      <c r="J33" s="9"/>
      <c r="K33" s="13"/>
      <c r="L33" s="13"/>
    </row>
    <row r="34" spans="2:12" x14ac:dyDescent="0.25">
      <c r="B34" s="11" t="s">
        <v>39</v>
      </c>
      <c r="C34" s="12"/>
      <c r="D34" s="7">
        <v>12082.210000000001</v>
      </c>
      <c r="E34" s="7">
        <v>2079.35</v>
      </c>
      <c r="F34" s="7">
        <v>4404.49</v>
      </c>
      <c r="G34" s="7">
        <v>10157.539999999999</v>
      </c>
      <c r="H34" s="7">
        <f>SUM(D34:G34)</f>
        <v>28723.590000000004</v>
      </c>
      <c r="I34" s="8">
        <v>0</v>
      </c>
      <c r="J34" s="15"/>
      <c r="K34" s="13"/>
      <c r="L34" s="13"/>
    </row>
    <row r="35" spans="2:12" x14ac:dyDescent="0.25">
      <c r="B35" s="11" t="s">
        <v>40</v>
      </c>
      <c r="C35" s="12"/>
      <c r="D35" s="7">
        <v>7249.3399999999992</v>
      </c>
      <c r="E35" s="7">
        <v>993.5</v>
      </c>
      <c r="F35" s="7">
        <v>2669.74</v>
      </c>
      <c r="G35" s="7">
        <v>4912.6400000000003</v>
      </c>
      <c r="H35" s="7">
        <f>SUM(D35:G35)</f>
        <v>15825.220000000001</v>
      </c>
      <c r="I35" s="8">
        <v>6073.92</v>
      </c>
      <c r="J35" s="9"/>
      <c r="K35" s="13"/>
      <c r="L35" s="13"/>
    </row>
    <row r="36" spans="2:12" x14ac:dyDescent="0.25">
      <c r="B36" s="11" t="s">
        <v>41</v>
      </c>
      <c r="C36" s="12"/>
      <c r="D36" s="7">
        <v>0</v>
      </c>
      <c r="E36" s="7">
        <v>442.61</v>
      </c>
      <c r="F36" s="7">
        <v>4655.2299999999996</v>
      </c>
      <c r="G36" s="7">
        <v>5612.5800000000008</v>
      </c>
      <c r="H36" s="7">
        <f>SUM(D36:G36)</f>
        <v>10710.42</v>
      </c>
      <c r="I36" s="8">
        <v>-46203.030000000006</v>
      </c>
      <c r="J36" s="22" t="s">
        <v>19</v>
      </c>
      <c r="K36" s="13"/>
      <c r="L36" s="13"/>
    </row>
    <row r="37" spans="2:12" x14ac:dyDescent="0.25">
      <c r="B37" s="27" t="s">
        <v>42</v>
      </c>
      <c r="C37" s="19"/>
      <c r="D37" s="18">
        <f t="shared" ref="D37:I37" si="3">SUM(D32:D36)</f>
        <v>37240.07</v>
      </c>
      <c r="E37" s="18">
        <f t="shared" si="3"/>
        <v>6147.1699999999992</v>
      </c>
      <c r="F37" s="18">
        <f t="shared" si="3"/>
        <v>15924.42</v>
      </c>
      <c r="G37" s="18">
        <f t="shared" si="3"/>
        <v>26996.07</v>
      </c>
      <c r="H37" s="18">
        <f t="shared" si="3"/>
        <v>86307.73</v>
      </c>
      <c r="I37" s="19">
        <f t="shared" si="3"/>
        <v>-39910.040000000008</v>
      </c>
      <c r="J37" s="20"/>
      <c r="K37" s="13"/>
      <c r="L37" s="13"/>
    </row>
    <row r="38" spans="2:12" ht="15.75" thickBot="1" x14ac:dyDescent="0.3">
      <c r="B38" s="28" t="s">
        <v>43</v>
      </c>
      <c r="C38" s="29"/>
      <c r="D38" s="30">
        <f>D8+D30+D37</f>
        <v>203386.37000000002</v>
      </c>
      <c r="E38" s="30">
        <f>SUM(E8,E30,E37)</f>
        <v>36821.479999999989</v>
      </c>
      <c r="F38" s="30">
        <f>SUM(F8,F30,F37)</f>
        <v>84024.12999999999</v>
      </c>
      <c r="G38" s="30">
        <f>SUM(G8,G30,G37)</f>
        <v>104507.73999999999</v>
      </c>
      <c r="H38" s="30">
        <f>SUM(H8,H30,H37)</f>
        <v>428739.72</v>
      </c>
      <c r="I38" s="29">
        <f>SUM(I8,I30,I37)</f>
        <v>-48182.920000000006</v>
      </c>
      <c r="J38" s="31" t="s">
        <v>19</v>
      </c>
      <c r="K38" s="13"/>
      <c r="L38" s="13"/>
    </row>
    <row r="39" spans="2:12" s="13" customFormat="1" ht="7.15" customHeight="1" x14ac:dyDescent="0.25">
      <c r="B39" s="32"/>
      <c r="C39" s="32"/>
      <c r="D39" s="32"/>
      <c r="E39" s="32"/>
      <c r="F39" s="32"/>
      <c r="G39" s="32"/>
      <c r="H39" s="32"/>
      <c r="I39" s="32"/>
      <c r="J39" s="33"/>
    </row>
    <row r="40" spans="2:12" s="13" customFormat="1" ht="9" customHeight="1" x14ac:dyDescent="0.25">
      <c r="B40" s="32"/>
      <c r="C40" s="32"/>
      <c r="D40" s="32"/>
      <c r="E40" s="32"/>
      <c r="F40" s="32"/>
      <c r="G40" s="32"/>
      <c r="H40" s="32"/>
      <c r="I40" s="32"/>
      <c r="J40" s="33"/>
    </row>
    <row r="41" spans="2:12" x14ac:dyDescent="0.25">
      <c r="B41" s="34" t="s">
        <v>44</v>
      </c>
      <c r="C41" s="35"/>
      <c r="D41" s="36"/>
      <c r="E41" s="36"/>
      <c r="F41" s="36"/>
      <c r="G41" s="37"/>
      <c r="H41" s="37"/>
      <c r="I41" s="36"/>
      <c r="J41" s="38"/>
      <c r="K41" s="39"/>
      <c r="L41" s="39"/>
    </row>
    <row r="42" spans="2:12" x14ac:dyDescent="0.25">
      <c r="B42" s="40" t="s">
        <v>45</v>
      </c>
      <c r="C42" s="41"/>
      <c r="D42" s="41"/>
      <c r="E42" s="41"/>
      <c r="F42" s="41"/>
      <c r="G42" s="8"/>
      <c r="H42" s="8"/>
      <c r="I42" s="41"/>
      <c r="J42" s="42"/>
      <c r="K42" s="14"/>
      <c r="L42" s="14"/>
    </row>
    <row r="43" spans="2:12" x14ac:dyDescent="0.25">
      <c r="B43" s="40" t="s">
        <v>46</v>
      </c>
      <c r="C43" s="41"/>
      <c r="D43" s="41"/>
      <c r="E43" s="41"/>
      <c r="F43" s="41"/>
      <c r="G43" s="8"/>
      <c r="H43" s="8"/>
      <c r="I43" s="41"/>
      <c r="J43" s="42"/>
      <c r="K43" s="14"/>
      <c r="L43" s="14"/>
    </row>
    <row r="44" spans="2:12" x14ac:dyDescent="0.25">
      <c r="B44" s="43" t="s">
        <v>47</v>
      </c>
      <c r="C44" s="4"/>
      <c r="D44" s="4"/>
      <c r="E44" s="44"/>
      <c r="F44" s="4"/>
      <c r="G44" s="4"/>
      <c r="H44" s="4"/>
      <c r="J44" s="45"/>
      <c r="K44" s="14"/>
      <c r="L44" s="14"/>
    </row>
    <row r="45" spans="2:12" x14ac:dyDescent="0.25">
      <c r="B45" s="54" t="s">
        <v>48</v>
      </c>
      <c r="C45" s="55"/>
      <c r="D45" s="55"/>
      <c r="E45" s="55"/>
      <c r="F45" s="55"/>
      <c r="G45" s="55"/>
      <c r="H45" s="55"/>
      <c r="I45" s="55"/>
      <c r="J45" s="56"/>
      <c r="K45" s="14"/>
      <c r="L45" s="14"/>
    </row>
    <row r="46" spans="2:12" ht="32.25" customHeight="1" x14ac:dyDescent="0.25">
      <c r="B46" s="54" t="s">
        <v>49</v>
      </c>
      <c r="C46" s="55"/>
      <c r="D46" s="55"/>
      <c r="E46" s="55"/>
      <c r="F46" s="55"/>
      <c r="G46" s="55"/>
      <c r="H46" s="55"/>
      <c r="I46" s="55"/>
      <c r="J46" s="56"/>
      <c r="K46" s="13"/>
      <c r="L46" s="13"/>
    </row>
    <row r="47" spans="2:12" x14ac:dyDescent="0.25">
      <c r="B47" s="43" t="s">
        <v>50</v>
      </c>
      <c r="C47" s="4"/>
      <c r="D47" s="4"/>
      <c r="E47" s="4"/>
      <c r="F47" s="4"/>
      <c r="G47" s="4"/>
      <c r="H47" s="4"/>
      <c r="J47" s="45"/>
      <c r="K47" s="13"/>
      <c r="L47" s="13"/>
    </row>
    <row r="48" spans="2:12" ht="6.75" customHeight="1" x14ac:dyDescent="0.25">
      <c r="B48" s="46"/>
      <c r="C48" s="47"/>
      <c r="D48" s="47"/>
      <c r="E48" s="47"/>
      <c r="F48" s="47"/>
      <c r="G48" s="47"/>
      <c r="H48" s="47"/>
      <c r="I48" s="47"/>
      <c r="J48" s="48"/>
      <c r="K48" s="13"/>
      <c r="L48" s="13"/>
    </row>
    <row r="49" spans="2:12" ht="8.25" customHeight="1" x14ac:dyDescent="0.25">
      <c r="B49" s="49"/>
      <c r="C49" s="49"/>
      <c r="D49" s="4"/>
      <c r="E49" s="4"/>
      <c r="F49" s="4"/>
      <c r="G49" s="4"/>
      <c r="H49" s="4"/>
      <c r="J49" s="4"/>
      <c r="K49" s="13"/>
      <c r="L49" s="13"/>
    </row>
    <row r="50" spans="2:12" x14ac:dyDescent="0.25">
      <c r="K50" s="13"/>
      <c r="L50" s="13"/>
    </row>
    <row r="51" spans="2:12" x14ac:dyDescent="0.25">
      <c r="K51" s="13"/>
      <c r="L51" s="13"/>
    </row>
    <row r="52" spans="2:12" x14ac:dyDescent="0.25">
      <c r="K52" s="13"/>
      <c r="L52" s="13"/>
    </row>
    <row r="53" spans="2:12" x14ac:dyDescent="0.25">
      <c r="K53" s="13"/>
      <c r="L53" s="13"/>
    </row>
    <row r="54" spans="2:12" x14ac:dyDescent="0.25">
      <c r="I54"/>
      <c r="K54" s="13"/>
      <c r="L54" s="13"/>
    </row>
    <row r="55" spans="2:12" x14ac:dyDescent="0.25">
      <c r="I55"/>
      <c r="K55" s="13"/>
      <c r="L55" s="13"/>
    </row>
    <row r="56" spans="2:12" x14ac:dyDescent="0.25">
      <c r="I56"/>
      <c r="K56" s="13"/>
      <c r="L56" s="13"/>
    </row>
    <row r="57" spans="2:12" x14ac:dyDescent="0.25">
      <c r="I57"/>
      <c r="K57" s="13"/>
      <c r="L57" s="13"/>
    </row>
    <row r="58" spans="2:12" x14ac:dyDescent="0.25">
      <c r="I58"/>
      <c r="K58" s="13"/>
      <c r="L58" s="13"/>
    </row>
    <row r="59" spans="2:12" x14ac:dyDescent="0.25">
      <c r="I59"/>
      <c r="K59" s="13"/>
      <c r="L59" s="13"/>
    </row>
    <row r="60" spans="2:12" x14ac:dyDescent="0.25">
      <c r="C60" s="50"/>
      <c r="D60" s="50"/>
      <c r="E60" s="50"/>
      <c r="I60"/>
      <c r="K60" s="13"/>
      <c r="L60" s="13"/>
    </row>
    <row r="61" spans="2:12" x14ac:dyDescent="0.25">
      <c r="D61" s="50"/>
      <c r="E61" s="50"/>
      <c r="I61"/>
      <c r="K61" s="13"/>
      <c r="L61" s="13"/>
    </row>
    <row r="62" spans="2:12" x14ac:dyDescent="0.25">
      <c r="D62" s="50"/>
      <c r="E62" s="50"/>
      <c r="I62"/>
      <c r="K62" s="13"/>
      <c r="L62" s="13"/>
    </row>
    <row r="63" spans="2:12" x14ac:dyDescent="0.25">
      <c r="I63"/>
      <c r="K63" s="13"/>
      <c r="L63" s="13"/>
    </row>
    <row r="64" spans="2:12" x14ac:dyDescent="0.25">
      <c r="I64"/>
      <c r="K64" s="13"/>
      <c r="L64" s="13"/>
    </row>
    <row r="65" spans="3:9" x14ac:dyDescent="0.25">
      <c r="D65" s="50"/>
      <c r="E65" s="50"/>
      <c r="I65"/>
    </row>
    <row r="66" spans="3:9" x14ac:dyDescent="0.25">
      <c r="D66" s="50"/>
      <c r="E66" s="50"/>
      <c r="I66"/>
    </row>
    <row r="67" spans="3:9" x14ac:dyDescent="0.25">
      <c r="D67" s="50"/>
      <c r="E67" s="50"/>
      <c r="I67"/>
    </row>
    <row r="68" spans="3:9" x14ac:dyDescent="0.25">
      <c r="D68" s="50"/>
      <c r="E68" s="50"/>
      <c r="I68"/>
    </row>
    <row r="69" spans="3:9" x14ac:dyDescent="0.25">
      <c r="I69"/>
    </row>
    <row r="70" spans="3:9" x14ac:dyDescent="0.25">
      <c r="I70"/>
    </row>
    <row r="71" spans="3:9" x14ac:dyDescent="0.25">
      <c r="D71" s="50"/>
      <c r="E71" s="50"/>
      <c r="I71"/>
    </row>
    <row r="72" spans="3:9" x14ac:dyDescent="0.25">
      <c r="I72"/>
    </row>
    <row r="73" spans="3:9" x14ac:dyDescent="0.25">
      <c r="I73"/>
    </row>
    <row r="74" spans="3:9" x14ac:dyDescent="0.25">
      <c r="C74" s="50"/>
      <c r="E74" s="50"/>
      <c r="I74"/>
    </row>
    <row r="75" spans="3:9" x14ac:dyDescent="0.25">
      <c r="C75" s="50"/>
      <c r="E75" s="50"/>
      <c r="I75"/>
    </row>
    <row r="76" spans="3:9" x14ac:dyDescent="0.25">
      <c r="C76" s="50"/>
      <c r="E76" s="50"/>
      <c r="I76"/>
    </row>
    <row r="77" spans="3:9" x14ac:dyDescent="0.25">
      <c r="D77" s="50"/>
      <c r="E77" s="50"/>
      <c r="I77"/>
    </row>
    <row r="78" spans="3:9" x14ac:dyDescent="0.25">
      <c r="I78"/>
    </row>
    <row r="79" spans="3:9" x14ac:dyDescent="0.25">
      <c r="I79"/>
    </row>
    <row r="80" spans="3:9" x14ac:dyDescent="0.25">
      <c r="I80"/>
    </row>
    <row r="81" spans="3:9" x14ac:dyDescent="0.25">
      <c r="I81"/>
    </row>
    <row r="82" spans="3:9" x14ac:dyDescent="0.25">
      <c r="I82"/>
    </row>
    <row r="83" spans="3:9" x14ac:dyDescent="0.25">
      <c r="C83" s="50"/>
      <c r="D83" s="50"/>
      <c r="E83" s="50"/>
      <c r="I83"/>
    </row>
  </sheetData>
  <mergeCells count="4">
    <mergeCell ref="B1:I1"/>
    <mergeCell ref="I2:J2"/>
    <mergeCell ref="B45:J45"/>
    <mergeCell ref="B46:J46"/>
  </mergeCells>
  <pageMargins left="0.25" right="0.25" top="0.75" bottom="0.75" header="0.3" footer="0.3"/>
  <pageSetup paperSize="9" scale="8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 Umali</dc:creator>
  <cp:lastModifiedBy>Myrna Umali</cp:lastModifiedBy>
  <cp:lastPrinted>2020-07-30T21:59:20Z</cp:lastPrinted>
  <dcterms:created xsi:type="dcterms:W3CDTF">2020-07-30T05:01:29Z</dcterms:created>
  <dcterms:modified xsi:type="dcterms:W3CDTF">2020-08-25T20:15:14Z</dcterms:modified>
</cp:coreProperties>
</file>