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480" windowHeight="9495"/>
  </bookViews>
  <sheets>
    <sheet name="Travel" sheetId="1" r:id="rId1"/>
    <sheet name="Hospitality provided" sheetId="2" r:id="rId2"/>
    <sheet name="Gifts and hospitality received" sheetId="4" r:id="rId3"/>
    <sheet name="Other" sheetId="3" r:id="rId4"/>
  </sheets>
  <definedNames>
    <definedName name="_xlnm.Print_Area" localSheetId="1">'Hospitality provided'!$A$1:$E$32</definedName>
    <definedName name="_xlnm.Print_Area" localSheetId="3">Other!$A$1:$E$34</definedName>
    <definedName name="_xlnm.Print_Area" localSheetId="0">Travel!$A$1:$E$86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B83" i="1" l="1"/>
  <c r="B82" i="1"/>
  <c r="B44" i="1"/>
  <c r="B11" i="1"/>
  <c r="B22" i="1"/>
  <c r="B8" i="1" l="1"/>
  <c r="B9" i="1" l="1"/>
  <c r="B10" i="1"/>
  <c r="B26" i="4" l="1"/>
  <c r="D14" i="4"/>
  <c r="D25" i="4"/>
  <c r="B13" i="3"/>
  <c r="B8" i="3" l="1"/>
  <c r="B21" i="3" l="1"/>
  <c r="B24" i="2"/>
  <c r="B18" i="2"/>
  <c r="B42" i="1" l="1"/>
  <c r="B43" i="1"/>
  <c r="B31" i="1" l="1"/>
  <c r="B41" i="1" l="1"/>
  <c r="B40" i="1"/>
  <c r="B39" i="1"/>
  <c r="B37" i="1"/>
  <c r="B38" i="1"/>
  <c r="B36" i="1"/>
  <c r="B23" i="2" l="1"/>
  <c r="B27" i="1"/>
</calcChain>
</file>

<file path=xl/sharedStrings.xml><?xml version="1.0" encoding="utf-8"?>
<sst xmlns="http://schemas.openxmlformats.org/spreadsheetml/2006/main" count="359" uniqueCount="166">
  <si>
    <t>International Travel</t>
  </si>
  <si>
    <t>Credit Card expenses</t>
  </si>
  <si>
    <t>Date</t>
  </si>
  <si>
    <t>Amount (NZ$)</t>
  </si>
  <si>
    <t>Location/s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</si>
  <si>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</si>
  <si>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</si>
  <si>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</si>
  <si>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</si>
  <si>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</si>
  <si>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</si>
  <si>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</si>
  <si>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 xml:space="preserve">Gifts  </t>
  </si>
  <si>
    <t>Description</t>
  </si>
  <si>
    <t xml:space="preserve">Offered by </t>
  </si>
  <si>
    <t>Estimated value (NZ$)</t>
  </si>
  <si>
    <t>Hospitality</t>
  </si>
  <si>
    <t xml:space="preserve">Estimated value (NZ$) 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</si>
  <si>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</si>
  <si>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</si>
  <si>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</si>
  <si>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</si>
  <si>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</si>
  <si>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International and domestic travel expenses</t>
  </si>
  <si>
    <t xml:space="preserve">Hospitality provided </t>
  </si>
  <si>
    <t>Gifts and hospitality*</t>
  </si>
  <si>
    <t>* include items such as meals, tickets to events, gifts from overseas counterparts, travel or accomodation (including that accepted by immediate family members).</t>
  </si>
  <si>
    <t>Wellington</t>
  </si>
  <si>
    <t>Auckland</t>
  </si>
  <si>
    <t>Dinner</t>
  </si>
  <si>
    <t>Department of Internal Affairs</t>
  </si>
  <si>
    <t>Colin MacDonald</t>
  </si>
  <si>
    <t>Orbit expenses</t>
  </si>
  <si>
    <t>New Southern Railway</t>
  </si>
  <si>
    <t>London</t>
  </si>
  <si>
    <t>Orbit Expenses</t>
  </si>
  <si>
    <t>17 - 19 September 2013</t>
  </si>
  <si>
    <t>Auckland Central Local Government Forum &amp; Auckland Strategy Meeting</t>
  </si>
  <si>
    <t>ELT away days</t>
  </si>
  <si>
    <t>5 attendees</t>
  </si>
  <si>
    <t>Christchurch</t>
  </si>
  <si>
    <t>Auckland Central Local Government Forum</t>
  </si>
  <si>
    <t>CEAT Advisory Board Meeting</t>
  </si>
  <si>
    <t>Reimbursement of travel costs</t>
  </si>
  <si>
    <t>22 May - 24 July 2013</t>
  </si>
  <si>
    <t>Milleage costs</t>
  </si>
  <si>
    <t>Total travel expenses 
for the year</t>
  </si>
  <si>
    <t>Trade Kitchen, Wellington</t>
  </si>
  <si>
    <t>ELT away day</t>
  </si>
  <si>
    <t>Tirohana Estate</t>
  </si>
  <si>
    <t>Providore Food &amp; Catering</t>
  </si>
  <si>
    <t>Bottle of Pinot Noir</t>
  </si>
  <si>
    <t>State Services Commission</t>
  </si>
  <si>
    <t>Kennexa</t>
  </si>
  <si>
    <t>Tenzig</t>
  </si>
  <si>
    <t>Trademe</t>
  </si>
  <si>
    <t>Martin Jenkins</t>
  </si>
  <si>
    <t>Maritime NZ</t>
  </si>
  <si>
    <t>Privacy Forum</t>
  </si>
  <si>
    <t>8 x complimentary tickets for IPANZ  Public Sector Awards evening ($150 each)</t>
  </si>
  <si>
    <t xml:space="preserve"> IPANZ, Gen-I, PWC</t>
  </si>
  <si>
    <t>Cocktails, finger food</t>
  </si>
  <si>
    <t>Light lunch</t>
  </si>
  <si>
    <t>Inland Revenue</t>
  </si>
  <si>
    <t>Port Nicholson Block</t>
  </si>
  <si>
    <t>World Press Photo Exhibition - cocktails, finger food</t>
  </si>
  <si>
    <t>Telecom</t>
  </si>
  <si>
    <t>IBM</t>
  </si>
  <si>
    <t>Lunch</t>
  </si>
  <si>
    <t>Business NZ &amp; Fujitsu</t>
  </si>
  <si>
    <t>Total hospitality and gifts received
for the year</t>
  </si>
  <si>
    <t>Total</t>
  </si>
  <si>
    <t>UCE meeting and Stakeholder function</t>
  </si>
  <si>
    <t>Total "other" expenses for the year</t>
  </si>
  <si>
    <t>Rotorua/Taupo</t>
  </si>
  <si>
    <t>CEAT Final Advisory Board</t>
  </si>
  <si>
    <t>UCE Meeting in Auckland</t>
  </si>
  <si>
    <t>CE Swap Rotorua/Taupo</t>
  </si>
  <si>
    <t>CEAT Final Send Off/Allocation of Appeal Funds</t>
  </si>
  <si>
    <t>CE Swap Auckland + Big Data Panel</t>
  </si>
  <si>
    <t>Credit Card Expenses</t>
  </si>
  <si>
    <t>Airfare</t>
  </si>
  <si>
    <t>Orbit Amendment Fee</t>
  </si>
  <si>
    <t>Taxi</t>
  </si>
  <si>
    <t>Parking</t>
  </si>
  <si>
    <t>Total hospitality expenses 
for this year</t>
  </si>
  <si>
    <t>Airfare (Remainder paid with Orbit credit)</t>
  </si>
  <si>
    <t>Greeting cards</t>
  </si>
  <si>
    <t>CEAT Final Send Off</t>
  </si>
  <si>
    <t>Seattle, USA</t>
  </si>
  <si>
    <t>2 Degrees</t>
  </si>
  <si>
    <t>Accommodation Copthorne Hotel Commodore</t>
  </si>
  <si>
    <t>Flight to Design CEO Summit 2013 changed 21/10/2013</t>
  </si>
  <si>
    <t>Accommodation Heritage Auckland</t>
  </si>
  <si>
    <t>Better by Design CEO Summit 2013</t>
  </si>
  <si>
    <t xml:space="preserve">Venue hire &amp; accommodation </t>
  </si>
  <si>
    <t>Accommodation Novotel Auckland Airport</t>
  </si>
  <si>
    <t>Annual Auckland Central Local Government Forum</t>
  </si>
  <si>
    <t>Microsoft Executive Business Conference</t>
  </si>
  <si>
    <t>Seattle</t>
  </si>
  <si>
    <t>Accommodation - Courtyard Marriott</t>
  </si>
  <si>
    <t>Travel to London Office</t>
  </si>
  <si>
    <t>CEAT Advisory Board/Trustee Meeting &amp; CE Swap</t>
  </si>
  <si>
    <t>CEAT Advisory Board/Trustee Meeting, CEAT Trustee Meeting &amp; CE Swap</t>
  </si>
  <si>
    <t>Meeting with Christchurch Mayor</t>
  </si>
  <si>
    <t>GCIO Forum</t>
  </si>
  <si>
    <t>UCE meeting &amp; Stakeholder function</t>
  </si>
  <si>
    <t>National Digital Forum</t>
  </si>
  <si>
    <t>SOLGM Annual Summit</t>
  </si>
  <si>
    <t>September - October 2013</t>
  </si>
  <si>
    <t>Airport Parking</t>
  </si>
  <si>
    <t>CEAT Advisory Board</t>
  </si>
  <si>
    <t>Dinner for ELT</t>
  </si>
  <si>
    <t>Lunch for ELT</t>
  </si>
  <si>
    <t>Staff Acknowledgement</t>
  </si>
  <si>
    <t>Thank you for the Social Club</t>
  </si>
  <si>
    <t>CGLG Pre-meeting</t>
  </si>
  <si>
    <t>Morning Tea</t>
  </si>
  <si>
    <t>For "Chestnut" team</t>
  </si>
  <si>
    <t>ELT to celebrate engagement survey results</t>
  </si>
  <si>
    <t>Thank you refreshments for London Office Team</t>
  </si>
  <si>
    <t>Captains Cabin, London</t>
  </si>
  <si>
    <t>o'Carrols, Auckland</t>
  </si>
  <si>
    <t>General Practitioner, Wellington</t>
  </si>
  <si>
    <t>Pre-Budget Lunch</t>
  </si>
  <si>
    <t>Gift Basket - Christmas Gift</t>
  </si>
  <si>
    <t>Trademe Kiwi Puzzle - Christmas Gift</t>
  </si>
  <si>
    <t>Box of Cherries - Christmas Gift</t>
  </si>
  <si>
    <t>Tablet Case - Gift</t>
  </si>
  <si>
    <t>Bottle of Pinot Noir - Thank you for speaking at conference</t>
  </si>
  <si>
    <t>Bottle of wine  - Thank you for speaking at conference</t>
  </si>
  <si>
    <t>2 attendees</t>
  </si>
  <si>
    <t>Skycity - The Depot, Auckland</t>
  </si>
  <si>
    <t>Paper Plus, Wellington</t>
  </si>
  <si>
    <t>Juniper Restaurant, Wellington</t>
  </si>
  <si>
    <t>Dockside, Wellington</t>
  </si>
  <si>
    <t>Minister of Defence/Finance/State Services</t>
  </si>
  <si>
    <t>IBM Dinner</t>
  </si>
  <si>
    <t>DIA, Orchard Road Visit</t>
  </si>
  <si>
    <t>DIA, Orchard Road visit</t>
  </si>
  <si>
    <t>NZBN Launch</t>
  </si>
  <si>
    <t>Maritime NZ Staff Conference</t>
  </si>
  <si>
    <t>CGLG Forum</t>
  </si>
  <si>
    <t>2014 Official Statistics User Forum</t>
  </si>
  <si>
    <t>DIA Auckland &amp; Big Data Panel</t>
  </si>
  <si>
    <t>NZ Fire Service Ignite</t>
  </si>
  <si>
    <t>Data Futures Forum Breakfast</t>
  </si>
  <si>
    <t>Martin Jenkins Function</t>
  </si>
  <si>
    <t>CGLG Forum - 4 persons</t>
  </si>
  <si>
    <t>Annual Auckland Central Government Forum</t>
  </si>
  <si>
    <t>CEAT Advisory Board/Trustee Meeting changed</t>
  </si>
  <si>
    <t>IPANZ award dinner</t>
  </si>
  <si>
    <t>Registration Fees for Better by Design</t>
  </si>
  <si>
    <t>Meal</t>
  </si>
  <si>
    <t>1st July 2013 to 30th June 2014</t>
  </si>
  <si>
    <t>Mentoring Discussion with Manager from MBIE</t>
  </si>
  <si>
    <t>Period 1st July 2013 to 30th June 2014</t>
  </si>
  <si>
    <t>Canberra</t>
  </si>
  <si>
    <t>Accommodation - Rydges Capital Hill</t>
  </si>
  <si>
    <t>Melbourne</t>
  </si>
  <si>
    <t>Taxi to CRCSI meeting</t>
  </si>
  <si>
    <t>Melbourne, AUS</t>
  </si>
  <si>
    <t>Meal while travelling for CRCSI</t>
  </si>
  <si>
    <t>Taxi from CRCSI meeting to airport</t>
  </si>
  <si>
    <t>** The CE is a member of the Cooperative Research Centre for Spatial Information (CRCSI) Board. CRCSI reimbursed all expenses associated with this work.</t>
  </si>
  <si>
    <t>CRCSI Face-to-face Board Meeting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</si>
</sst>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164" formatCode="&quot;$&quot;#,##0.00"/>
    <numFmt numFmtId="165" formatCode="[$-1409]d\ mmmm\ yyyy;@"/>
  </numFmts>
  <fonts count="11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7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7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4" xfId="0" applyFont="1" applyFill="1" applyBorder="1" applyAlignment="1">
      <alignment vertical="center" wrapText="1" readingOrder="1"/>
    </xf>
    <xf numFmtId="0" fontId="3" fillId="3" borderId="12" xfId="0" applyFont="1" applyFill="1" applyBorder="1" applyAlignment="1">
      <alignment vertical="center" wrapText="1" readingOrder="1"/>
    </xf>
    <xf numFmtId="0" fontId="5" fillId="5" borderId="4" xfId="0" applyFont="1" applyFill="1" applyBorder="1" applyAlignment="1">
      <alignment vertical="center" wrapText="1" readingOrder="1"/>
    </xf>
    <xf numFmtId="0" fontId="8" fillId="0" borderId="0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 applyBorder="1"/>
    <xf numFmtId="0" fontId="5" fillId="2" borderId="7" xfId="0" applyFont="1" applyFill="1" applyBorder="1" applyAlignment="1">
      <alignment vertical="center" wrapText="1" readingOrder="1"/>
    </xf>
    <xf numFmtId="0" fontId="0" fillId="0" borderId="3" xfId="0" applyFont="1" applyBorder="1" applyAlignment="1">
      <alignment vertical="center" wrapText="1" readingOrder="1"/>
    </xf>
    <xf numFmtId="0" fontId="3" fillId="0" borderId="10" xfId="0" applyFont="1" applyFill="1" applyBorder="1" applyAlignment="1">
      <alignment vertical="center" wrapText="1" readingOrder="1"/>
    </xf>
    <xf numFmtId="0" fontId="1" fillId="0" borderId="10" xfId="0" applyFont="1" applyBorder="1" applyAlignment="1">
      <alignment vertical="center" wrapText="1" readingOrder="1"/>
    </xf>
    <xf numFmtId="0" fontId="1" fillId="0" borderId="13" xfId="0" applyFont="1" applyBorder="1" applyAlignment="1">
      <alignment wrapText="1"/>
    </xf>
    <xf numFmtId="0" fontId="4" fillId="0" borderId="10" xfId="0" applyFont="1" applyBorder="1" applyAlignment="1">
      <alignment vertical="center" wrapText="1" readingOrder="1"/>
    </xf>
    <xf numFmtId="0" fontId="1" fillId="0" borderId="0" xfId="0" applyFont="1" applyFill="1" applyBorder="1" applyAlignment="1">
      <alignment vertical="center" wrapText="1" readingOrder="1"/>
    </xf>
    <xf numFmtId="0" fontId="3" fillId="0" borderId="13" xfId="0" applyFont="1" applyFill="1" applyBorder="1" applyAlignment="1">
      <alignment vertical="center" wrapText="1" readingOrder="1"/>
    </xf>
    <xf numFmtId="0" fontId="3" fillId="0" borderId="0" xfId="0" applyFont="1" applyBorder="1" applyAlignment="1">
      <alignment vertical="center" wrapText="1" readingOrder="1"/>
    </xf>
    <xf numFmtId="15" fontId="0" fillId="0" borderId="0" xfId="0" applyNumberFormat="1" applyFont="1" applyFill="1" applyAlignment="1">
      <alignment horizontal="left" vertical="top" wrapText="1"/>
    </xf>
    <xf numFmtId="4" fontId="0" fillId="0" borderId="0" xfId="0" applyNumberFormat="1" applyFont="1" applyFill="1" applyAlignment="1">
      <alignment vertical="top" wrapText="1"/>
    </xf>
    <xf numFmtId="0" fontId="9" fillId="0" borderId="3" xfId="0" applyFont="1" applyBorder="1" applyAlignment="1">
      <alignment vertical="center" wrapText="1" readingOrder="1"/>
    </xf>
    <xf numFmtId="0" fontId="3" fillId="0" borderId="3" xfId="0" applyFont="1" applyBorder="1" applyAlignment="1">
      <alignment wrapText="1"/>
    </xf>
    <xf numFmtId="2" fontId="0" fillId="0" borderId="0" xfId="0" applyNumberFormat="1" applyFill="1" applyAlignment="1">
      <alignment vertical="top" wrapText="1"/>
    </xf>
    <xf numFmtId="15" fontId="6" fillId="0" borderId="0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vertical="center" wrapText="1" readingOrder="1"/>
    </xf>
    <xf numFmtId="15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wrapText="1"/>
    </xf>
    <xf numFmtId="0" fontId="9" fillId="0" borderId="0" xfId="0" applyFont="1" applyFill="1" applyAlignment="1">
      <alignment wrapText="1"/>
    </xf>
    <xf numFmtId="0" fontId="3" fillId="0" borderId="1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9" fillId="0" borderId="7" xfId="0" applyFont="1" applyBorder="1" applyAlignment="1">
      <alignment vertical="top" wrapText="1"/>
    </xf>
    <xf numFmtId="0" fontId="9" fillId="0" borderId="0" xfId="0" applyFont="1" applyBorder="1" applyAlignment="1">
      <alignment wrapText="1"/>
    </xf>
    <xf numFmtId="7" fontId="3" fillId="2" borderId="2" xfId="0" applyNumberFormat="1" applyFont="1" applyFill="1" applyBorder="1" applyAlignment="1"/>
    <xf numFmtId="0" fontId="9" fillId="5" borderId="2" xfId="0" applyFont="1" applyFill="1" applyBorder="1" applyAlignment="1"/>
    <xf numFmtId="0" fontId="9" fillId="5" borderId="2" xfId="0" applyFont="1" applyFill="1" applyBorder="1" applyAlignment="1">
      <alignment wrapText="1"/>
    </xf>
    <xf numFmtId="0" fontId="9" fillId="0" borderId="14" xfId="0" applyFont="1" applyBorder="1" applyAlignment="1">
      <alignment vertical="top" wrapText="1"/>
    </xf>
    <xf numFmtId="0" fontId="3" fillId="0" borderId="15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3" fillId="5" borderId="4" xfId="0" applyFont="1" applyFill="1" applyBorder="1" applyAlignment="1">
      <alignment vertical="center" wrapText="1" readingOrder="1"/>
    </xf>
    <xf numFmtId="0" fontId="9" fillId="5" borderId="3" xfId="0" applyFont="1" applyFill="1" applyBorder="1" applyAlignment="1"/>
    <xf numFmtId="0" fontId="9" fillId="5" borderId="3" xfId="0" applyFont="1" applyFill="1" applyBorder="1" applyAlignment="1">
      <alignment wrapText="1"/>
    </xf>
    <xf numFmtId="0" fontId="9" fillId="5" borderId="5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3" fillId="0" borderId="6" xfId="0" applyFont="1" applyBorder="1" applyAlignment="1">
      <alignment vertical="center" wrapText="1" readingOrder="1"/>
    </xf>
    <xf numFmtId="4" fontId="3" fillId="4" borderId="0" xfId="0" applyNumberFormat="1" applyFont="1" applyFill="1" applyBorder="1" applyAlignment="1">
      <alignment vertical="center" wrapText="1" readingOrder="1"/>
    </xf>
    <xf numFmtId="0" fontId="3" fillId="3" borderId="12" xfId="0" applyFont="1" applyFill="1" applyBorder="1" applyAlignment="1">
      <alignment wrapText="1"/>
    </xf>
    <xf numFmtId="4" fontId="0" fillId="0" borderId="0" xfId="0" applyNumberFormat="1" applyFill="1" applyBorder="1" applyAlignment="1">
      <alignment vertical="top" wrapText="1"/>
    </xf>
    <xf numFmtId="0" fontId="3" fillId="5" borderId="12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7" xfId="0" applyFont="1" applyBorder="1"/>
    <xf numFmtId="0" fontId="0" fillId="0" borderId="16" xfId="0" applyFont="1" applyBorder="1" applyAlignment="1">
      <alignment wrapText="1"/>
    </xf>
    <xf numFmtId="0" fontId="3" fillId="4" borderId="17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16" xfId="0" applyBorder="1" applyAlignment="1">
      <alignment vertical="top" wrapText="1"/>
    </xf>
    <xf numFmtId="0" fontId="0" fillId="0" borderId="4" xfId="0" applyFont="1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0" fillId="2" borderId="7" xfId="0" applyFont="1" applyFill="1" applyBorder="1" applyAlignment="1">
      <alignment wrapText="1"/>
    </xf>
    <xf numFmtId="0" fontId="3" fillId="0" borderId="12" xfId="0" applyFont="1" applyFill="1" applyBorder="1" applyAlignment="1">
      <alignment vertical="center" wrapText="1" readingOrder="1"/>
    </xf>
    <xf numFmtId="0" fontId="1" fillId="0" borderId="7" xfId="0" applyFont="1" applyFill="1" applyBorder="1" applyAlignment="1">
      <alignment wrapText="1"/>
    </xf>
    <xf numFmtId="0" fontId="3" fillId="0" borderId="12" xfId="0" applyFont="1" applyBorder="1" applyAlignment="1">
      <alignment vertical="center" wrapText="1" readingOrder="1"/>
    </xf>
    <xf numFmtId="0" fontId="3" fillId="0" borderId="4" xfId="0" applyFont="1" applyBorder="1" applyAlignment="1">
      <alignment vertical="center" wrapText="1" readingOrder="1"/>
    </xf>
    <xf numFmtId="0" fontId="3" fillId="0" borderId="7" xfId="0" applyFont="1" applyBorder="1" applyAlignment="1">
      <alignment vertical="center" wrapText="1" readingOrder="1"/>
    </xf>
    <xf numFmtId="15" fontId="7" fillId="0" borderId="0" xfId="0" applyNumberFormat="1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/>
    <xf numFmtId="15" fontId="9" fillId="0" borderId="7" xfId="0" applyNumberFormat="1" applyFont="1" applyBorder="1" applyAlignment="1">
      <alignment vertical="top" wrapText="1"/>
    </xf>
    <xf numFmtId="0" fontId="9" fillId="0" borderId="7" xfId="0" applyFont="1" applyBorder="1" applyAlignment="1">
      <alignment wrapText="1"/>
    </xf>
    <xf numFmtId="0" fontId="0" fillId="0" borderId="17" xfId="0" applyFont="1" applyBorder="1" applyAlignment="1">
      <alignment wrapText="1"/>
    </xf>
    <xf numFmtId="0" fontId="0" fillId="0" borderId="12" xfId="0" applyFont="1" applyBorder="1" applyAlignment="1">
      <alignment vertical="center" wrapText="1" readingOrder="1"/>
    </xf>
    <xf numFmtId="0" fontId="0" fillId="0" borderId="10" xfId="0" applyFont="1" applyBorder="1" applyAlignment="1">
      <alignment vertical="center" wrapText="1" readingOrder="1"/>
    </xf>
    <xf numFmtId="0" fontId="3" fillId="0" borderId="7" xfId="0" applyFont="1" applyFill="1" applyBorder="1" applyAlignment="1">
      <alignment wrapText="1"/>
    </xf>
    <xf numFmtId="0" fontId="0" fillId="0" borderId="7" xfId="0" applyFont="1" applyFill="1" applyBorder="1"/>
    <xf numFmtId="0" fontId="0" fillId="0" borderId="0" xfId="0" applyBorder="1" applyAlignment="1">
      <alignment vertical="top" wrapText="1"/>
    </xf>
    <xf numFmtId="0" fontId="9" fillId="0" borderId="16" xfId="0" applyFont="1" applyBorder="1" applyAlignment="1">
      <alignment wrapText="1"/>
    </xf>
    <xf numFmtId="0" fontId="9" fillId="0" borderId="7" xfId="0" applyFont="1" applyBorder="1"/>
    <xf numFmtId="0" fontId="9" fillId="0" borderId="0" xfId="0" applyFont="1"/>
    <xf numFmtId="0" fontId="9" fillId="0" borderId="7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0" fontId="0" fillId="0" borderId="4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7" xfId="0" applyFont="1" applyBorder="1" applyAlignment="1">
      <alignment vertical="center" wrapText="1" readingOrder="1"/>
    </xf>
    <xf numFmtId="0" fontId="3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5" fontId="7" fillId="0" borderId="0" xfId="0" applyNumberFormat="1" applyFont="1" applyBorder="1" applyAlignment="1">
      <alignment horizontal="left" wrapText="1"/>
    </xf>
    <xf numFmtId="8" fontId="7" fillId="0" borderId="0" xfId="0" applyNumberFormat="1" applyFont="1" applyFill="1" applyBorder="1" applyAlignment="1">
      <alignment wrapText="1"/>
    </xf>
    <xf numFmtId="165" fontId="9" fillId="0" borderId="0" xfId="0" applyNumberFormat="1" applyFont="1" applyFill="1" applyAlignment="1">
      <alignment horizontal="left" vertical="top" wrapText="1"/>
    </xf>
    <xf numFmtId="8" fontId="9" fillId="0" borderId="0" xfId="0" applyNumberFormat="1" applyFont="1" applyFill="1" applyAlignment="1">
      <alignment vertical="top" wrapText="1"/>
    </xf>
    <xf numFmtId="165" fontId="9" fillId="0" borderId="7" xfId="0" applyNumberFormat="1" applyFont="1" applyBorder="1" applyAlignment="1">
      <alignment horizontal="left" wrapText="1"/>
    </xf>
    <xf numFmtId="8" fontId="9" fillId="0" borderId="0" xfId="0" applyNumberFormat="1" applyFont="1" applyFill="1" applyBorder="1" applyAlignment="1">
      <alignment wrapText="1"/>
    </xf>
    <xf numFmtId="165" fontId="0" fillId="0" borderId="7" xfId="0" applyNumberFormat="1" applyFont="1" applyBorder="1" applyAlignment="1">
      <alignment wrapText="1"/>
    </xf>
    <xf numFmtId="8" fontId="0" fillId="0" borderId="4" xfId="0" applyNumberFormat="1" applyFont="1" applyBorder="1" applyAlignment="1">
      <alignment wrapText="1"/>
    </xf>
    <xf numFmtId="8" fontId="0" fillId="0" borderId="7" xfId="0" applyNumberFormat="1" applyFont="1" applyBorder="1" applyAlignment="1">
      <alignment wrapText="1"/>
    </xf>
    <xf numFmtId="8" fontId="3" fillId="2" borderId="2" xfId="0" applyNumberFormat="1" applyFont="1" applyFill="1" applyBorder="1" applyAlignment="1"/>
    <xf numFmtId="8" fontId="0" fillId="0" borderId="10" xfId="0" applyNumberFormat="1" applyFont="1" applyBorder="1" applyAlignment="1">
      <alignment wrapText="1"/>
    </xf>
    <xf numFmtId="164" fontId="0" fillId="0" borderId="10" xfId="0" applyNumberFormat="1" applyFont="1" applyBorder="1" applyAlignment="1">
      <alignment wrapText="1"/>
    </xf>
    <xf numFmtId="14" fontId="8" fillId="0" borderId="7" xfId="0" applyNumberFormat="1" applyFont="1" applyBorder="1" applyAlignment="1">
      <alignment wrapText="1"/>
    </xf>
    <xf numFmtId="6" fontId="8" fillId="0" borderId="0" xfId="0" applyNumberFormat="1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6" fontId="8" fillId="0" borderId="10" xfId="0" applyNumberFormat="1" applyFont="1" applyBorder="1" applyAlignment="1">
      <alignment wrapText="1"/>
    </xf>
    <xf numFmtId="8" fontId="0" fillId="0" borderId="0" xfId="0" applyNumberFormat="1" applyFont="1" applyBorder="1" applyAlignment="1">
      <alignment wrapText="1"/>
    </xf>
    <xf numFmtId="8" fontId="3" fillId="2" borderId="0" xfId="0" applyNumberFormat="1" applyFont="1" applyFill="1" applyBorder="1" applyAlignment="1"/>
    <xf numFmtId="165" fontId="0" fillId="0" borderId="10" xfId="0" applyNumberFormat="1" applyFont="1" applyBorder="1" applyAlignment="1">
      <alignment horizontal="right" wrapText="1"/>
    </xf>
    <xf numFmtId="8" fontId="9" fillId="0" borderId="3" xfId="0" applyNumberFormat="1" applyFont="1" applyFill="1" applyBorder="1" applyAlignment="1">
      <alignment wrapText="1"/>
    </xf>
    <xf numFmtId="165" fontId="7" fillId="0" borderId="4" xfId="0" applyNumberFormat="1" applyFont="1" applyBorder="1" applyAlignment="1">
      <alignment horizontal="left" wrapText="1"/>
    </xf>
    <xf numFmtId="8" fontId="7" fillId="0" borderId="3" xfId="0" applyNumberFormat="1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165" fontId="9" fillId="0" borderId="7" xfId="0" applyNumberFormat="1" applyFont="1" applyFill="1" applyBorder="1" applyAlignment="1">
      <alignment horizontal="left" vertical="top" wrapText="1"/>
    </xf>
    <xf numFmtId="8" fontId="9" fillId="0" borderId="0" xfId="0" applyNumberFormat="1" applyFont="1" applyFill="1" applyBorder="1" applyAlignment="1">
      <alignment vertical="top" wrapText="1"/>
    </xf>
    <xf numFmtId="0" fontId="9" fillId="0" borderId="9" xfId="0" applyFont="1" applyBorder="1" applyAlignment="1">
      <alignment wrapText="1"/>
    </xf>
    <xf numFmtId="165" fontId="7" fillId="0" borderId="7" xfId="0" applyNumberFormat="1" applyFont="1" applyBorder="1" applyAlignment="1">
      <alignment horizontal="left" wrapText="1"/>
    </xf>
    <xf numFmtId="0" fontId="7" fillId="0" borderId="9" xfId="0" applyFont="1" applyBorder="1" applyAlignment="1">
      <alignment wrapText="1"/>
    </xf>
    <xf numFmtId="0" fontId="9" fillId="0" borderId="8" xfId="0" applyFont="1" applyBorder="1" applyAlignment="1">
      <alignment wrapText="1"/>
    </xf>
    <xf numFmtId="8" fontId="9" fillId="0" borderId="2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3" fillId="0" borderId="1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4" fillId="0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165" fontId="9" fillId="0" borderId="0" xfId="0" applyNumberFormat="1" applyFont="1" applyFill="1" applyAlignment="1">
      <alignment horizontal="left" vertical="top" wrapText="1"/>
    </xf>
    <xf numFmtId="8" fontId="9" fillId="0" borderId="0" xfId="0" applyNumberFormat="1" applyFont="1" applyFill="1" applyAlignment="1">
      <alignment vertical="top" wrapText="1"/>
    </xf>
    <xf numFmtId="165" fontId="9" fillId="0" borderId="0" xfId="0" applyNumberFormat="1" applyFont="1" applyFill="1" applyAlignment="1">
      <alignment horizontal="left" wrapText="1"/>
    </xf>
    <xf numFmtId="8" fontId="9" fillId="0" borderId="0" xfId="0" applyNumberFormat="1" applyFont="1" applyFill="1" applyAlignment="1">
      <alignment wrapText="1"/>
    </xf>
    <xf numFmtId="165" fontId="9" fillId="0" borderId="7" xfId="0" applyNumberFormat="1" applyFont="1" applyBorder="1" applyAlignment="1">
      <alignment horizontal="left" wrapText="1"/>
    </xf>
    <xf numFmtId="8" fontId="9" fillId="0" borderId="0" xfId="0" applyNumberFormat="1" applyFont="1" applyFill="1" applyBorder="1" applyAlignment="1">
      <alignment wrapText="1"/>
    </xf>
    <xf numFmtId="0" fontId="10" fillId="0" borderId="8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8"/>
  <sheetViews>
    <sheetView tabSelected="1" zoomScale="70" zoomScaleNormal="70" workbookViewId="0">
      <selection activeCell="J21" sqref="J21"/>
    </sheetView>
  </sheetViews>
  <sheetFormatPr defaultRowHeight="12.75" x14ac:dyDescent="0.2"/>
  <cols>
    <col min="1" max="1" width="49" style="14" customWidth="1"/>
    <col min="2" max="2" width="26.85546875" style="2" bestFit="1" customWidth="1"/>
    <col min="3" max="3" width="106" style="2" customWidth="1"/>
    <col min="4" max="4" width="56.28515625" style="2" bestFit="1" customWidth="1"/>
    <col min="5" max="5" width="23.42578125" style="2" customWidth="1"/>
    <col min="6" max="16384" width="9.140625" style="2"/>
  </cols>
  <sheetData>
    <row r="1" spans="1:8" s="7" customFormat="1" ht="36" customHeight="1" x14ac:dyDescent="0.2">
      <c r="A1" s="92" t="s">
        <v>30</v>
      </c>
      <c r="B1" s="62"/>
      <c r="C1" s="111"/>
      <c r="D1" s="112"/>
      <c r="E1" s="113"/>
      <c r="F1" s="110"/>
      <c r="G1" s="22"/>
      <c r="H1" s="22"/>
    </row>
    <row r="2" spans="1:8" s="7" customFormat="1" ht="35.25" customHeight="1" x14ac:dyDescent="0.2">
      <c r="A2" s="61" t="s">
        <v>31</v>
      </c>
      <c r="B2" s="56"/>
      <c r="C2" s="109" t="s">
        <v>154</v>
      </c>
      <c r="D2" s="109"/>
      <c r="E2" s="109"/>
      <c r="F2" s="110"/>
      <c r="G2" s="22"/>
      <c r="H2" s="22"/>
    </row>
    <row r="3" spans="1:8" s="7" customFormat="1" ht="35.25" customHeight="1" x14ac:dyDescent="0.2">
      <c r="A3" s="166" t="s">
        <v>23</v>
      </c>
      <c r="B3" s="167"/>
      <c r="C3" s="167"/>
      <c r="D3" s="167"/>
      <c r="E3" s="167"/>
      <c r="F3" s="110"/>
      <c r="G3" s="22"/>
      <c r="H3" s="22"/>
    </row>
    <row r="4" spans="1:8" s="8" customFormat="1" ht="15.75" x14ac:dyDescent="0.2">
      <c r="A4" s="44" t="s">
        <v>0</v>
      </c>
      <c r="B4" s="45" t="s">
        <v>32</v>
      </c>
      <c r="C4" s="9"/>
      <c r="D4" s="9"/>
      <c r="E4" s="9"/>
      <c r="F4" s="100"/>
    </row>
    <row r="5" spans="1:8" s="7" customFormat="1" ht="15.75" x14ac:dyDescent="0.25">
      <c r="A5" s="74" t="s">
        <v>2</v>
      </c>
      <c r="B5" s="75" t="s">
        <v>21</v>
      </c>
      <c r="C5" s="75" t="s">
        <v>20</v>
      </c>
      <c r="D5" s="75" t="s">
        <v>19</v>
      </c>
      <c r="E5" s="75" t="s">
        <v>4</v>
      </c>
      <c r="F5" s="110"/>
      <c r="G5" s="22"/>
      <c r="H5" s="22"/>
    </row>
    <row r="6" spans="1:8" s="176" customFormat="1" ht="15" customHeight="1" x14ac:dyDescent="0.2">
      <c r="A6" s="183">
        <v>41536</v>
      </c>
      <c r="B6" s="184">
        <v>1215.28</v>
      </c>
      <c r="C6" s="176" t="s">
        <v>165</v>
      </c>
      <c r="D6" s="176" t="s">
        <v>81</v>
      </c>
      <c r="E6" s="176" t="s">
        <v>157</v>
      </c>
      <c r="F6" s="180"/>
      <c r="G6" s="178"/>
      <c r="H6" s="178"/>
    </row>
    <row r="7" spans="1:8" s="176" customFormat="1" ht="15" customHeight="1" x14ac:dyDescent="0.2">
      <c r="A7" s="185">
        <v>41536</v>
      </c>
      <c r="B7" s="186">
        <v>313.62</v>
      </c>
      <c r="C7" s="176" t="s">
        <v>165</v>
      </c>
      <c r="D7" s="177" t="s">
        <v>158</v>
      </c>
      <c r="E7" s="176" t="s">
        <v>157</v>
      </c>
      <c r="F7" s="180"/>
      <c r="G7" s="178"/>
      <c r="H7" s="178"/>
    </row>
    <row r="8" spans="1:8" s="176" customFormat="1" ht="15" customHeight="1" x14ac:dyDescent="0.2">
      <c r="A8" s="185">
        <v>41780</v>
      </c>
      <c r="B8" s="186">
        <f>SUM(838.01,8, 488.1)</f>
        <v>1334.1100000000001</v>
      </c>
      <c r="C8" s="176" t="s">
        <v>165</v>
      </c>
      <c r="D8" s="176" t="s">
        <v>81</v>
      </c>
      <c r="E8" s="176" t="s">
        <v>159</v>
      </c>
      <c r="F8" s="180"/>
      <c r="G8" s="178"/>
      <c r="H8" s="178"/>
    </row>
    <row r="9" spans="1:8" s="72" customFormat="1" ht="15" customHeight="1" x14ac:dyDescent="0.2">
      <c r="A9" s="138">
        <v>41777</v>
      </c>
      <c r="B9" s="139">
        <f ca="1">SUM(7498.88,133.7)</f>
        <v>7632.58</v>
      </c>
      <c r="C9" s="72" t="s">
        <v>98</v>
      </c>
      <c r="D9" s="72" t="s">
        <v>81</v>
      </c>
      <c r="E9" s="72" t="s">
        <v>99</v>
      </c>
      <c r="F9" s="127"/>
      <c r="G9" s="99"/>
      <c r="H9" s="99"/>
    </row>
    <row r="10" spans="1:8" s="72" customFormat="1" ht="15" customHeight="1" x14ac:dyDescent="0.2">
      <c r="A10" s="138">
        <v>41777</v>
      </c>
      <c r="B10" s="139">
        <f ca="1">SUM(542.24,14.5,40)</f>
        <v>596.74</v>
      </c>
      <c r="C10" s="72" t="s">
        <v>98</v>
      </c>
      <c r="D10" s="72" t="s">
        <v>100</v>
      </c>
      <c r="E10" s="72" t="s">
        <v>99</v>
      </c>
      <c r="F10" s="127"/>
      <c r="G10" s="99"/>
      <c r="H10" s="99"/>
    </row>
    <row r="11" spans="1:8" s="72" customFormat="1" ht="15" customHeight="1" x14ac:dyDescent="0.2">
      <c r="A11" s="70"/>
      <c r="B11" s="153">
        <f ca="1">SUM(B6:B10)</f>
        <v>11092.33</v>
      </c>
      <c r="C11" s="73"/>
      <c r="F11" s="127"/>
      <c r="G11" s="99"/>
      <c r="H11" s="99"/>
    </row>
    <row r="12" spans="1:8" s="8" customFormat="1" ht="15" customHeight="1" x14ac:dyDescent="0.2">
      <c r="A12" s="44" t="s">
        <v>0</v>
      </c>
      <c r="B12" s="93" t="s">
        <v>80</v>
      </c>
      <c r="C12" s="9"/>
      <c r="D12" s="9"/>
      <c r="E12" s="9"/>
      <c r="F12" s="100"/>
    </row>
    <row r="13" spans="1:8" s="7" customFormat="1" ht="17.25" customHeight="1" x14ac:dyDescent="0.25">
      <c r="A13" s="74" t="s">
        <v>2</v>
      </c>
      <c r="B13" s="75" t="s">
        <v>21</v>
      </c>
      <c r="C13" s="75"/>
      <c r="D13" s="75"/>
      <c r="E13" s="75"/>
      <c r="F13" s="110"/>
      <c r="G13" s="22"/>
      <c r="H13" s="22"/>
    </row>
    <row r="14" spans="1:8" s="133" customFormat="1" ht="15" customHeight="1" x14ac:dyDescent="0.25">
      <c r="A14" s="134">
        <v>41499</v>
      </c>
      <c r="B14" s="135">
        <v>54.77</v>
      </c>
      <c r="C14" s="84" t="s">
        <v>101</v>
      </c>
      <c r="D14" s="84" t="s">
        <v>33</v>
      </c>
      <c r="E14" s="84" t="s">
        <v>34</v>
      </c>
      <c r="F14" s="121"/>
      <c r="G14" s="23"/>
      <c r="H14" s="23"/>
    </row>
    <row r="15" spans="1:8" s="72" customFormat="1" ht="15" customHeight="1" x14ac:dyDescent="0.2">
      <c r="A15" s="136">
        <v>41500</v>
      </c>
      <c r="B15" s="137">
        <v>93.13</v>
      </c>
      <c r="C15" s="84" t="s">
        <v>101</v>
      </c>
      <c r="D15" s="72" t="s">
        <v>33</v>
      </c>
      <c r="E15" s="72" t="s">
        <v>34</v>
      </c>
      <c r="F15" s="127"/>
      <c r="G15" s="99"/>
      <c r="H15" s="99"/>
    </row>
    <row r="16" spans="1:8" s="72" customFormat="1" ht="15" customHeight="1" x14ac:dyDescent="0.2">
      <c r="A16" s="136">
        <v>41777</v>
      </c>
      <c r="B16" s="137">
        <v>37.21</v>
      </c>
      <c r="C16" s="72" t="s">
        <v>98</v>
      </c>
      <c r="D16" s="72" t="s">
        <v>153</v>
      </c>
      <c r="E16" s="72" t="s">
        <v>89</v>
      </c>
      <c r="F16" s="127"/>
      <c r="G16" s="99"/>
      <c r="H16" s="99"/>
    </row>
    <row r="17" spans="1:8" s="72" customFormat="1" ht="15" customHeight="1" x14ac:dyDescent="0.2">
      <c r="A17" s="136">
        <v>41778</v>
      </c>
      <c r="B17" s="137">
        <v>121.44</v>
      </c>
      <c r="C17" s="72" t="s">
        <v>98</v>
      </c>
      <c r="D17" s="72" t="s">
        <v>153</v>
      </c>
      <c r="E17" s="72" t="s">
        <v>89</v>
      </c>
      <c r="F17" s="127"/>
      <c r="G17" s="99"/>
      <c r="H17" s="99"/>
    </row>
    <row r="18" spans="1:8" s="72" customFormat="1" ht="15" customHeight="1" x14ac:dyDescent="0.2">
      <c r="A18" s="136">
        <v>41779</v>
      </c>
      <c r="B18" s="137">
        <v>5.99</v>
      </c>
      <c r="C18" s="72" t="s">
        <v>98</v>
      </c>
      <c r="D18" s="72" t="s">
        <v>153</v>
      </c>
      <c r="E18" s="72" t="s">
        <v>89</v>
      </c>
      <c r="F18" s="127"/>
      <c r="G18" s="99"/>
      <c r="H18" s="99"/>
    </row>
    <row r="19" spans="1:8" s="176" customFormat="1" ht="15" customHeight="1" x14ac:dyDescent="0.2">
      <c r="A19" s="181">
        <v>41781</v>
      </c>
      <c r="B19" s="182">
        <v>56.81</v>
      </c>
      <c r="C19" s="176" t="s">
        <v>165</v>
      </c>
      <c r="D19" s="176" t="s">
        <v>160</v>
      </c>
      <c r="E19" s="176" t="s">
        <v>161</v>
      </c>
      <c r="F19" s="180"/>
      <c r="G19" s="178"/>
      <c r="H19" s="178"/>
    </row>
    <row r="20" spans="1:8" s="176" customFormat="1" ht="15" customHeight="1" x14ac:dyDescent="0.2">
      <c r="A20" s="181">
        <v>41781</v>
      </c>
      <c r="B20" s="182">
        <v>47.69</v>
      </c>
      <c r="C20" s="176" t="s">
        <v>165</v>
      </c>
      <c r="D20" s="176" t="s">
        <v>162</v>
      </c>
      <c r="E20" s="176" t="s">
        <v>161</v>
      </c>
      <c r="F20" s="180"/>
      <c r="G20" s="178"/>
      <c r="H20" s="178"/>
    </row>
    <row r="21" spans="1:8" s="175" customFormat="1" ht="15" customHeight="1" x14ac:dyDescent="0.2">
      <c r="A21" s="181">
        <v>41782</v>
      </c>
      <c r="B21" s="182">
        <v>66.260000000000005</v>
      </c>
      <c r="C21" s="176" t="s">
        <v>165</v>
      </c>
      <c r="D21" s="176" t="s">
        <v>163</v>
      </c>
      <c r="E21" s="176" t="s">
        <v>161</v>
      </c>
      <c r="F21" s="179"/>
    </row>
    <row r="22" spans="1:8" s="72" customFormat="1" ht="15" customHeight="1" x14ac:dyDescent="0.2">
      <c r="A22" s="116"/>
      <c r="B22" s="153">
        <f ca="1">SUM(B14:B21)</f>
        <v>483.3</v>
      </c>
      <c r="C22" s="77"/>
      <c r="D22" s="77"/>
      <c r="E22" s="77"/>
      <c r="F22" s="127"/>
      <c r="G22" s="99"/>
      <c r="H22" s="99"/>
    </row>
    <row r="23" spans="1:8" ht="18" x14ac:dyDescent="0.2">
      <c r="A23" s="187" t="s">
        <v>164</v>
      </c>
      <c r="B23" s="188"/>
      <c r="C23" s="188"/>
      <c r="D23" s="188"/>
      <c r="E23" s="189"/>
    </row>
    <row r="24" spans="1:8" s="8" customFormat="1" ht="30" customHeight="1" x14ac:dyDescent="0.25">
      <c r="A24" s="94" t="s">
        <v>5</v>
      </c>
      <c r="B24" s="11" t="s">
        <v>35</v>
      </c>
      <c r="C24" s="6"/>
      <c r="D24" s="6"/>
      <c r="E24" s="6"/>
      <c r="F24" s="100"/>
    </row>
    <row r="25" spans="1:8" s="7" customFormat="1" ht="15.75" x14ac:dyDescent="0.25">
      <c r="A25" s="74" t="s">
        <v>2</v>
      </c>
      <c r="B25" s="75" t="s">
        <v>21</v>
      </c>
      <c r="C25" s="75"/>
      <c r="D25" s="75"/>
      <c r="E25" s="75"/>
      <c r="F25" s="110"/>
      <c r="G25" s="22"/>
      <c r="H25" s="22"/>
    </row>
    <row r="26" spans="1:8" s="72" customFormat="1" ht="15" customHeight="1" x14ac:dyDescent="0.2">
      <c r="A26" s="136">
        <v>41471</v>
      </c>
      <c r="B26" s="137">
        <v>331.88</v>
      </c>
      <c r="C26" s="72" t="s">
        <v>37</v>
      </c>
      <c r="D26" s="72" t="s">
        <v>81</v>
      </c>
      <c r="E26" s="72" t="s">
        <v>28</v>
      </c>
      <c r="F26" s="127"/>
      <c r="G26" s="99"/>
      <c r="H26" s="99"/>
    </row>
    <row r="27" spans="1:8" s="72" customFormat="1" ht="15" customHeight="1" x14ac:dyDescent="0.2">
      <c r="A27" s="134">
        <v>41479</v>
      </c>
      <c r="B27" s="135">
        <f>381.96+100.17</f>
        <v>482.13</v>
      </c>
      <c r="C27" s="84" t="s">
        <v>102</v>
      </c>
      <c r="D27" s="84" t="s">
        <v>81</v>
      </c>
      <c r="E27" s="84" t="s">
        <v>40</v>
      </c>
      <c r="F27" s="127"/>
      <c r="G27" s="99"/>
      <c r="H27" s="99"/>
    </row>
    <row r="28" spans="1:8" s="8" customFormat="1" ht="15" x14ac:dyDescent="0.2">
      <c r="A28" s="136">
        <v>41479</v>
      </c>
      <c r="B28" s="137">
        <v>10</v>
      </c>
      <c r="C28" s="72" t="s">
        <v>150</v>
      </c>
      <c r="D28" s="72" t="s">
        <v>82</v>
      </c>
      <c r="E28" s="72" t="s">
        <v>40</v>
      </c>
      <c r="F28" s="100"/>
    </row>
    <row r="29" spans="1:8" s="7" customFormat="1" ht="15" x14ac:dyDescent="0.2">
      <c r="A29" s="134" t="s">
        <v>36</v>
      </c>
      <c r="B29" s="135">
        <v>1589.62</v>
      </c>
      <c r="C29" s="84" t="s">
        <v>38</v>
      </c>
      <c r="D29" s="84" t="s">
        <v>95</v>
      </c>
      <c r="E29" s="84" t="s">
        <v>27</v>
      </c>
      <c r="F29" s="110"/>
      <c r="G29" s="22"/>
      <c r="H29" s="22"/>
    </row>
    <row r="30" spans="1:8" s="133" customFormat="1" ht="15" customHeight="1" x14ac:dyDescent="0.25">
      <c r="A30" s="136">
        <v>41563</v>
      </c>
      <c r="B30" s="137">
        <v>10</v>
      </c>
      <c r="C30" s="72" t="s">
        <v>150</v>
      </c>
      <c r="D30" s="72" t="s">
        <v>82</v>
      </c>
      <c r="E30" s="72" t="s">
        <v>40</v>
      </c>
      <c r="F30" s="121"/>
      <c r="G30" s="23"/>
      <c r="H30" s="23"/>
    </row>
    <row r="31" spans="1:8" s="133" customFormat="1" ht="15" customHeight="1" x14ac:dyDescent="0.25">
      <c r="A31" s="134">
        <v>41563</v>
      </c>
      <c r="B31" s="135">
        <f ca="1">SUM(33.91,10,8)</f>
        <v>51.91</v>
      </c>
      <c r="C31" s="84" t="s">
        <v>103</v>
      </c>
      <c r="D31" s="84" t="s">
        <v>86</v>
      </c>
      <c r="E31" s="84" t="s">
        <v>40</v>
      </c>
      <c r="F31" s="121"/>
      <c r="G31" s="23"/>
      <c r="H31" s="23"/>
    </row>
    <row r="32" spans="1:8" s="133" customFormat="1" ht="15" customHeight="1" x14ac:dyDescent="0.25">
      <c r="A32" s="136">
        <v>41568</v>
      </c>
      <c r="B32" s="137">
        <v>331.88</v>
      </c>
      <c r="C32" s="72" t="s">
        <v>94</v>
      </c>
      <c r="D32" s="72" t="s">
        <v>81</v>
      </c>
      <c r="E32" s="72" t="s">
        <v>28</v>
      </c>
      <c r="F32" s="121"/>
      <c r="G32" s="23"/>
      <c r="H32" s="23"/>
    </row>
    <row r="33" spans="1:8" s="133" customFormat="1" ht="15" customHeight="1" x14ac:dyDescent="0.25">
      <c r="A33" s="134">
        <v>41568</v>
      </c>
      <c r="B33" s="135">
        <v>46.96</v>
      </c>
      <c r="C33" s="84" t="s">
        <v>94</v>
      </c>
      <c r="D33" s="84" t="s">
        <v>96</v>
      </c>
      <c r="E33" s="84" t="s">
        <v>28</v>
      </c>
      <c r="F33" s="121"/>
      <c r="G33" s="23"/>
      <c r="H33" s="23"/>
    </row>
    <row r="34" spans="1:8" s="133" customFormat="1" ht="15" customHeight="1" x14ac:dyDescent="0.25">
      <c r="A34" s="136">
        <v>41568</v>
      </c>
      <c r="B34" s="137">
        <v>10</v>
      </c>
      <c r="C34" s="72" t="s">
        <v>92</v>
      </c>
      <c r="D34" s="72" t="s">
        <v>82</v>
      </c>
      <c r="E34" s="72" t="s">
        <v>28</v>
      </c>
      <c r="F34" s="121"/>
      <c r="G34" s="23"/>
      <c r="H34" s="23"/>
    </row>
    <row r="35" spans="1:8" s="77" customFormat="1" ht="15" customHeight="1" x14ac:dyDescent="0.2">
      <c r="A35" s="134">
        <v>41578</v>
      </c>
      <c r="B35" s="135">
        <v>457.09</v>
      </c>
      <c r="C35" s="84" t="s">
        <v>104</v>
      </c>
      <c r="D35" s="84" t="s">
        <v>81</v>
      </c>
      <c r="E35" s="84" t="s">
        <v>40</v>
      </c>
      <c r="F35" s="127"/>
      <c r="G35" s="99"/>
      <c r="H35" s="99"/>
    </row>
    <row r="36" spans="1:8" s="77" customFormat="1" ht="15" customHeight="1" x14ac:dyDescent="0.2">
      <c r="A36" s="134">
        <v>41585</v>
      </c>
      <c r="B36" s="135">
        <f ca="1">SUM(9.2, 556.29, 11.5)</f>
        <v>576.99</v>
      </c>
      <c r="C36" s="84" t="s">
        <v>76</v>
      </c>
      <c r="D36" s="84" t="s">
        <v>81</v>
      </c>
      <c r="E36" s="84" t="s">
        <v>28</v>
      </c>
      <c r="F36" s="127"/>
      <c r="G36" s="99"/>
      <c r="H36" s="99"/>
    </row>
    <row r="37" spans="1:8" s="77" customFormat="1" ht="15" customHeight="1" x14ac:dyDescent="0.2">
      <c r="A37" s="134">
        <v>41585</v>
      </c>
      <c r="B37" s="135">
        <f ca="1">SUM(8.05, 24,167,0.58,0.58)</f>
        <v>200.21000000000004</v>
      </c>
      <c r="C37" s="84" t="s">
        <v>76</v>
      </c>
      <c r="D37" s="84" t="s">
        <v>93</v>
      </c>
      <c r="E37" s="84" t="s">
        <v>28</v>
      </c>
      <c r="F37" s="127"/>
      <c r="G37" s="99"/>
      <c r="H37" s="99"/>
    </row>
    <row r="38" spans="1:8" s="77" customFormat="1" ht="15" customHeight="1" x14ac:dyDescent="0.2">
      <c r="A38" s="134">
        <v>41612</v>
      </c>
      <c r="B38" s="135">
        <f ca="1">SUM(632.63,27.37)</f>
        <v>660</v>
      </c>
      <c r="C38" s="84" t="s">
        <v>77</v>
      </c>
      <c r="D38" s="84" t="s">
        <v>81</v>
      </c>
      <c r="E38" s="84" t="s">
        <v>74</v>
      </c>
      <c r="F38" s="127"/>
      <c r="G38" s="99"/>
      <c r="H38" s="99"/>
    </row>
    <row r="39" spans="1:8" s="77" customFormat="1" ht="15" customHeight="1" x14ac:dyDescent="0.2">
      <c r="A39" s="134">
        <v>41710</v>
      </c>
      <c r="B39" s="135">
        <f ca="1">SUM(370.3, 9.2)</f>
        <v>379.5</v>
      </c>
      <c r="C39" s="77" t="s">
        <v>75</v>
      </c>
      <c r="D39" s="77" t="s">
        <v>81</v>
      </c>
      <c r="E39" s="77" t="s">
        <v>40</v>
      </c>
      <c r="F39" s="127"/>
      <c r="G39" s="99"/>
      <c r="H39" s="99"/>
    </row>
    <row r="40" spans="1:8" s="77" customFormat="1" ht="15" customHeight="1" x14ac:dyDescent="0.2">
      <c r="A40" s="134">
        <v>41710</v>
      </c>
      <c r="B40" s="135">
        <f ca="1">SUM(194,9.78)</f>
        <v>203.78</v>
      </c>
      <c r="C40" s="77" t="s">
        <v>75</v>
      </c>
      <c r="D40" s="77" t="s">
        <v>91</v>
      </c>
      <c r="E40" s="77" t="s">
        <v>40</v>
      </c>
      <c r="F40" s="127"/>
      <c r="G40" s="99"/>
      <c r="H40" s="99"/>
    </row>
    <row r="41" spans="1:8" s="77" customFormat="1" ht="15" customHeight="1" x14ac:dyDescent="0.2">
      <c r="A41" s="134">
        <v>41758</v>
      </c>
      <c r="B41" s="135">
        <f ca="1">SUM(370.3,9.2,164)</f>
        <v>543.5</v>
      </c>
      <c r="C41" s="77" t="s">
        <v>78</v>
      </c>
      <c r="D41" s="77" t="s">
        <v>81</v>
      </c>
      <c r="E41" s="77" t="s">
        <v>40</v>
      </c>
      <c r="F41" s="127"/>
      <c r="G41" s="99"/>
      <c r="H41" s="99"/>
    </row>
    <row r="42" spans="1:8" s="77" customFormat="1" ht="15" customHeight="1" x14ac:dyDescent="0.2">
      <c r="A42" s="134">
        <v>41773</v>
      </c>
      <c r="B42" s="135">
        <f ca="1">SUM(370.3,9.2, 164,11.5,88.35)</f>
        <v>643.35</v>
      </c>
      <c r="C42" s="77" t="s">
        <v>79</v>
      </c>
      <c r="D42" s="77" t="s">
        <v>81</v>
      </c>
      <c r="E42" s="77" t="s">
        <v>28</v>
      </c>
      <c r="F42" s="127"/>
      <c r="G42" s="99"/>
      <c r="H42" s="99"/>
    </row>
    <row r="43" spans="1:8" s="77" customFormat="1" ht="15" customHeight="1" x14ac:dyDescent="0.2">
      <c r="A43" s="134">
        <v>41810</v>
      </c>
      <c r="B43" s="135">
        <f>SUM(370.3, 9.2)</f>
        <v>379.5</v>
      </c>
      <c r="C43" s="77" t="s">
        <v>97</v>
      </c>
      <c r="D43" s="77" t="s">
        <v>81</v>
      </c>
      <c r="E43" s="77" t="s">
        <v>28</v>
      </c>
      <c r="F43" s="127"/>
      <c r="G43" s="99"/>
      <c r="H43" s="99"/>
    </row>
    <row r="44" spans="1:8" s="77" customFormat="1" ht="15" customHeight="1" x14ac:dyDescent="0.2">
      <c r="A44" s="116"/>
      <c r="B44" s="153">
        <f ca="1">SUM(B26:B43)</f>
        <v>6908.3</v>
      </c>
      <c r="F44" s="127"/>
      <c r="G44" s="99"/>
      <c r="H44" s="99"/>
    </row>
    <row r="45" spans="1:8" s="77" customFormat="1" ht="15" customHeight="1" x14ac:dyDescent="0.25">
      <c r="A45" s="94" t="s">
        <v>5</v>
      </c>
      <c r="B45" s="11" t="s">
        <v>1</v>
      </c>
      <c r="C45" s="6"/>
      <c r="D45" s="6"/>
      <c r="E45" s="6"/>
      <c r="F45" s="127"/>
      <c r="G45" s="99"/>
      <c r="H45" s="99"/>
    </row>
    <row r="46" spans="1:8" s="77" customFormat="1" ht="15" customHeight="1" x14ac:dyDescent="0.25">
      <c r="A46" s="74" t="s">
        <v>2</v>
      </c>
      <c r="B46" s="75" t="s">
        <v>21</v>
      </c>
      <c r="C46" s="75"/>
      <c r="D46" s="75"/>
      <c r="E46" s="75"/>
      <c r="F46" s="127"/>
      <c r="G46" s="99"/>
      <c r="H46" s="99"/>
    </row>
    <row r="47" spans="1:8" s="77" customFormat="1" ht="15" customHeight="1" x14ac:dyDescent="0.2">
      <c r="A47" s="154">
        <v>41464</v>
      </c>
      <c r="B47" s="155">
        <v>23</v>
      </c>
      <c r="C47" s="77" t="s">
        <v>41</v>
      </c>
      <c r="D47" s="84" t="s">
        <v>110</v>
      </c>
      <c r="E47" s="156" t="s">
        <v>27</v>
      </c>
      <c r="F47" s="99"/>
      <c r="G47" s="99"/>
      <c r="H47" s="99"/>
    </row>
    <row r="48" spans="1:8" s="15" customFormat="1" ht="15" x14ac:dyDescent="0.2">
      <c r="A48" s="157">
        <v>41471</v>
      </c>
      <c r="B48" s="158">
        <v>73.7</v>
      </c>
      <c r="C48" s="77" t="s">
        <v>41</v>
      </c>
      <c r="D48" s="77" t="s">
        <v>83</v>
      </c>
      <c r="E48" s="159" t="s">
        <v>28</v>
      </c>
    </row>
    <row r="49" spans="1:8" s="13" customFormat="1" ht="15" x14ac:dyDescent="0.2">
      <c r="A49" s="160">
        <v>41472</v>
      </c>
      <c r="B49" s="135">
        <v>23</v>
      </c>
      <c r="C49" s="84" t="s">
        <v>111</v>
      </c>
      <c r="D49" s="84" t="s">
        <v>110</v>
      </c>
      <c r="E49" s="161" t="s">
        <v>27</v>
      </c>
      <c r="F49" s="15"/>
      <c r="G49" s="15"/>
      <c r="H49" s="15"/>
    </row>
    <row r="50" spans="1:8" ht="15" x14ac:dyDescent="0.2">
      <c r="A50" s="157">
        <v>41479</v>
      </c>
      <c r="B50" s="158">
        <v>41.3</v>
      </c>
      <c r="C50" s="84" t="s">
        <v>111</v>
      </c>
      <c r="D50" s="77" t="s">
        <v>83</v>
      </c>
      <c r="E50" s="159" t="s">
        <v>40</v>
      </c>
      <c r="F50" s="15"/>
      <c r="G50" s="15"/>
      <c r="H50" s="15"/>
    </row>
    <row r="51" spans="1:8" ht="15" x14ac:dyDescent="0.2">
      <c r="A51" s="160">
        <v>41528</v>
      </c>
      <c r="B51" s="135">
        <v>18.5</v>
      </c>
      <c r="C51" s="84" t="s">
        <v>137</v>
      </c>
      <c r="D51" s="84" t="s">
        <v>83</v>
      </c>
      <c r="E51" s="161" t="s">
        <v>27</v>
      </c>
      <c r="F51" s="15"/>
      <c r="G51" s="15"/>
      <c r="H51" s="15"/>
    </row>
    <row r="52" spans="1:8" ht="15" x14ac:dyDescent="0.2">
      <c r="A52" s="157">
        <v>41528</v>
      </c>
      <c r="B52" s="158">
        <v>17.899999999999999</v>
      </c>
      <c r="C52" s="84" t="s">
        <v>137</v>
      </c>
      <c r="D52" s="77" t="s">
        <v>83</v>
      </c>
      <c r="E52" s="159" t="s">
        <v>27</v>
      </c>
      <c r="F52" s="15"/>
      <c r="G52" s="15"/>
      <c r="H52" s="15"/>
    </row>
    <row r="53" spans="1:8" ht="15" x14ac:dyDescent="0.2">
      <c r="A53" s="157">
        <v>41561</v>
      </c>
      <c r="B53" s="158">
        <v>10</v>
      </c>
      <c r="C53" s="77" t="s">
        <v>105</v>
      </c>
      <c r="D53" s="77" t="s">
        <v>84</v>
      </c>
      <c r="E53" s="159" t="s">
        <v>27</v>
      </c>
      <c r="F53" s="15"/>
      <c r="G53" s="15"/>
      <c r="H53" s="15"/>
    </row>
    <row r="54" spans="1:8" ht="15" x14ac:dyDescent="0.2">
      <c r="A54" s="160">
        <v>41563</v>
      </c>
      <c r="B54" s="135">
        <v>29</v>
      </c>
      <c r="C54" s="84" t="s">
        <v>42</v>
      </c>
      <c r="D54" s="84" t="s">
        <v>110</v>
      </c>
      <c r="E54" s="161" t="s">
        <v>27</v>
      </c>
      <c r="F54" s="15"/>
      <c r="G54" s="15"/>
      <c r="H54" s="15"/>
    </row>
    <row r="55" spans="1:8" ht="15" x14ac:dyDescent="0.2">
      <c r="A55" s="157">
        <v>41563</v>
      </c>
      <c r="B55" s="158">
        <v>42.1</v>
      </c>
      <c r="C55" s="84" t="s">
        <v>42</v>
      </c>
      <c r="D55" s="77" t="s">
        <v>83</v>
      </c>
      <c r="E55" s="159" t="s">
        <v>40</v>
      </c>
      <c r="F55" s="15"/>
      <c r="G55" s="15"/>
      <c r="H55" s="15"/>
    </row>
    <row r="56" spans="1:8" ht="15" x14ac:dyDescent="0.2">
      <c r="A56" s="157">
        <v>41569</v>
      </c>
      <c r="B56" s="158">
        <v>27</v>
      </c>
      <c r="C56" s="77" t="s">
        <v>94</v>
      </c>
      <c r="D56" s="77" t="s">
        <v>83</v>
      </c>
      <c r="E56" s="159" t="s">
        <v>28</v>
      </c>
      <c r="F56" s="15"/>
      <c r="G56" s="15"/>
      <c r="H56" s="15"/>
    </row>
    <row r="57" spans="1:8" ht="15" x14ac:dyDescent="0.2">
      <c r="A57" s="160">
        <v>41570</v>
      </c>
      <c r="B57" s="135">
        <v>19.100000000000001</v>
      </c>
      <c r="C57" s="84" t="s">
        <v>94</v>
      </c>
      <c r="D57" s="84" t="s">
        <v>83</v>
      </c>
      <c r="E57" s="161" t="s">
        <v>28</v>
      </c>
      <c r="F57" s="15"/>
      <c r="G57" s="15"/>
      <c r="H57" s="15"/>
    </row>
    <row r="58" spans="1:8" ht="15" x14ac:dyDescent="0.2">
      <c r="A58" s="157">
        <v>41578</v>
      </c>
      <c r="B58" s="158">
        <v>43.3</v>
      </c>
      <c r="C58" s="84" t="s">
        <v>104</v>
      </c>
      <c r="D58" s="77" t="s">
        <v>83</v>
      </c>
      <c r="E58" s="159" t="s">
        <v>40</v>
      </c>
      <c r="F58" s="15"/>
      <c r="G58" s="15"/>
      <c r="H58" s="15"/>
    </row>
    <row r="59" spans="1:8" ht="15" x14ac:dyDescent="0.2">
      <c r="A59" s="160">
        <v>41578</v>
      </c>
      <c r="B59" s="135">
        <v>55</v>
      </c>
      <c r="C59" s="84" t="s">
        <v>104</v>
      </c>
      <c r="D59" s="84" t="s">
        <v>83</v>
      </c>
      <c r="E59" s="161" t="s">
        <v>40</v>
      </c>
      <c r="F59" s="15"/>
      <c r="G59" s="15"/>
      <c r="H59" s="15"/>
    </row>
    <row r="60" spans="1:8" ht="15" x14ac:dyDescent="0.2">
      <c r="A60" s="157">
        <v>41578</v>
      </c>
      <c r="B60" s="158">
        <v>29</v>
      </c>
      <c r="C60" s="77" t="s">
        <v>104</v>
      </c>
      <c r="D60" s="84" t="s">
        <v>110</v>
      </c>
      <c r="E60" s="159" t="s">
        <v>27</v>
      </c>
      <c r="F60" s="15"/>
      <c r="G60" s="15"/>
      <c r="H60" s="15"/>
    </row>
    <row r="61" spans="1:8" ht="15" x14ac:dyDescent="0.2">
      <c r="A61" s="160">
        <v>41583</v>
      </c>
      <c r="B61" s="135">
        <v>7</v>
      </c>
      <c r="C61" s="84" t="s">
        <v>108</v>
      </c>
      <c r="D61" s="77" t="s">
        <v>84</v>
      </c>
      <c r="E61" s="161" t="s">
        <v>27</v>
      </c>
      <c r="F61" s="15"/>
      <c r="G61" s="15"/>
      <c r="H61" s="15"/>
    </row>
    <row r="62" spans="1:8" ht="15" x14ac:dyDescent="0.2">
      <c r="A62" s="157">
        <v>41586</v>
      </c>
      <c r="B62" s="158">
        <v>58</v>
      </c>
      <c r="C62" s="77" t="s">
        <v>106</v>
      </c>
      <c r="D62" s="84" t="s">
        <v>110</v>
      </c>
      <c r="E62" s="159" t="s">
        <v>27</v>
      </c>
      <c r="F62" s="15"/>
      <c r="G62" s="15"/>
      <c r="H62" s="15"/>
    </row>
    <row r="63" spans="1:8" ht="15" x14ac:dyDescent="0.2">
      <c r="A63" s="160">
        <v>41600</v>
      </c>
      <c r="B63" s="135">
        <v>34.4</v>
      </c>
      <c r="C63" s="84" t="s">
        <v>138</v>
      </c>
      <c r="D63" s="84" t="s">
        <v>83</v>
      </c>
      <c r="E63" s="161" t="s">
        <v>40</v>
      </c>
      <c r="F63" s="15"/>
      <c r="G63" s="15"/>
      <c r="H63" s="15"/>
    </row>
    <row r="64" spans="1:8" ht="15" x14ac:dyDescent="0.2">
      <c r="A64" s="157">
        <v>41603</v>
      </c>
      <c r="B64" s="158">
        <v>52.1</v>
      </c>
      <c r="C64" s="77" t="s">
        <v>139</v>
      </c>
      <c r="D64" s="77" t="s">
        <v>83</v>
      </c>
      <c r="E64" s="159" t="s">
        <v>40</v>
      </c>
      <c r="F64" s="15"/>
      <c r="G64" s="15"/>
      <c r="H64" s="15"/>
    </row>
    <row r="65" spans="1:8" ht="15" x14ac:dyDescent="0.2">
      <c r="A65" s="160">
        <v>41604</v>
      </c>
      <c r="B65" s="135">
        <v>5.5</v>
      </c>
      <c r="C65" s="77" t="s">
        <v>107</v>
      </c>
      <c r="D65" s="77" t="s">
        <v>84</v>
      </c>
      <c r="E65" s="161" t="s">
        <v>27</v>
      </c>
      <c r="F65" s="15"/>
      <c r="G65" s="15"/>
      <c r="H65" s="15"/>
    </row>
    <row r="66" spans="1:8" ht="15" x14ac:dyDescent="0.2">
      <c r="A66" s="157">
        <v>41604</v>
      </c>
      <c r="B66" s="158">
        <v>5.5</v>
      </c>
      <c r="C66" s="77" t="s">
        <v>107</v>
      </c>
      <c r="D66" s="77" t="s">
        <v>84</v>
      </c>
      <c r="E66" s="159" t="s">
        <v>27</v>
      </c>
      <c r="F66" s="15"/>
      <c r="G66" s="15"/>
      <c r="H66" s="15"/>
    </row>
    <row r="67" spans="1:8" ht="15" x14ac:dyDescent="0.2">
      <c r="A67" s="157">
        <v>41709</v>
      </c>
      <c r="B67" s="158">
        <v>11.6</v>
      </c>
      <c r="C67" s="77" t="s">
        <v>140</v>
      </c>
      <c r="D67" s="77" t="s">
        <v>83</v>
      </c>
      <c r="E67" s="159" t="s">
        <v>27</v>
      </c>
      <c r="F67" s="15"/>
      <c r="G67" s="15"/>
      <c r="H67" s="15"/>
    </row>
    <row r="68" spans="1:8" ht="15" x14ac:dyDescent="0.2">
      <c r="A68" s="157">
        <v>41710</v>
      </c>
      <c r="B68" s="158">
        <v>36.4</v>
      </c>
      <c r="C68" s="77" t="s">
        <v>111</v>
      </c>
      <c r="D68" s="77" t="s">
        <v>83</v>
      </c>
      <c r="E68" s="159" t="s">
        <v>40</v>
      </c>
      <c r="F68" s="15"/>
      <c r="G68" s="15"/>
      <c r="H68" s="15"/>
    </row>
    <row r="69" spans="1:8" ht="15" x14ac:dyDescent="0.2">
      <c r="A69" s="157">
        <v>41718</v>
      </c>
      <c r="B69" s="158">
        <v>12.5</v>
      </c>
      <c r="C69" s="77" t="s">
        <v>141</v>
      </c>
      <c r="D69" s="77" t="s">
        <v>83</v>
      </c>
      <c r="E69" s="159" t="s">
        <v>27</v>
      </c>
      <c r="G69" s="15"/>
      <c r="H69" s="15"/>
    </row>
    <row r="70" spans="1:8" ht="15" x14ac:dyDescent="0.2">
      <c r="A70" s="157">
        <v>41723</v>
      </c>
      <c r="B70" s="158">
        <v>6.5</v>
      </c>
      <c r="C70" s="77" t="s">
        <v>142</v>
      </c>
      <c r="D70" s="77" t="s">
        <v>84</v>
      </c>
      <c r="E70" s="159" t="s">
        <v>27</v>
      </c>
      <c r="G70" s="15"/>
      <c r="H70" s="15"/>
    </row>
    <row r="71" spans="1:8" ht="15" x14ac:dyDescent="0.2">
      <c r="A71" s="157">
        <v>41725</v>
      </c>
      <c r="B71" s="158">
        <v>7</v>
      </c>
      <c r="C71" s="77" t="s">
        <v>143</v>
      </c>
      <c r="D71" s="77" t="s">
        <v>84</v>
      </c>
      <c r="E71" s="159" t="s">
        <v>27</v>
      </c>
      <c r="G71" s="15"/>
      <c r="H71" s="15"/>
    </row>
    <row r="72" spans="1:8" ht="15" x14ac:dyDescent="0.2">
      <c r="A72" s="157">
        <v>41758</v>
      </c>
      <c r="B72" s="158">
        <v>42.9</v>
      </c>
      <c r="C72" s="77" t="s">
        <v>88</v>
      </c>
      <c r="D72" s="77" t="s">
        <v>83</v>
      </c>
      <c r="E72" s="159" t="s">
        <v>40</v>
      </c>
      <c r="G72" s="15"/>
      <c r="H72" s="15"/>
    </row>
    <row r="73" spans="1:8" ht="15" x14ac:dyDescent="0.2">
      <c r="A73" s="157">
        <v>41773</v>
      </c>
      <c r="B73" s="158">
        <v>100.7</v>
      </c>
      <c r="C73" s="77" t="s">
        <v>144</v>
      </c>
      <c r="D73" s="77" t="s">
        <v>83</v>
      </c>
      <c r="E73" s="159" t="s">
        <v>28</v>
      </c>
      <c r="G73" s="15"/>
      <c r="H73" s="15"/>
    </row>
    <row r="74" spans="1:8" ht="15" x14ac:dyDescent="0.2">
      <c r="A74" s="157">
        <v>41773</v>
      </c>
      <c r="B74" s="158">
        <v>68.099999999999994</v>
      </c>
      <c r="C74" s="77" t="s">
        <v>144</v>
      </c>
      <c r="D74" s="77" t="s">
        <v>83</v>
      </c>
      <c r="E74" s="159" t="s">
        <v>28</v>
      </c>
      <c r="G74" s="15"/>
      <c r="H74" s="15"/>
    </row>
    <row r="75" spans="1:8" ht="15" x14ac:dyDescent="0.2">
      <c r="A75" s="157">
        <v>41773</v>
      </c>
      <c r="B75" s="158">
        <v>2</v>
      </c>
      <c r="C75" s="77" t="s">
        <v>145</v>
      </c>
      <c r="D75" s="77" t="s">
        <v>84</v>
      </c>
      <c r="E75" s="159" t="s">
        <v>27</v>
      </c>
      <c r="G75" s="15"/>
      <c r="H75" s="15"/>
    </row>
    <row r="76" spans="1:8" ht="15" x14ac:dyDescent="0.2">
      <c r="A76" s="157">
        <v>41782</v>
      </c>
      <c r="B76" s="158">
        <v>51.6</v>
      </c>
      <c r="C76" s="72" t="s">
        <v>98</v>
      </c>
      <c r="D76" s="77" t="s">
        <v>83</v>
      </c>
      <c r="E76" s="159" t="s">
        <v>27</v>
      </c>
      <c r="G76" s="15"/>
      <c r="H76" s="15"/>
    </row>
    <row r="77" spans="1:8" ht="15" x14ac:dyDescent="0.2">
      <c r="A77" s="157">
        <v>41786</v>
      </c>
      <c r="B77" s="158">
        <v>5.5</v>
      </c>
      <c r="C77" s="77" t="s">
        <v>146</v>
      </c>
      <c r="D77" s="77" t="s">
        <v>84</v>
      </c>
      <c r="E77" s="159" t="s">
        <v>27</v>
      </c>
      <c r="G77" s="15"/>
      <c r="H77" s="15"/>
    </row>
    <row r="78" spans="1:8" ht="15" x14ac:dyDescent="0.2">
      <c r="A78" s="157">
        <v>41788</v>
      </c>
      <c r="B78" s="158">
        <v>4</v>
      </c>
      <c r="C78" s="77" t="s">
        <v>147</v>
      </c>
      <c r="D78" s="77" t="s">
        <v>84</v>
      </c>
      <c r="E78" s="159" t="s">
        <v>27</v>
      </c>
      <c r="G78" s="15"/>
      <c r="H78" s="15"/>
    </row>
    <row r="79" spans="1:8" ht="15" x14ac:dyDescent="0.2">
      <c r="A79" s="157">
        <v>41788</v>
      </c>
      <c r="B79" s="158">
        <v>16.100000000000001</v>
      </c>
      <c r="C79" s="77" t="s">
        <v>148</v>
      </c>
      <c r="D79" s="77" t="s">
        <v>83</v>
      </c>
      <c r="E79" s="159" t="s">
        <v>27</v>
      </c>
      <c r="G79" s="15"/>
      <c r="H79" s="15"/>
    </row>
    <row r="80" spans="1:8" ht="15" x14ac:dyDescent="0.2">
      <c r="A80" s="157">
        <v>41810</v>
      </c>
      <c r="B80" s="158">
        <v>69.900000000000006</v>
      </c>
      <c r="C80" s="77" t="s">
        <v>149</v>
      </c>
      <c r="D80" s="77" t="s">
        <v>83</v>
      </c>
      <c r="E80" s="159" t="s">
        <v>28</v>
      </c>
      <c r="G80" s="15"/>
      <c r="H80" s="15"/>
    </row>
    <row r="81" spans="1:8" ht="15" x14ac:dyDescent="0.2">
      <c r="A81" s="157">
        <v>41810</v>
      </c>
      <c r="B81" s="158">
        <v>86.19</v>
      </c>
      <c r="C81" s="77" t="s">
        <v>149</v>
      </c>
      <c r="D81" s="77" t="s">
        <v>83</v>
      </c>
      <c r="E81" s="159" t="s">
        <v>28</v>
      </c>
      <c r="G81" s="15"/>
      <c r="H81" s="15"/>
    </row>
    <row r="82" spans="1:8" ht="15" x14ac:dyDescent="0.2">
      <c r="A82" s="162"/>
      <c r="B82" s="163">
        <f ca="1">SUM(B47:B81)</f>
        <v>1135.3900000000003</v>
      </c>
      <c r="C82" s="164"/>
      <c r="D82" s="164"/>
      <c r="E82" s="165"/>
      <c r="F82" s="15"/>
      <c r="G82" s="15"/>
      <c r="H82" s="15"/>
    </row>
    <row r="83" spans="1:8" ht="31.5" x14ac:dyDescent="0.25">
      <c r="A83" s="96" t="s">
        <v>46</v>
      </c>
      <c r="B83" s="78">
        <f ca="1">(B11+B22+B44+B82)</f>
        <v>19619.32</v>
      </c>
      <c r="C83" s="79"/>
      <c r="D83" s="80"/>
      <c r="E83" s="80"/>
    </row>
    <row r="84" spans="1:8" ht="16.5" thickBot="1" x14ac:dyDescent="0.3">
      <c r="A84" s="81"/>
      <c r="B84" s="82" t="s">
        <v>21</v>
      </c>
      <c r="C84" s="83"/>
      <c r="D84" s="83"/>
      <c r="E84" s="83"/>
    </row>
    <row r="85" spans="1:8" ht="15" x14ac:dyDescent="0.2">
      <c r="A85" s="76"/>
      <c r="B85" s="77"/>
      <c r="C85" s="77"/>
      <c r="D85" s="77"/>
      <c r="E85" s="77"/>
    </row>
    <row r="86" spans="1:8" ht="15" x14ac:dyDescent="0.2">
      <c r="A86" s="76" t="s">
        <v>22</v>
      </c>
      <c r="B86" s="77"/>
      <c r="C86" s="77"/>
      <c r="D86" s="77"/>
      <c r="E86" s="77"/>
    </row>
    <row r="87" spans="1:8" x14ac:dyDescent="0.2">
      <c r="A87" s="17"/>
      <c r="B87" s="13"/>
      <c r="C87" s="13"/>
      <c r="D87" s="13"/>
      <c r="E87" s="13"/>
    </row>
    <row r="88" spans="1:8" x14ac:dyDescent="0.2">
      <c r="A88" s="18"/>
      <c r="B88" s="1"/>
      <c r="C88" s="1"/>
      <c r="D88" s="1"/>
      <c r="E88" s="1"/>
    </row>
  </sheetData>
  <mergeCells count="2">
    <mergeCell ref="A3:E3"/>
    <mergeCell ref="A23:E23"/>
  </mergeCells>
  <printOptions gridLines="1"/>
  <pageMargins left="0.70866141732283472" right="0.70866141732283472" top="0.74803149606299213" bottom="0.74803149606299213" header="0.31496062992125984" footer="0.31496062992125984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zoomScale="80" zoomScaleNormal="80" workbookViewId="0">
      <selection activeCell="C2" sqref="C2"/>
    </sheetView>
  </sheetViews>
  <sheetFormatPr defaultRowHeight="12.75" x14ac:dyDescent="0.2"/>
  <cols>
    <col min="1" max="1" width="34.7109375" style="25" customWidth="1"/>
    <col min="2" max="2" width="30.85546875" style="25" customWidth="1"/>
    <col min="3" max="3" width="90.85546875" style="25" customWidth="1"/>
    <col min="4" max="4" width="45.140625" style="25" customWidth="1"/>
    <col min="5" max="5" width="28.140625" style="25" customWidth="1"/>
    <col min="6" max="16384" width="9.140625" style="26"/>
  </cols>
  <sheetData>
    <row r="1" spans="1:6" s="25" customFormat="1" ht="36" customHeight="1" x14ac:dyDescent="0.2">
      <c r="A1" s="59" t="s">
        <v>30</v>
      </c>
      <c r="B1" s="65"/>
      <c r="C1" s="129"/>
      <c r="D1" s="131"/>
      <c r="E1" s="120"/>
      <c r="F1" s="30"/>
    </row>
    <row r="2" spans="1:6" s="7" customFormat="1" ht="35.25" customHeight="1" x14ac:dyDescent="0.25">
      <c r="A2" s="56" t="s">
        <v>31</v>
      </c>
      <c r="B2" s="66"/>
      <c r="C2" s="130" t="s">
        <v>156</v>
      </c>
      <c r="D2" s="132"/>
      <c r="E2" s="57"/>
      <c r="F2" s="97"/>
    </row>
    <row r="3" spans="1:6" s="23" customFormat="1" ht="35.25" customHeight="1" x14ac:dyDescent="0.25">
      <c r="A3" s="168" t="s">
        <v>24</v>
      </c>
      <c r="B3" s="169"/>
      <c r="C3" s="169"/>
      <c r="D3" s="169"/>
      <c r="E3" s="170"/>
      <c r="F3" s="121"/>
    </row>
    <row r="4" spans="1:6" s="7" customFormat="1" ht="15.75" x14ac:dyDescent="0.25">
      <c r="A4" s="42" t="s">
        <v>6</v>
      </c>
      <c r="B4" s="43" t="s">
        <v>1</v>
      </c>
      <c r="C4" s="10"/>
      <c r="D4" s="10"/>
      <c r="E4" s="34"/>
      <c r="F4" s="97"/>
    </row>
    <row r="5" spans="1:6" x14ac:dyDescent="0.2">
      <c r="A5" s="36" t="s">
        <v>2</v>
      </c>
      <c r="B5" s="3" t="s">
        <v>21</v>
      </c>
      <c r="C5" s="3" t="s">
        <v>7</v>
      </c>
      <c r="D5" s="3" t="s">
        <v>8</v>
      </c>
      <c r="E5" s="16" t="s">
        <v>4</v>
      </c>
      <c r="F5" s="101"/>
    </row>
    <row r="6" spans="1:6" x14ac:dyDescent="0.2">
      <c r="A6" s="140">
        <v>41466</v>
      </c>
      <c r="B6" s="141">
        <v>81</v>
      </c>
      <c r="C6" s="106" t="s">
        <v>155</v>
      </c>
      <c r="D6" s="25" t="s">
        <v>68</v>
      </c>
      <c r="E6" s="118" t="s">
        <v>47</v>
      </c>
      <c r="F6" s="101"/>
    </row>
    <row r="7" spans="1:6" s="21" customFormat="1" x14ac:dyDescent="0.2">
      <c r="A7" s="140">
        <v>41499</v>
      </c>
      <c r="B7" s="150">
        <v>98.42</v>
      </c>
      <c r="C7" s="30" t="s">
        <v>120</v>
      </c>
      <c r="D7" s="25" t="s">
        <v>117</v>
      </c>
      <c r="E7" s="102" t="s">
        <v>121</v>
      </c>
    </row>
    <row r="8" spans="1:6" x14ac:dyDescent="0.2">
      <c r="A8" s="140">
        <v>41534</v>
      </c>
      <c r="B8" s="142">
        <v>354</v>
      </c>
      <c r="C8" s="30" t="s">
        <v>48</v>
      </c>
      <c r="D8" s="25" t="s">
        <v>112</v>
      </c>
      <c r="E8" s="102" t="s">
        <v>49</v>
      </c>
      <c r="F8" s="101"/>
    </row>
    <row r="9" spans="1:6" x14ac:dyDescent="0.2">
      <c r="A9" s="140">
        <v>41535</v>
      </c>
      <c r="B9" s="142">
        <v>16.899999999999999</v>
      </c>
      <c r="C9" s="30" t="s">
        <v>48</v>
      </c>
      <c r="D9" s="25" t="s">
        <v>113</v>
      </c>
      <c r="E9" s="102" t="s">
        <v>50</v>
      </c>
      <c r="F9" s="101"/>
    </row>
    <row r="10" spans="1:6" x14ac:dyDescent="0.2">
      <c r="A10" s="140">
        <v>41585</v>
      </c>
      <c r="B10" s="142">
        <v>24</v>
      </c>
      <c r="C10" s="30" t="s">
        <v>72</v>
      </c>
      <c r="D10" s="25" t="s">
        <v>29</v>
      </c>
      <c r="E10" s="102" t="s">
        <v>122</v>
      </c>
      <c r="F10" s="101"/>
    </row>
    <row r="11" spans="1:6" x14ac:dyDescent="0.2">
      <c r="A11" s="140">
        <v>41652</v>
      </c>
      <c r="B11" s="142">
        <v>27.96</v>
      </c>
      <c r="C11" s="30" t="s">
        <v>87</v>
      </c>
      <c r="D11" s="25" t="s">
        <v>114</v>
      </c>
      <c r="E11" s="102" t="s">
        <v>133</v>
      </c>
      <c r="F11" s="101"/>
    </row>
    <row r="12" spans="1:6" x14ac:dyDescent="0.2">
      <c r="A12" s="140">
        <v>41712</v>
      </c>
      <c r="B12" s="142">
        <v>181</v>
      </c>
      <c r="C12" s="30" t="s">
        <v>115</v>
      </c>
      <c r="D12" s="25" t="s">
        <v>68</v>
      </c>
      <c r="E12" s="102" t="s">
        <v>134</v>
      </c>
      <c r="F12" s="101"/>
    </row>
    <row r="13" spans="1:6" x14ac:dyDescent="0.2">
      <c r="A13" s="140">
        <v>41723</v>
      </c>
      <c r="B13" s="142">
        <v>58.5</v>
      </c>
      <c r="C13" s="30" t="s">
        <v>116</v>
      </c>
      <c r="D13" s="25" t="s">
        <v>29</v>
      </c>
      <c r="E13" s="102" t="s">
        <v>123</v>
      </c>
      <c r="F13" s="101"/>
    </row>
    <row r="14" spans="1:6" hidden="1" x14ac:dyDescent="0.2">
      <c r="A14" s="30"/>
      <c r="B14" s="30"/>
      <c r="C14" s="30"/>
      <c r="E14" s="102"/>
      <c r="F14" s="101"/>
    </row>
    <row r="15" spans="1:6" x14ac:dyDescent="0.2">
      <c r="A15" s="140">
        <v>41773</v>
      </c>
      <c r="B15" s="142">
        <v>35</v>
      </c>
      <c r="C15" s="30" t="s">
        <v>118</v>
      </c>
      <c r="D15" s="25" t="s">
        <v>117</v>
      </c>
      <c r="E15" s="102" t="s">
        <v>132</v>
      </c>
      <c r="F15" s="101"/>
    </row>
    <row r="16" spans="1:6" x14ac:dyDescent="0.2">
      <c r="A16" s="140">
        <v>41774</v>
      </c>
      <c r="B16" s="142">
        <v>352.5</v>
      </c>
      <c r="C16" s="30" t="s">
        <v>119</v>
      </c>
      <c r="D16" s="25" t="s">
        <v>29</v>
      </c>
      <c r="E16" s="102" t="s">
        <v>135</v>
      </c>
      <c r="F16" s="101"/>
    </row>
    <row r="17" spans="1:6" x14ac:dyDescent="0.2">
      <c r="A17" s="140">
        <v>41807</v>
      </c>
      <c r="B17" s="142">
        <v>62.5</v>
      </c>
      <c r="C17" s="30" t="s">
        <v>116</v>
      </c>
      <c r="D17" s="25" t="s">
        <v>29</v>
      </c>
      <c r="E17" s="102" t="s">
        <v>123</v>
      </c>
      <c r="F17" s="101"/>
    </row>
    <row r="18" spans="1:6" s="29" customFormat="1" ht="25.5" customHeight="1" x14ac:dyDescent="0.2">
      <c r="A18" s="30"/>
      <c r="B18" s="145">
        <f ca="1">SUM(B6:B18)</f>
        <v>1291.7800000000002</v>
      </c>
      <c r="C18" s="30"/>
      <c r="D18" s="25"/>
      <c r="E18" s="102"/>
      <c r="F18" s="122"/>
    </row>
    <row r="19" spans="1:6" ht="15.75" x14ac:dyDescent="0.25">
      <c r="A19" s="47" t="s">
        <v>6</v>
      </c>
      <c r="B19" s="47" t="s">
        <v>18</v>
      </c>
      <c r="C19" s="94"/>
      <c r="D19" s="11"/>
      <c r="E19" s="128"/>
      <c r="F19" s="101"/>
    </row>
    <row r="20" spans="1:6" x14ac:dyDescent="0.2">
      <c r="A20" s="35" t="s">
        <v>2</v>
      </c>
      <c r="B20" s="35" t="s">
        <v>21</v>
      </c>
      <c r="C20" s="35"/>
      <c r="D20" s="4"/>
      <c r="E20" s="58"/>
      <c r="F20" s="101"/>
    </row>
    <row r="21" spans="1:6" ht="15" customHeight="1" x14ac:dyDescent="0.2">
      <c r="A21" s="30"/>
      <c r="B21" s="30"/>
      <c r="C21" s="30"/>
      <c r="E21" s="102"/>
      <c r="F21" s="101"/>
    </row>
    <row r="22" spans="1:6" ht="15" customHeight="1" x14ac:dyDescent="0.2">
      <c r="A22" s="30"/>
      <c r="B22" s="30"/>
      <c r="C22" s="30"/>
      <c r="E22" s="102"/>
      <c r="F22" s="101"/>
    </row>
    <row r="23" spans="1:6" ht="15" customHeight="1" x14ac:dyDescent="0.2">
      <c r="A23" s="30"/>
      <c r="B23" s="145">
        <f ca="1">SUM(B21:B22)</f>
        <v>0</v>
      </c>
      <c r="C23" s="30"/>
      <c r="E23" s="102"/>
      <c r="F23" s="101"/>
    </row>
    <row r="24" spans="1:6" ht="31.5" x14ac:dyDescent="0.25">
      <c r="A24" s="85" t="s">
        <v>85</v>
      </c>
      <c r="B24" s="143">
        <f ca="1">SUM(B18,B21)</f>
        <v>1291.7800000000002</v>
      </c>
      <c r="C24" s="86"/>
      <c r="D24" s="87"/>
      <c r="E24" s="88"/>
      <c r="F24" s="101"/>
    </row>
    <row r="25" spans="1:6" ht="15.75" x14ac:dyDescent="0.25">
      <c r="A25" s="89"/>
      <c r="B25" s="75" t="s">
        <v>21</v>
      </c>
      <c r="C25" s="90"/>
      <c r="D25" s="90"/>
      <c r="E25" s="91"/>
      <c r="F25" s="101"/>
    </row>
    <row r="31" spans="1:6" x14ac:dyDescent="0.2">
      <c r="A31" s="123" t="s">
        <v>22</v>
      </c>
    </row>
    <row r="37" spans="1:5" x14ac:dyDescent="0.2">
      <c r="A37" s="19"/>
      <c r="B37" s="19"/>
      <c r="C37" s="19"/>
      <c r="D37" s="19"/>
      <c r="E37" s="19"/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zoomScale="80" zoomScaleNormal="80" workbookViewId="0">
      <selection activeCell="B37" sqref="B37"/>
    </sheetView>
  </sheetViews>
  <sheetFormatPr defaultRowHeight="12.75" x14ac:dyDescent="0.2"/>
  <cols>
    <col min="1" max="1" width="35.85546875" style="49" customWidth="1"/>
    <col min="2" max="2" width="59.28515625" style="49" customWidth="1"/>
    <col min="3" max="3" width="67.42578125" style="49" customWidth="1"/>
    <col min="4" max="4" width="27.140625" style="49" customWidth="1"/>
    <col min="5" max="16384" width="9.140625" style="52"/>
  </cols>
  <sheetData>
    <row r="1" spans="1:4" ht="34.5" customHeight="1" x14ac:dyDescent="0.2">
      <c r="A1" s="69" t="s">
        <v>30</v>
      </c>
      <c r="B1" s="5"/>
      <c r="C1" s="5"/>
      <c r="D1" s="5"/>
    </row>
    <row r="2" spans="1:4" ht="30" customHeight="1" x14ac:dyDescent="0.25">
      <c r="A2" s="56" t="s">
        <v>31</v>
      </c>
      <c r="B2" s="60"/>
      <c r="C2" s="130" t="s">
        <v>154</v>
      </c>
      <c r="D2" s="22"/>
    </row>
    <row r="3" spans="1:4" ht="18" x14ac:dyDescent="0.2">
      <c r="A3" s="171" t="s">
        <v>25</v>
      </c>
      <c r="B3" s="172"/>
      <c r="C3" s="172"/>
      <c r="D3" s="172"/>
    </row>
    <row r="4" spans="1:4" ht="20.25" customHeight="1" x14ac:dyDescent="0.25">
      <c r="A4" s="42" t="s">
        <v>12</v>
      </c>
      <c r="B4" s="10"/>
      <c r="C4" s="10"/>
      <c r="D4" s="10"/>
    </row>
    <row r="5" spans="1:4" ht="19.5" customHeight="1" x14ac:dyDescent="0.2">
      <c r="A5" s="36" t="s">
        <v>2</v>
      </c>
      <c r="B5" s="3" t="s">
        <v>13</v>
      </c>
      <c r="C5" s="3" t="s">
        <v>14</v>
      </c>
      <c r="D5" s="3" t="s">
        <v>15</v>
      </c>
    </row>
    <row r="6" spans="1:4" x14ac:dyDescent="0.2">
      <c r="A6" s="146">
        <v>41493</v>
      </c>
      <c r="B6" s="49" t="s">
        <v>51</v>
      </c>
      <c r="C6" s="49" t="s">
        <v>52</v>
      </c>
      <c r="D6" s="147">
        <v>40</v>
      </c>
    </row>
    <row r="7" spans="1:4" x14ac:dyDescent="0.2">
      <c r="A7" s="146">
        <v>41540</v>
      </c>
      <c r="B7" s="49" t="s">
        <v>130</v>
      </c>
      <c r="C7" s="49" t="s">
        <v>53</v>
      </c>
      <c r="D7" s="147">
        <v>30</v>
      </c>
    </row>
    <row r="8" spans="1:4" x14ac:dyDescent="0.2">
      <c r="A8" s="146">
        <v>41619</v>
      </c>
      <c r="B8" s="49" t="s">
        <v>125</v>
      </c>
      <c r="C8" s="49" t="s">
        <v>54</v>
      </c>
      <c r="D8" s="147">
        <v>60</v>
      </c>
    </row>
    <row r="9" spans="1:4" x14ac:dyDescent="0.2">
      <c r="A9" s="146">
        <v>41620</v>
      </c>
      <c r="B9" s="49" t="s">
        <v>126</v>
      </c>
      <c r="C9" s="49" t="s">
        <v>55</v>
      </c>
      <c r="D9" s="147">
        <v>10</v>
      </c>
    </row>
    <row r="10" spans="1:4" x14ac:dyDescent="0.2">
      <c r="A10" s="146">
        <v>41985</v>
      </c>
      <c r="B10" s="49" t="s">
        <v>127</v>
      </c>
      <c r="C10" s="49" t="s">
        <v>56</v>
      </c>
      <c r="D10" s="147">
        <v>20</v>
      </c>
    </row>
    <row r="11" spans="1:4" x14ac:dyDescent="0.2">
      <c r="A11" s="146">
        <v>41718</v>
      </c>
      <c r="B11" s="49" t="s">
        <v>129</v>
      </c>
      <c r="C11" s="49" t="s">
        <v>57</v>
      </c>
      <c r="D11" s="147">
        <v>20</v>
      </c>
    </row>
    <row r="12" spans="1:4" x14ac:dyDescent="0.2">
      <c r="A12" s="146">
        <v>41766</v>
      </c>
      <c r="B12" s="49" t="s">
        <v>129</v>
      </c>
      <c r="C12" s="49" t="s">
        <v>58</v>
      </c>
      <c r="D12" s="147">
        <v>40</v>
      </c>
    </row>
    <row r="13" spans="1:4" x14ac:dyDescent="0.2">
      <c r="A13" s="146">
        <v>41813</v>
      </c>
      <c r="B13" s="49" t="s">
        <v>128</v>
      </c>
      <c r="C13" s="49" t="s">
        <v>90</v>
      </c>
      <c r="D13" s="147">
        <v>10</v>
      </c>
    </row>
    <row r="14" spans="1:4" x14ac:dyDescent="0.2">
      <c r="A14" s="146"/>
      <c r="C14" s="148" t="s">
        <v>71</v>
      </c>
      <c r="D14" s="149">
        <f ca="1">SUM(D6:D13)</f>
        <v>230</v>
      </c>
    </row>
    <row r="15" spans="1:4" s="53" customFormat="1" ht="27" customHeight="1" x14ac:dyDescent="0.25">
      <c r="A15" s="46" t="s">
        <v>16</v>
      </c>
      <c r="B15" s="12"/>
      <c r="C15" s="12"/>
      <c r="D15" s="12"/>
    </row>
    <row r="16" spans="1:4" x14ac:dyDescent="0.2">
      <c r="A16" s="36"/>
      <c r="B16" s="3"/>
      <c r="C16" s="3"/>
      <c r="D16" s="3" t="s">
        <v>17</v>
      </c>
    </row>
    <row r="17" spans="1:4" ht="25.5" x14ac:dyDescent="0.2">
      <c r="A17" s="146">
        <v>41458</v>
      </c>
      <c r="B17" s="49" t="s">
        <v>59</v>
      </c>
      <c r="C17" s="49" t="s">
        <v>60</v>
      </c>
      <c r="D17" s="147">
        <v>1200</v>
      </c>
    </row>
    <row r="18" spans="1:4" ht="20.25" customHeight="1" x14ac:dyDescent="0.2">
      <c r="A18" s="146">
        <v>41485</v>
      </c>
      <c r="B18" s="49" t="s">
        <v>61</v>
      </c>
      <c r="C18" s="49" t="s">
        <v>52</v>
      </c>
      <c r="D18" s="147">
        <v>15</v>
      </c>
    </row>
    <row r="19" spans="1:4" ht="18.75" customHeight="1" x14ac:dyDescent="0.2">
      <c r="A19" s="146">
        <v>41487</v>
      </c>
      <c r="B19" s="49" t="s">
        <v>62</v>
      </c>
      <c r="C19" s="49" t="s">
        <v>63</v>
      </c>
      <c r="D19" s="147">
        <v>25</v>
      </c>
    </row>
    <row r="20" spans="1:4" x14ac:dyDescent="0.2">
      <c r="A20" s="146">
        <v>41491</v>
      </c>
      <c r="B20" s="49" t="s">
        <v>62</v>
      </c>
      <c r="C20" s="49" t="s">
        <v>64</v>
      </c>
      <c r="D20" s="147">
        <v>25</v>
      </c>
    </row>
    <row r="21" spans="1:4" x14ac:dyDescent="0.2">
      <c r="A21" s="146">
        <v>41492</v>
      </c>
      <c r="B21" s="49" t="s">
        <v>65</v>
      </c>
      <c r="C21" s="49" t="s">
        <v>66</v>
      </c>
      <c r="D21" s="147">
        <v>30</v>
      </c>
    </row>
    <row r="22" spans="1:4" x14ac:dyDescent="0.2">
      <c r="A22" s="146">
        <v>41493</v>
      </c>
      <c r="B22" s="49" t="s">
        <v>62</v>
      </c>
      <c r="C22" s="49" t="s">
        <v>136</v>
      </c>
      <c r="D22" s="147">
        <v>25</v>
      </c>
    </row>
    <row r="23" spans="1:4" x14ac:dyDescent="0.2">
      <c r="A23" s="146">
        <v>41528</v>
      </c>
      <c r="B23" s="49" t="s">
        <v>29</v>
      </c>
      <c r="C23" s="49" t="s">
        <v>67</v>
      </c>
      <c r="D23" s="147">
        <v>70</v>
      </c>
    </row>
    <row r="24" spans="1:4" x14ac:dyDescent="0.2">
      <c r="A24" s="146">
        <v>41765</v>
      </c>
      <c r="B24" s="49" t="s">
        <v>124</v>
      </c>
      <c r="C24" s="49" t="s">
        <v>69</v>
      </c>
      <c r="D24" s="147">
        <v>50</v>
      </c>
    </row>
    <row r="25" spans="1:4" x14ac:dyDescent="0.2">
      <c r="A25" s="146"/>
      <c r="C25" s="148" t="s">
        <v>71</v>
      </c>
      <c r="D25" s="149">
        <f ca="1">SUM(D17:D24)</f>
        <v>1440</v>
      </c>
    </row>
    <row r="26" spans="1:4" ht="45" x14ac:dyDescent="0.25">
      <c r="A26" s="48" t="s">
        <v>70</v>
      </c>
      <c r="B26" s="115">
        <f ca="1">SUM(D25,D14)</f>
        <v>1670</v>
      </c>
      <c r="C26" s="37"/>
      <c r="D26" s="38"/>
    </row>
    <row r="27" spans="1:4" x14ac:dyDescent="0.2">
      <c r="A27" s="39"/>
      <c r="B27" s="3" t="s">
        <v>21</v>
      </c>
      <c r="C27" s="40"/>
      <c r="D27" s="40"/>
    </row>
    <row r="28" spans="1:4" x14ac:dyDescent="0.2">
      <c r="A28" s="50"/>
    </row>
    <row r="29" spans="1:4" x14ac:dyDescent="0.2">
      <c r="A29" s="50"/>
    </row>
    <row r="30" spans="1:4" x14ac:dyDescent="0.2">
      <c r="A30" s="51"/>
      <c r="B30" s="41"/>
      <c r="C30" s="41"/>
      <c r="D30" s="41"/>
    </row>
    <row r="33" spans="1:1" x14ac:dyDescent="0.2">
      <c r="A33" s="17" t="s">
        <v>22</v>
      </c>
    </row>
    <row r="36" spans="1:1" ht="79.5" customHeight="1" x14ac:dyDescent="0.2">
      <c r="A36" s="50" t="s">
        <v>26</v>
      </c>
    </row>
  </sheetData>
  <mergeCells count="1">
    <mergeCell ref="A3:D3"/>
  </mergeCells>
  <printOptions gridLines="1"/>
  <pageMargins left="0.70866141732283472" right="0.70866141732283472" top="0.74803149606299213" bottom="0.74803149606299213" header="0.31496062992125984" footer="0.31496062992125984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39" sqref="A39"/>
    </sheetView>
  </sheetViews>
  <sheetFormatPr defaultRowHeight="12.75" x14ac:dyDescent="0.2"/>
  <cols>
    <col min="1" max="1" width="34.7109375" style="20" customWidth="1"/>
    <col min="2" max="2" width="31" style="20" customWidth="1"/>
    <col min="3" max="3" width="98.85546875" style="20" customWidth="1"/>
    <col min="4" max="4" width="27.140625" style="20" customWidth="1"/>
    <col min="5" max="5" width="28.140625" style="20" customWidth="1"/>
    <col min="6" max="16384" width="9.140625" style="21"/>
  </cols>
  <sheetData>
    <row r="1" spans="1:6" ht="39.75" customHeight="1" x14ac:dyDescent="0.2">
      <c r="A1" s="69" t="s">
        <v>30</v>
      </c>
      <c r="B1" s="55"/>
      <c r="C1" s="119"/>
      <c r="D1" s="118"/>
      <c r="E1" s="118"/>
    </row>
    <row r="2" spans="1:6" ht="29.25" customHeight="1" x14ac:dyDescent="0.25">
      <c r="A2" s="56" t="s">
        <v>31</v>
      </c>
      <c r="B2" s="57"/>
      <c r="C2" s="130" t="s">
        <v>154</v>
      </c>
      <c r="D2" s="24"/>
      <c r="E2" s="58"/>
    </row>
    <row r="3" spans="1:6" ht="29.25" customHeight="1" x14ac:dyDescent="0.2">
      <c r="A3" s="166" t="s">
        <v>9</v>
      </c>
      <c r="B3" s="173"/>
      <c r="C3" s="173"/>
      <c r="D3" s="173"/>
      <c r="E3" s="174"/>
    </row>
    <row r="4" spans="1:6" ht="39.75" customHeight="1" x14ac:dyDescent="0.25">
      <c r="A4" s="42" t="s">
        <v>9</v>
      </c>
      <c r="B4" s="43" t="s">
        <v>1</v>
      </c>
      <c r="C4" s="10"/>
      <c r="D4" s="10"/>
      <c r="E4" s="34"/>
    </row>
    <row r="5" spans="1:6" x14ac:dyDescent="0.2">
      <c r="A5" s="36" t="s">
        <v>2</v>
      </c>
      <c r="B5" s="3" t="s">
        <v>3</v>
      </c>
      <c r="C5" s="3" t="s">
        <v>10</v>
      </c>
      <c r="D5" s="3"/>
      <c r="E5" s="24" t="s">
        <v>11</v>
      </c>
    </row>
    <row r="6" spans="1:6" x14ac:dyDescent="0.2">
      <c r="A6" s="140">
        <v>41491</v>
      </c>
      <c r="B6" s="150">
        <v>3450</v>
      </c>
      <c r="C6" s="25" t="s">
        <v>152</v>
      </c>
      <c r="D6" s="106" t="s">
        <v>131</v>
      </c>
      <c r="E6" s="102" t="s">
        <v>28</v>
      </c>
    </row>
    <row r="7" spans="1:6" x14ac:dyDescent="0.2">
      <c r="A7" s="140">
        <v>41466</v>
      </c>
      <c r="B7" s="150">
        <v>750</v>
      </c>
      <c r="C7" s="25" t="s">
        <v>151</v>
      </c>
      <c r="D7" s="30" t="s">
        <v>39</v>
      </c>
      <c r="E7" s="102" t="s">
        <v>27</v>
      </c>
    </row>
    <row r="8" spans="1:6" x14ac:dyDescent="0.2">
      <c r="A8" s="152" t="s">
        <v>71</v>
      </c>
      <c r="B8" s="144">
        <f ca="1">SUM(B6:B7)</f>
        <v>4200</v>
      </c>
      <c r="C8" s="25"/>
      <c r="D8" s="30"/>
      <c r="E8" s="102"/>
    </row>
    <row r="9" spans="1:6" ht="15.75" x14ac:dyDescent="0.25">
      <c r="A9" s="42" t="s">
        <v>9</v>
      </c>
      <c r="B9" s="43" t="s">
        <v>18</v>
      </c>
      <c r="C9" s="10"/>
      <c r="D9" s="107"/>
      <c r="E9" s="103"/>
    </row>
    <row r="10" spans="1:6" ht="15" customHeight="1" x14ac:dyDescent="0.2">
      <c r="A10" s="36" t="s">
        <v>2</v>
      </c>
      <c r="B10" s="3" t="s">
        <v>3</v>
      </c>
      <c r="C10" s="3"/>
      <c r="D10" s="36"/>
      <c r="E10" s="24"/>
    </row>
    <row r="11" spans="1:6" x14ac:dyDescent="0.2">
      <c r="A11" s="140" t="s">
        <v>44</v>
      </c>
      <c r="B11" s="150">
        <v>61.6</v>
      </c>
      <c r="C11" s="25" t="s">
        <v>45</v>
      </c>
      <c r="D11" s="25" t="s">
        <v>45</v>
      </c>
      <c r="E11" s="102" t="s">
        <v>27</v>
      </c>
    </row>
    <row r="12" spans="1:6" x14ac:dyDescent="0.2">
      <c r="A12" s="140" t="s">
        <v>109</v>
      </c>
      <c r="B12" s="150">
        <v>228.15</v>
      </c>
      <c r="C12" s="25" t="s">
        <v>43</v>
      </c>
      <c r="D12" s="25" t="s">
        <v>43</v>
      </c>
      <c r="E12" s="102" t="s">
        <v>27</v>
      </c>
    </row>
    <row r="13" spans="1:6" s="126" customFormat="1" ht="15" customHeight="1" x14ac:dyDescent="0.2">
      <c r="A13" s="152" t="s">
        <v>71</v>
      </c>
      <c r="B13" s="144">
        <f ca="1">SUM(B11:B12)</f>
        <v>289.75</v>
      </c>
      <c r="C13" s="72"/>
      <c r="D13" s="117"/>
      <c r="E13" s="124"/>
      <c r="F13" s="125"/>
    </row>
    <row r="14" spans="1:6" ht="15" customHeight="1" x14ac:dyDescent="0.2">
      <c r="A14" s="114"/>
      <c r="B14" s="71"/>
      <c r="C14" s="72"/>
      <c r="D14" s="98"/>
      <c r="E14" s="104"/>
      <c r="F14" s="101"/>
    </row>
    <row r="15" spans="1:6" ht="15" customHeight="1" x14ac:dyDescent="0.2">
      <c r="A15" s="114"/>
      <c r="B15" s="71"/>
      <c r="C15" s="72"/>
      <c r="D15" s="98"/>
      <c r="E15" s="104"/>
      <c r="F15" s="101"/>
    </row>
    <row r="16" spans="1:6" ht="15" customHeight="1" x14ac:dyDescent="0.2">
      <c r="A16" s="114"/>
      <c r="B16" s="71"/>
      <c r="C16" s="72"/>
      <c r="D16" s="98"/>
      <c r="E16" s="104"/>
      <c r="F16" s="101"/>
    </row>
    <row r="17" spans="1:6" ht="15" customHeight="1" x14ac:dyDescent="0.2">
      <c r="A17" s="68"/>
      <c r="B17" s="67"/>
      <c r="C17" s="14"/>
      <c r="D17" s="98"/>
      <c r="E17" s="104"/>
      <c r="F17" s="101"/>
    </row>
    <row r="18" spans="1:6" ht="15" customHeight="1" x14ac:dyDescent="0.2">
      <c r="A18" s="63"/>
      <c r="B18" s="64"/>
      <c r="C18" s="14"/>
      <c r="D18" s="98"/>
      <c r="E18" s="105"/>
      <c r="F18" s="101"/>
    </row>
    <row r="19" spans="1:6" ht="15" customHeight="1" x14ac:dyDescent="0.2">
      <c r="A19" s="68"/>
      <c r="B19" s="67"/>
      <c r="C19" s="14"/>
      <c r="D19" s="98"/>
      <c r="E19" s="104"/>
      <c r="F19" s="101"/>
    </row>
    <row r="20" spans="1:6" ht="15" customHeight="1" x14ac:dyDescent="0.2">
      <c r="A20" s="68"/>
      <c r="B20" s="95"/>
      <c r="C20" s="2"/>
      <c r="D20" s="98"/>
      <c r="E20" s="104"/>
      <c r="F20" s="101"/>
    </row>
    <row r="21" spans="1:6" ht="30" x14ac:dyDescent="0.25">
      <c r="A21" s="54" t="s">
        <v>73</v>
      </c>
      <c r="B21" s="151">
        <f ca="1">SUM(B8,B13)</f>
        <v>4200</v>
      </c>
      <c r="C21" s="27"/>
      <c r="D21" s="108"/>
      <c r="E21" s="28"/>
      <c r="F21" s="101"/>
    </row>
    <row r="22" spans="1:6" x14ac:dyDescent="0.2">
      <c r="A22" s="30"/>
      <c r="B22" s="13" t="s">
        <v>21</v>
      </c>
      <c r="C22" s="25"/>
      <c r="D22" s="30"/>
      <c r="E22" s="25"/>
      <c r="F22" s="101"/>
    </row>
    <row r="23" spans="1:6" x14ac:dyDescent="0.2">
      <c r="A23" s="30"/>
      <c r="B23" s="25"/>
      <c r="C23" s="25"/>
      <c r="D23" s="30"/>
      <c r="E23" s="31"/>
    </row>
    <row r="24" spans="1:6" x14ac:dyDescent="0.2">
      <c r="A24" s="30"/>
      <c r="B24" s="25"/>
      <c r="C24" s="25"/>
      <c r="D24" s="30"/>
      <c r="E24" s="31"/>
    </row>
    <row r="25" spans="1:6" x14ac:dyDescent="0.2">
      <c r="A25" s="30"/>
      <c r="B25" s="25"/>
      <c r="C25" s="25"/>
      <c r="D25" s="30"/>
      <c r="E25" s="31"/>
    </row>
    <row r="26" spans="1:6" x14ac:dyDescent="0.2">
      <c r="A26" s="30"/>
      <c r="B26" s="25"/>
      <c r="C26" s="25"/>
      <c r="D26" s="30"/>
      <c r="E26" s="31"/>
    </row>
    <row r="27" spans="1:6" x14ac:dyDescent="0.2">
      <c r="A27" s="30"/>
      <c r="B27" s="25"/>
      <c r="C27" s="25"/>
      <c r="D27" s="30"/>
      <c r="E27" s="31"/>
    </row>
    <row r="28" spans="1:6" x14ac:dyDescent="0.2">
      <c r="A28" s="30"/>
      <c r="B28" s="25"/>
      <c r="C28" s="25"/>
      <c r="D28" s="30"/>
      <c r="E28" s="31"/>
    </row>
    <row r="29" spans="1:6" x14ac:dyDescent="0.2">
      <c r="A29" s="17" t="s">
        <v>22</v>
      </c>
      <c r="B29" s="25"/>
      <c r="C29" s="25"/>
      <c r="D29" s="30"/>
      <c r="E29" s="31"/>
    </row>
    <row r="30" spans="1:6" x14ac:dyDescent="0.2">
      <c r="A30" s="30"/>
      <c r="B30" s="25"/>
      <c r="C30" s="25"/>
      <c r="D30" s="30"/>
      <c r="E30" s="31"/>
    </row>
    <row r="31" spans="1:6" x14ac:dyDescent="0.2">
      <c r="A31" s="30"/>
      <c r="B31" s="25"/>
      <c r="C31" s="25"/>
      <c r="D31" s="30"/>
      <c r="E31" s="31"/>
    </row>
    <row r="32" spans="1:6" x14ac:dyDescent="0.2">
      <c r="A32" s="30"/>
      <c r="B32" s="25"/>
      <c r="C32" s="25"/>
      <c r="D32" s="30"/>
      <c r="E32" s="31"/>
    </row>
    <row r="33" spans="1:5" x14ac:dyDescent="0.2">
      <c r="A33" s="30"/>
      <c r="B33" s="25"/>
      <c r="C33" s="25"/>
      <c r="D33" s="30"/>
      <c r="E33" s="31"/>
    </row>
    <row r="34" spans="1:5" x14ac:dyDescent="0.2">
      <c r="A34" s="32"/>
      <c r="B34" s="19"/>
      <c r="C34" s="19"/>
      <c r="D34" s="32"/>
      <c r="E34" s="33"/>
    </row>
  </sheetData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8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Travel</vt:lpstr>
      <vt:lpstr>Hospitality provided</vt:lpstr>
      <vt:lpstr>Gifts and hospitality received</vt:lpstr>
      <vt:lpstr>Other</vt:lpstr>
      <vt:lpstr>'Hospitality provided'!Print_Area</vt:lpstr>
      <vt:lpstr>Other!Print_Area</vt:lpstr>
      <vt:lpstr>Travel!Print_Area</vt:lpstr>
    </vt:vector>
  </TitlesOfParts>
  <Company>SSC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Simon Catterall</cp:lastModifiedBy>
  <cp:lastPrinted>2014-07-24T03:55:16Z</cp:lastPrinted>
  <dcterms:created xsi:type="dcterms:W3CDTF">2010-10-17T20:59:02Z</dcterms:created>
  <dcterms:modified xsi:type="dcterms:W3CDTF">2014-08-06T04:55:00Z</dcterms:modified>
</cp:coreProperties>
</file>