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7"/>
  <workbookPr defaultThemeVersion="124226"/>
  <mc:AlternateContent xmlns:mc="http://schemas.openxmlformats.org/markup-compatibility/2006">
    <mc:Choice Requires="x15">
      <x15ac:absPath xmlns:x15ac="http://schemas.microsoft.com/office/spreadsheetml/2010/11/ac" url="https://azurediagovt.sharepoint.com/sites/ECMS-TEA-OCE-TM/Budgeting/"/>
    </mc:Choice>
  </mc:AlternateContent>
  <xr:revisionPtr revIDLastSave="0" documentId="8_{D3ABBA00-D918-42EE-986C-8EEE03C572AC}" xr6:coauthVersionLast="47" xr6:coauthVersionMax="47" xr10:uidLastSave="{00000000-0000-0000-0000-000000000000}"/>
  <bookViews>
    <workbookView xWindow="-108" yWindow="-108" windowWidth="23256" windowHeight="13896" tabRatio="797" firstSheet="1"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page\x2dtotal">#REF!</definedName>
    <definedName name="page\x2dtotal\x2dmaster0">#REF!</definedName>
    <definedName name="_xlnm.Print_Area" localSheetId="4">'All other expenses'!$A$1:$E$31</definedName>
    <definedName name="_xlnm.Print_Area" localSheetId="5">'Gifts and benefits'!$G$76:$G$77</definedName>
    <definedName name="_xlnm.Print_Area" localSheetId="0">'Guidance for agencies'!$A$1:$A$49</definedName>
    <definedName name="_xlnm.Print_Area" localSheetId="3">Hospitality!$A$1:$E$32</definedName>
    <definedName name="_xlnm.Print_Area" localSheetId="1">'Summary and sign-off'!$A$1:$F$23</definedName>
    <definedName name="_xlnm.Print_Area" localSheetId="2">Travel!$F$37:$F$38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4" i="4" l="1"/>
  <c r="C25" i="3"/>
  <c r="C25" i="2"/>
  <c r="C145" i="1"/>
  <c r="C159" i="1"/>
  <c r="C54" i="1"/>
  <c r="E60" i="13" l="1"/>
  <c r="C60" i="13"/>
  <c r="C76" i="4"/>
  <c r="C75" i="4"/>
  <c r="B60" i="13" l="1"/>
  <c r="B59" i="13"/>
  <c r="D59" i="13"/>
  <c r="B58" i="13"/>
  <c r="D58" i="13"/>
  <c r="D57" i="13"/>
  <c r="B57" i="13"/>
  <c r="D56" i="13"/>
  <c r="B56" i="13"/>
  <c r="D55" i="13"/>
  <c r="B55" i="13"/>
  <c r="B2" i="4"/>
  <c r="B3" i="4"/>
  <c r="B2" i="3"/>
  <c r="B3" i="3"/>
  <c r="B2" i="2"/>
  <c r="B3" i="2"/>
  <c r="B2" i="1"/>
  <c r="B3" i="1"/>
  <c r="F58" i="13" l="1"/>
  <c r="D25" i="2" s="1"/>
  <c r="F60" i="13"/>
  <c r="E74" i="4" s="1"/>
  <c r="F59" i="13"/>
  <c r="D25" i="3" s="1"/>
  <c r="F57" i="13"/>
  <c r="D159" i="1" s="1"/>
  <c r="F56" i="13"/>
  <c r="D145" i="1" s="1"/>
  <c r="F55" i="13"/>
  <c r="D54" i="1" s="1"/>
  <c r="C13" i="13"/>
  <c r="C12" i="13"/>
  <c r="C11" i="13"/>
  <c r="C16" i="13" l="1"/>
  <c r="C17" i="13"/>
  <c r="B5" i="4" l="1"/>
  <c r="B4" i="4"/>
  <c r="B5" i="3"/>
  <c r="B4" i="3"/>
  <c r="B5" i="2"/>
  <c r="B4" i="2"/>
  <c r="B5" i="1"/>
  <c r="B4" i="1"/>
  <c r="C15" i="13" l="1"/>
  <c r="F12" i="13" l="1"/>
  <c r="C74" i="4"/>
  <c r="F11" i="13" s="1"/>
  <c r="F13" i="13" l="1"/>
  <c r="B159" i="1"/>
  <c r="B17" i="13" s="1"/>
  <c r="B145" i="1"/>
  <c r="B16" i="13" s="1"/>
  <c r="B54" i="1"/>
  <c r="B15" i="13" s="1"/>
  <c r="B25" i="3" l="1"/>
  <c r="B13" i="13" s="1"/>
  <c r="B25" i="2"/>
  <c r="B12" i="13" s="1"/>
  <c r="B11" i="13" l="1"/>
  <c r="B16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57"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148"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<sst xmlns="http://schemas.openxmlformats.org/spreadsheetml/2006/main" count="616" uniqueCount="386">
  <si>
    <t>Secretary and Chief Executive Expense Disclosures: A Guide for Agency Staff</t>
  </si>
  <si>
    <t>Please refer to the link below for guidance in helping you to complete the workbook</t>
  </si>
  <si>
    <t>https://www.publicservice.govt.nz/assets/DirectoryFile/Chief-executive-gifts-benefits-and-expenses-disclosures-A-guide-for-agency-staff.pdf</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</si>
  <si>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</si>
  <si>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</si>
  <si>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</si>
  <si>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</si>
  <si>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</si>
  <si>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</si>
  <si>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</si>
  <si>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</si>
  <si>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</si>
  <si>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</si>
  <si>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</si>
  <si>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</si>
  <si>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</si>
  <si>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</si>
  <si>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</si>
  <si>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</si>
  <si>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</si>
  <si>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</si>
  <si>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</si>
  <si>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</si>
  <si>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</si>
  <si>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</si>
  <si>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</si>
  <si>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</si>
  <si>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</si>
  <si>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</si>
  <si>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</si>
  <si>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</si>
  <si>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</si>
  <si>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</si>
  <si>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</si>
  <si>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</si>
  <si>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Please complete this Excel workbook for your Chief Executive's gifts, benefits and expenses.</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</si>
  <si>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</si>
  <si>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</si>
  <si>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</si>
  <si>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</si>
  <si>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</si>
  <si>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</si>
  <si>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</si>
  <si>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</si>
  <si>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</si>
  <si>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</si>
  <si>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</si>
  <si>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</si>
  <si>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</si>
  <si>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</si>
  <si>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</si>
  <si>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Department of Internal Affairs</t>
  </si>
  <si>
    <t>Secretary or Chief Executive**</t>
  </si>
  <si>
    <t>Paul James</t>
  </si>
  <si>
    <t>Disclosure period start***</t>
  </si>
  <si>
    <t>Disclosure period end***</t>
  </si>
  <si>
    <t>Agency totals check</t>
  </si>
  <si>
    <t>Yes</t>
  </si>
  <si>
    <t>Secretary or Chief Executive approval****</t>
  </si>
  <si>
    <t>This disclosure has been approved by the Departmental Secretary or Chief Executive</t>
  </si>
  <si>
    <t>Other sign-off****</t>
  </si>
  <si>
    <t>Chief Financial Officer</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</si>
  <si>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</si>
  <si>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</si>
  <si>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</si>
  <si>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</si>
  <si>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</si>
  <si>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</si>
  <si>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</si>
  <si>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</si>
  <si>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</si>
  <si>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</si>
  <si>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</si>
  <si>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</si>
  <si>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</si>
  <si>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</si>
  <si>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</si>
  <si>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</si>
  <si>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</si>
  <si>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</si>
  <si>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</si>
  <si>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</si>
  <si>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</si>
  <si>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</si>
  <si>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</si>
  <si>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</si>
  <si>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</si>
  <si>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</si>
  <si>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</si>
  <si>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</si>
  <si>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</si>
  <si>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not yet been approved by the Departmental Secretary or Chief Executive</t>
  </si>
  <si>
    <t>Type here who else has approved this disclosure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</si>
  <si>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</si>
  <si>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</si>
  <si>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</si>
  <si>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</si>
  <si>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</si>
  <si>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</si>
  <si>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</si>
  <si>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</si>
  <si>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</si>
  <si>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</si>
  <si>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</si>
  <si>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</si>
  <si>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</si>
  <si>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</si>
  <si>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</si>
  <si>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</si>
  <si>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</si>
  <si>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</si>
  <si>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</si>
  <si>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</si>
  <si>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</si>
  <si>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</si>
  <si>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</si>
  <si>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</si>
  <si>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</si>
  <si>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</si>
  <si>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</si>
  <si>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</si>
  <si>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</si>
  <si>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</si>
  <si>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</si>
  <si>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</si>
  <si>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</si>
  <si>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Digital Government Exchange Conference</t>
  </si>
  <si>
    <t>Airfares &amp; Accommodation gifted by hosts of DGX</t>
  </si>
  <si>
    <t>Singapore</t>
  </si>
  <si>
    <t>Accommodation x 1 night</t>
  </si>
  <si>
    <t>Orbit Fees</t>
  </si>
  <si>
    <t>Taxi</t>
  </si>
  <si>
    <t xml:space="preserve">DGX Hosts Gifts - Whittakers Chocolates </t>
  </si>
  <si>
    <t>2 - 4 November 2025</t>
  </si>
  <si>
    <t xml:space="preserve">OCED Leaders Annual Meeting </t>
  </si>
  <si>
    <t>Sydney</t>
  </si>
  <si>
    <t>Airfares</t>
  </si>
  <si>
    <t>Accommodation</t>
  </si>
  <si>
    <t>Taxis</t>
  </si>
  <si>
    <t>Meals</t>
  </si>
  <si>
    <t>11- 14 November 2025</t>
  </si>
  <si>
    <t>Government Service Delivery Closed Roundtable Panel session and Open Conference XXX  Cancelled by organisers due to US Govt Shutdown</t>
  </si>
  <si>
    <t>Washington DC</t>
  </si>
  <si>
    <t>Cancellation Fees</t>
  </si>
  <si>
    <t>8 - 12 March 2026</t>
  </si>
  <si>
    <t>Gov Tech Trans Tasman Business Circle &amp; Regulating the Game Conference</t>
  </si>
  <si>
    <t>Sydney &amp; Canberra</t>
  </si>
  <si>
    <t>Regulating the Game Conference</t>
  </si>
  <si>
    <t>Airfare to Sydney 8 March</t>
  </si>
  <si>
    <t>Accommoation Sydney 8 March</t>
  </si>
  <si>
    <t>Gov Tech Trans Tasman Business Circle Canberra</t>
  </si>
  <si>
    <t>Airfare  Sydney to Canberra 9 March</t>
  </si>
  <si>
    <t>Accommodation Canberra 9 March</t>
  </si>
  <si>
    <t>Gov Tech Trans Tasman Business Circle Sydney</t>
  </si>
  <si>
    <t>Airfare Canberra to Sydney 10 March</t>
  </si>
  <si>
    <t>Accommodation Sydney</t>
  </si>
  <si>
    <t>Airfare Sydney to Wellington</t>
  </si>
  <si>
    <t>Taxi &amp; Ubers</t>
  </si>
  <si>
    <t>21 - 28 March 2026</t>
  </si>
  <si>
    <t>London Global Government Forum Innovation 2026</t>
  </si>
  <si>
    <t>London</t>
  </si>
  <si>
    <t xml:space="preserve">Uber </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</si>
  <si>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</si>
  <si>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</si>
  <si>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</si>
  <si>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Travel with PSC and other CEs for meeting with New Plymouth District Council</t>
  </si>
  <si>
    <t>New Plymouth</t>
  </si>
  <si>
    <t xml:space="preserve">Taxi </t>
  </si>
  <si>
    <t>Wellington Airport Parking</t>
  </si>
  <si>
    <t>Tangata Matau Mangement of Fire in our Forest and Rural Landscape Conference Panel member.  Staff Visit and other stakeholder meetings</t>
  </si>
  <si>
    <t>Christchurch</t>
  </si>
  <si>
    <t>Car Hire</t>
  </si>
  <si>
    <t>15 - 16 July 2025</t>
  </si>
  <si>
    <t>Super Local LGNZ Conference, Internal &amp;  External Stakeholder Meetings</t>
  </si>
  <si>
    <t>Acccommodation</t>
  </si>
  <si>
    <t>Taxis &amp; Airport Parking</t>
  </si>
  <si>
    <t>3 - 4 September 2025</t>
  </si>
  <si>
    <t>ELT Away Days</t>
  </si>
  <si>
    <t>Rental Car for a Tangi - XXX CANCELLED</t>
  </si>
  <si>
    <t>Wanganui</t>
  </si>
  <si>
    <t>9-10 October 2025</t>
  </si>
  <si>
    <t xml:space="preserve">Attend an External Event :  NZ Singapore Celebrating 60 years of Partnership Official Lunch </t>
  </si>
  <si>
    <t>Auckland</t>
  </si>
  <si>
    <t>Accommmodation</t>
  </si>
  <si>
    <t>11 - 12 November 2025</t>
  </si>
  <si>
    <t>Spark Accelerate  2025 -  Fireside Chat Panel - Building Digtial Trust in a Post-Truth  Era</t>
  </si>
  <si>
    <t>`</t>
  </si>
  <si>
    <t>Public Transport Costs</t>
  </si>
  <si>
    <t>4 - 5 December 2025</t>
  </si>
  <si>
    <t>Deloitte 200 Business Awards, Waikato Tainui meeting and internal and external stakeholder meetings</t>
  </si>
  <si>
    <t>Aifares</t>
  </si>
  <si>
    <t xml:space="preserve">Accommodation </t>
  </si>
  <si>
    <t>3 - 6 February 2026</t>
  </si>
  <si>
    <t>Waitangi 2026 Commemoration</t>
  </si>
  <si>
    <t>Bay of Islands</t>
  </si>
  <si>
    <t>Car Far North Rentals</t>
  </si>
  <si>
    <t>XXX Cancelled Microsoft AI Tour due to meeting with Minister</t>
  </si>
  <si>
    <t>Cancellation fees</t>
  </si>
  <si>
    <t>Rotorua/Taupo  Meeting with Staff and Tuwharetoa</t>
  </si>
  <si>
    <t>Rotorua/Taupo</t>
  </si>
  <si>
    <t xml:space="preserve">      </t>
  </si>
  <si>
    <t>Rental Car</t>
  </si>
  <si>
    <t>Auckland Carlaw Park and National Lbrary Visit and External Stakeholder event Tata Consultancy Services 2026 Reception &amp; Fireside Chat</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</si>
  <si>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</si>
  <si>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</si>
  <si>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</si>
  <si>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</si>
  <si>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LGNZ Regional Sector Meeting</t>
  </si>
  <si>
    <t>Wellington</t>
  </si>
  <si>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</si>
  <si>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</si>
  <si>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</si>
  <si>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</si>
  <si>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</si>
  <si>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</si>
  <si>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</si>
  <si>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</si>
  <si>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</si>
  <si>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</si>
  <si>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</si>
  <si>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</si>
  <si>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</si>
  <si>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</si>
  <si>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</si>
  <si>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</si>
  <si>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</si>
  <si>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</si>
  <si>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</si>
  <si>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</si>
  <si>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</si>
  <si>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</si>
  <si>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</si>
  <si>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Super Local LGNZ Conference</t>
  </si>
  <si>
    <t>Conference Fees</t>
  </si>
  <si>
    <t>ESTA Application for travel to US Washington Trip XXX Cancelled 11-14 November 2025</t>
  </si>
  <si>
    <t>Travel Costs</t>
  </si>
  <si>
    <t>Professional Development</t>
  </si>
  <si>
    <t>Coaching</t>
  </si>
  <si>
    <t>LGFA Taituarā Local Government Excellence Awards</t>
  </si>
  <si>
    <t>Wellington (GIfted to Jeremy LIghtfoot CE MCERT,as Paul was on annual leave at the time)</t>
  </si>
  <si>
    <t>DSS FY26 Jul - Dec 25- recharge Paul James  M365 Copilot Sub Add-on@$434.21</t>
  </si>
  <si>
    <t>CoPilot License Premium</t>
  </si>
  <si>
    <t>1 July 2025 - 30 June 2026</t>
  </si>
  <si>
    <t>Satellite Phone</t>
  </si>
  <si>
    <t>Phone Costs</t>
  </si>
  <si>
    <t>Government Smartshare Rental and Data Costs 1 July 2025 to 30 June 2026</t>
  </si>
  <si>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</si>
  <si>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</si>
  <si>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</si>
  <si>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</si>
  <si>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</si>
  <si>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</si>
  <si>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</si>
  <si>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</si>
  <si>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</si>
  <si>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</si>
  <si>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</si>
  <si>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Invitation for panel member at Tangata Matau's 2025 Conference Christchurch</t>
  </si>
  <si>
    <t>Hon Peter Dunne, Chair of Tangata Matau's - Management of Fire in the Forest and rural Landscape Conference</t>
  </si>
  <si>
    <t>Celebrate the handover of the new Archival Building of New Zealand</t>
  </si>
  <si>
    <t>Dexus</t>
  </si>
  <si>
    <t>Champions Charity Lunch</t>
  </si>
  <si>
    <t>Marc Schmit Rothley Recruitment</t>
  </si>
  <si>
    <t>Paul made a donation to Life Flight Trust personally to the value of $250 which was the value of the ticket</t>
  </si>
  <si>
    <t>Celebrating a new chapter for Koi Tū for Informed Futures</t>
  </si>
  <si>
    <t>Sir Peter Gluckman &amp; Hema Sridhar</t>
  </si>
  <si>
    <r>
      <t>Cocktail Event with Staffing Industry Leaders’</t>
    </r>
    <r>
      <rPr>
        <sz val="12"/>
        <color rgb="FF000000"/>
        <rFont val="Aptos"/>
        <family val="2"/>
      </rPr>
      <t> </t>
    </r>
  </si>
  <si>
    <t xml:space="preserve">The Recruitment Consulting and Staffing Association (RCSA) and Trade Me Jobs </t>
  </si>
  <si>
    <t>Te Tai Tokerau - A Regional Powerhouse for National Prosperity at the Banquet Hall Parliament</t>
  </si>
  <si>
    <t>Leah McKerrow CEO North Chamber</t>
  </si>
  <si>
    <t xml:space="preserve">Key note Speaker: Local Government Leadership and Management Vietnam 2 week programme   </t>
  </si>
  <si>
    <t>Paul Swain Programme Director &amp; Darci Thomnson Uni-Professionals GM Operations</t>
  </si>
  <si>
    <t>Invitation to Ribbon Cutting Reception</t>
  </si>
  <si>
    <t>Legal Attache' office of the US Embassy</t>
  </si>
  <si>
    <t>Iti Kopara Public Governance Aotearoa: Crown Entity Governance  Course Keynote Speaker</t>
  </si>
  <si>
    <t>Beth Thomas Iti Kopara</t>
  </si>
  <si>
    <t xml:space="preserve"> Invitation – On behalf of the Church of Jesus Christ of Latter-Day Saints Wellington Temple Groundbreaking</t>
  </si>
  <si>
    <t>Karen Thomson Wellington Temple Groundbraker Commuications Co Chair</t>
  </si>
  <si>
    <t>Executive Roundtable - Navigating AI, sovereignty, resilience and trust</t>
  </si>
  <si>
    <t>John Eastman Managing Director, Oracle New Zealand</t>
  </si>
  <si>
    <t>Open GOVIS Creative Digital Government Conference keynote Presentation</t>
  </si>
  <si>
    <t>Chris McDowell GOVIS Vice President &amp; Conference Convenor</t>
  </si>
  <si>
    <t>Public Sector Executive Breakfast</t>
  </si>
  <si>
    <t xml:space="preserve">Amazon Web Servces Paul Keating </t>
  </si>
  <si>
    <t>Delegated to Richard Ashworth</t>
  </si>
  <si>
    <t>Digital Government Exchange Singapore Flights &amp; Accommodation</t>
  </si>
  <si>
    <t>Gov Tech Singapore</t>
  </si>
  <si>
    <t>GovTech hospitality has covered Flights &amp; Accommodation for three nights for the Digital Government Exchange 9 - 11 September 2025</t>
  </si>
  <si>
    <t>Digital Government Exchange Singapore</t>
  </si>
  <si>
    <t>Under $50</t>
  </si>
  <si>
    <t>Goodie Bag with various gifts</t>
  </si>
  <si>
    <t>Harkness Fellowships Centenary Celebration</t>
  </si>
  <si>
    <t>Harkness Trust Board NZ</t>
  </si>
  <si>
    <t>Papua New Guinea's 50th Independence Anniversary</t>
  </si>
  <si>
    <t>High Commissioner HE Mr Sakias Tameo</t>
  </si>
  <si>
    <t>2025 Distinguished Alumni Award Winners Victoria University</t>
  </si>
  <si>
    <t>Victoria University of Wellington</t>
  </si>
  <si>
    <t>Multicultural New Zealand : Annual General Meeting and Gala Dinner</t>
  </si>
  <si>
    <t>President Pancha Narayanan</t>
  </si>
  <si>
    <t>Rt Hon Christopher Luxon &amp; Google New Zealand at Parliamenrt</t>
  </si>
  <si>
    <t>Google New Zealand</t>
  </si>
  <si>
    <t>Breakfast Accessing the Essentials: Digitisation: Hosted by Hon Judith Collins</t>
  </si>
  <si>
    <t>Blind Low New Zealand</t>
  </si>
  <si>
    <t>GCDO keynote at the Government Innovation Showcase Aotearoa 2025 title of content for keynote Digital Government in Aotearoa New Zealand: Global Trends and Local Opportunities</t>
  </si>
  <si>
    <t>Government Innovation Showcase Aotearoa</t>
  </si>
  <si>
    <t>Air NZ's Parliamentary Reception</t>
  </si>
  <si>
    <t>Air New Zealand</t>
  </si>
  <si>
    <t>Digital NZ 2025 Showcase</t>
  </si>
  <si>
    <t>Public Sector Network</t>
  </si>
  <si>
    <t>Martin Jenkins End of Year Event</t>
  </si>
  <si>
    <t>MartinJenkins</t>
  </si>
  <si>
    <t>Spark Accelerate Fireside Chat Auckland</t>
  </si>
  <si>
    <t>Spark Accelerate</t>
  </si>
  <si>
    <t>Datacom Invitation: AI &amp; the Future of Work" CEO Breakfast</t>
  </si>
  <si>
    <t>Datacom</t>
  </si>
  <si>
    <t>Deloitte Goggle Cloud Event: Agentic AI: Gemini Enterprise</t>
  </si>
  <si>
    <t>Deloitte/Google Cloud</t>
  </si>
  <si>
    <t>Myles Ward attended</t>
  </si>
  <si>
    <t>Leading into 2026 The Future of Wellington business</t>
  </si>
  <si>
    <t>PWC</t>
  </si>
  <si>
    <t>Deloitte Top 200 Business Awards</t>
  </si>
  <si>
    <t>Deloitte</t>
  </si>
  <si>
    <t>Global Digital Summit Otttawa Canada</t>
  </si>
  <si>
    <t>Global Government Forum</t>
  </si>
  <si>
    <t>End of year Function - Ernest &amp; Young</t>
  </si>
  <si>
    <t>Ernest &amp; Young</t>
  </si>
  <si>
    <t>Team IM Team Cloud Christmas Event</t>
  </si>
  <si>
    <t>Team Cloud</t>
  </si>
  <si>
    <t>Breathe | Mauri Ora - Te Papa Summer Exhibition Opening Event</t>
  </si>
  <si>
    <t>Christopher Dunlop Te Papa</t>
  </si>
  <si>
    <t>International Holocaust Remembrance Day Bridging the generations: The Holocaust and its legacy</t>
  </si>
  <si>
    <t>The Holocaust Centre</t>
  </si>
  <si>
    <t>Accelerating Productity in the Age of AI Hosted by Hon Chris Penk in in assocation with Beca with Professor Andy Neeley</t>
  </si>
  <si>
    <t>Beca</t>
  </si>
  <si>
    <t>Celebrate 40 years of Tecnology Users Association of NZ (TUANZ)</t>
  </si>
  <si>
    <t>Craig Young CE TUANZ</t>
  </si>
  <si>
    <t xml:space="preserve">Invitation Worthies Conference Speaking engagement </t>
  </si>
  <si>
    <t>Paul Bowden Worthies Director</t>
  </si>
  <si>
    <t>Wellington Homes Women's Trust Dinner</t>
  </si>
  <si>
    <t>Rothley Recruitment</t>
  </si>
  <si>
    <t>3 Kapu Kawhe Graduation Dinner Multiethhic Young Leaders NZ Auckland</t>
  </si>
  <si>
    <t>Multiethnic Young Leaders NZ</t>
  </si>
  <si>
    <t>Invitation to Nowruz Festival at New Zealand Parliament</t>
  </si>
  <si>
    <t>Dr Hero Modares Welcome Academy Trust</t>
  </si>
  <si>
    <t>Invitation fo Volunteering NZ Report Launch</t>
  </si>
  <si>
    <t>Volunteering NZ</t>
  </si>
  <si>
    <t>Delegated to Hoani Lambert as  Acting CE to attend whle Paul James offshore</t>
  </si>
  <si>
    <t>Transparency International NZ Leaders Integrity Forum</t>
  </si>
  <si>
    <t>Transparency International</t>
  </si>
  <si>
    <t>Private Invitation: from Hype to Impact: AI, Leadership and the Future of Work in Aotearoa</t>
  </si>
  <si>
    <t>Trans Tasman Business Circle</t>
  </si>
  <si>
    <t>Microsoft AI Tour</t>
  </si>
  <si>
    <t>Microsoft</t>
  </si>
  <si>
    <t>NZCAST National Surivior Wellbeing Summit</t>
  </si>
  <si>
    <t>NZCast</t>
  </si>
  <si>
    <t>AI Tech Forum invite</t>
  </si>
  <si>
    <t>Polands National Day Reception</t>
  </si>
  <si>
    <t>Embassy of Poland</t>
  </si>
  <si>
    <t>Webinar speaker invitation - Unlocking the power of data and AI in government,</t>
  </si>
  <si>
    <t xml:space="preserve">Deloitte presents: The Public Sector Reset - How digital and AI are reshaping the foundations of government </t>
  </si>
  <si>
    <t>TCS Reception NZ 2026 Infrastrucrure to Intelligence</t>
  </si>
  <si>
    <t>Tata Consulting Services</t>
  </si>
  <si>
    <t>Blunt Black Metro Umbrella - shared with team to use as needed</t>
  </si>
  <si>
    <t>Waitako Waters Event</t>
  </si>
  <si>
    <t>Waikato Waters</t>
  </si>
  <si>
    <t>Leading with Confidence in the shift to AI</t>
  </si>
  <si>
    <t>Martin Jenkins</t>
  </si>
  <si>
    <t>Delegated to ELT members to attend</t>
  </si>
  <si>
    <t xml:space="preserve">The Trans-Tasman Dinner </t>
  </si>
  <si>
    <t>Australian High Commissioner</t>
  </si>
  <si>
    <t xml:space="preserve">Delegated to Hoani Lambert as  Acting CE to attend </t>
  </si>
  <si>
    <t>World Refugee Day 2026</t>
  </si>
  <si>
    <t>New Zeland Red Cross</t>
  </si>
  <si>
    <t>10 Years of Business, growth, partnership  &amp; success</t>
  </si>
  <si>
    <t>Iron Duke Partners</t>
  </si>
  <si>
    <t>LGNZ Networking Event</t>
  </si>
  <si>
    <t>Local Government NZ</t>
  </si>
  <si>
    <t>Regional Mayors &amp; Chairs Induction</t>
  </si>
  <si>
    <t>Kerry Davies PSA Farewell</t>
  </si>
  <si>
    <t>Public Service Association</t>
  </si>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</sst>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00;[Red]\-&quot;$&quot;#,##0.00"/>
    <numFmt numFmtId="165" formatCode="&quot;$&quot;#,##0.00_);[Red]\(&quot;$&quot;#,##0.00\)"/>
    <numFmt numFmtId="166" formatCode="_(&quot;$&quot;* #,##0.00_);_(&quot;$&quot;* \(#,##0.00\);_(&quot;$&quot;* &quot;-&quot;??_);_(@_)"/>
    <numFmt numFmtId="167" formatCode="&quot;$&quot;#,##0.00"/>
    <numFmt numFmtId="168" formatCode="[$-1409]d\ mmmm\ yyyy;@"/>
    <numFmt numFmtId="169" formatCode="_-&quot;$&quot;* #,##0.00_-;\-&quot;$&quot;* #,##0.00_-;_-&quot;$&quot;* &quot;-&quot;??_-;_-@_-"/>
  </numFmts>
  <fonts count="46">
    <font>
      <sz val="10"/>
      <color theme="1"/>
      <name val="Arial"/>
      <family val="2"/>
    </font>
    <font>
      <sz val="11"/>
      <color theme="1"/>
      <name val="Calibri"/>
      <family val="2"/>
      <scheme val="minor"/>
    </font>
    <font>
      <sz val="11"/>
      <color theme="1"/>
      <name val="Calibri"/>
      <family val="2"/>
      <scheme val="minor"/>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u/>
      <sz val="11"/>
      <name val="Arial"/>
      <family val="2"/>
    </font>
    <font>
      <b/>
      <sz val="11"/>
      <color rgb="FFFF0000"/>
      <name val="Arial"/>
      <family val="2"/>
    </font>
    <font>
      <b/>
      <sz val="14"/>
      <color theme="0"/>
      <name val="Arial"/>
      <family val="2"/>
    </font>
    <font>
      <u/>
      <sz val="11"/>
      <color theme="1"/>
      <name val="Arial"/>
      <family val="2"/>
    </font>
    <font>
      <sz val="12"/>
      <name val="Arial"/>
      <family val="2"/>
    </font>
    <font>
      <sz val="12"/>
      <color rgb="FF000000"/>
      <name val="Aptos"/>
      <family val="2"/>
    </font>
    <font>
      <sz val="12"/>
      <color rgb="FF000000"/>
      <name val="Arial"/>
      <family val="2"/>
    </font>
    <font>
      <sz val="12"/>
      <color rgb="FFFF0000"/>
      <name val="Arial"/>
      <family val="2"/>
    </font>
    <font>
      <sz val="10"/>
      <color rgb="FFFF0000"/>
      <name val="Arial"/>
      <family val="2"/>
    </font>
    <font>
      <sz val="11"/>
      <color theme="1"/>
      <name val="Calibri"/>
      <family val="2"/>
    </font>
  </fonts>
  <fills count="13">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
      <patternFill patternType="solid">
        <fgColor rgb="FFCCFFCC"/>
        <bgColor rgb="FF000000"/>
      </patternFill>
    </fill>
  </fills>
  <borders count="20">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right/>
      <top/>
      <bottom style="thin">
        <color rgb="FF000000"/>
      </bottom>
      <diagonal/>
    </border>
    <border>
      <left/>
      <right style="thin">
        <color theme="0" tint="-0.24994659260841701"/>
      </right>
      <top/>
      <bottom style="thin">
        <color rgb="FF000000"/>
      </bottom>
      <diagonal/>
    </border>
    <border>
      <left style="thin">
        <color theme="0" tint="-0.24994659260841701"/>
      </left>
      <right style="thin">
        <color theme="0" tint="-0.24994659260841701"/>
      </right>
      <top/>
      <bottom style="thin">
        <color rgb="FF000000"/>
      </bottom>
      <diagonal/>
    </border>
    <border>
      <left style="thin">
        <color theme="0" tint="-0.24994659260841701"/>
      </left>
      <right/>
      <top/>
      <bottom style="thin">
        <color rgb="FF000000"/>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top style="thin">
        <color theme="0" tint="-0.24994659260841701"/>
      </top>
      <bottom style="thin">
        <color rgb="FFBFBFBF"/>
      </bottom>
      <diagonal/>
    </border>
  </borders>
  <cellStyleXfs count="8">
    <xf numFmtId="0" fontId="0" fillId="0" borderId="0"/>
    <xf numFmtId="0" fontId="12" fillId="0" borderId="0" applyNumberFormat="0" applyFill="0" applyBorder="0" applyAlignment="0" applyProtection="0"/>
    <xf numFmtId="166" fontId="25" fillId="0" borderId="0" applyFont="0" applyFill="0" applyBorder="0" applyAlignment="0" applyProtection="0"/>
    <xf numFmtId="169" fontId="2" fillId="0" borderId="0" applyFont="0" applyFill="0" applyBorder="0" applyAlignment="0" applyProtection="0"/>
    <xf numFmtId="0" fontId="2" fillId="0" borderId="0"/>
    <xf numFmtId="0" fontId="45" fillId="0" borderId="0"/>
    <xf numFmtId="0" fontId="1" fillId="0" borderId="0"/>
    <xf numFmtId="169" fontId="1" fillId="0" borderId="0" applyFont="0" applyFill="0" applyBorder="0" applyAlignment="0" applyProtection="0"/>
  </cellStyleXfs>
  <cellXfs count="198">
    <xf numFmtId="0" fontId="0" fillId="0" borderId="0" xfId="0"/>
    <xf numFmtId="0" fontId="0" fillId="0" borderId="0" xfId="0" applyAlignment="1" applyProtection="1">
      <alignment wrapText="1"/>
      <protection locked="0"/>
    </xf>
    <xf numFmtId="0" fontId="0" fillId="0" borderId="0" xfId="0" applyProtection="1">
      <protection locked="0"/>
    </xf>
    <xf numFmtId="0" fontId="20" fillId="2" borderId="0" xfId="0" applyFont="1" applyFill="1" applyAlignment="1">
      <alignment vertical="center" wrapText="1" readingOrder="1"/>
    </xf>
    <xf numFmtId="0" fontId="0" fillId="5" borderId="0" xfId="0" applyFill="1" applyAlignment="1">
      <alignment wrapText="1"/>
    </xf>
    <xf numFmtId="0" fontId="20" fillId="0" borderId="0" xfId="0" applyFont="1" applyAlignment="1">
      <alignment vertical="center" wrapText="1" readingOrder="1"/>
    </xf>
    <xf numFmtId="0" fontId="19" fillId="0" borderId="0" xfId="0" applyFont="1" applyAlignment="1">
      <alignment vertical="center" wrapText="1" readingOrder="1"/>
    </xf>
    <xf numFmtId="0" fontId="23" fillId="0" borderId="0" xfId="0" applyFont="1" applyAlignment="1">
      <alignment vertical="center" wrapText="1" readingOrder="1"/>
    </xf>
    <xf numFmtId="0" fontId="23" fillId="0" borderId="3" xfId="0" applyFont="1" applyBorder="1" applyAlignment="1">
      <alignment vertical="center" wrapText="1" readingOrder="1"/>
    </xf>
    <xf numFmtId="0" fontId="32" fillId="0" borderId="3" xfId="0" applyFont="1" applyBorder="1" applyAlignment="1">
      <alignment horizontal="left" vertical="center" wrapText="1" indent="2" readingOrder="1"/>
    </xf>
    <xf numFmtId="0" fontId="0" fillId="4" borderId="0" xfId="0" applyFill="1"/>
    <xf numFmtId="0" fontId="0" fillId="5" borderId="0" xfId="0" applyFill="1"/>
    <xf numFmtId="0" fontId="6" fillId="6" borderId="0" xfId="0" applyFont="1" applyFill="1"/>
    <xf numFmtId="0" fontId="6" fillId="6" borderId="0" xfId="0" applyFont="1" applyFill="1" applyAlignment="1">
      <alignment wrapText="1"/>
    </xf>
    <xf numFmtId="0" fontId="28" fillId="0" borderId="0" xfId="0" applyFont="1"/>
    <xf numFmtId="167" fontId="27" fillId="0" borderId="0" xfId="0" applyNumberFormat="1" applyFont="1" applyAlignment="1">
      <alignment vertical="center" wrapText="1"/>
    </xf>
    <xf numFmtId="0" fontId="21" fillId="0" borderId="0" xfId="0" applyFont="1" applyAlignment="1">
      <alignment horizontal="center" vertical="center" wrapText="1"/>
    </xf>
    <xf numFmtId="0" fontId="0" fillId="0" borderId="0" xfId="0" applyAlignment="1">
      <alignment wrapText="1"/>
    </xf>
    <xf numFmtId="0" fontId="6" fillId="0" borderId="0" xfId="0" applyFont="1" applyAlignment="1">
      <alignment wrapText="1"/>
    </xf>
    <xf numFmtId="0" fontId="3" fillId="0" borderId="0" xfId="0" applyFont="1" applyAlignment="1">
      <alignment wrapText="1"/>
    </xf>
    <xf numFmtId="0" fontId="0" fillId="0" borderId="0" xfId="0" applyAlignment="1">
      <alignment vertical="center"/>
    </xf>
    <xf numFmtId="0" fontId="6" fillId="0" borderId="0" xfId="0" applyFont="1"/>
    <xf numFmtId="0" fontId="0" fillId="0" borderId="0" xfId="0" applyAlignment="1">
      <alignment horizontal="justify" vertical="center"/>
    </xf>
    <xf numFmtId="0" fontId="16" fillId="0" borderId="0" xfId="0" applyFont="1" applyAlignment="1">
      <alignment vertical="center" wrapText="1" readingOrder="1"/>
    </xf>
    <xf numFmtId="0" fontId="22"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5" fillId="0" borderId="0" xfId="0" applyFont="1" applyAlignment="1">
      <alignment wrapText="1"/>
    </xf>
    <xf numFmtId="0" fontId="0" fillId="0" borderId="0" xfId="0" applyAlignment="1">
      <alignment vertical="center" wrapText="1"/>
    </xf>
    <xf numFmtId="0" fontId="4" fillId="0" borderId="0" xfId="0" applyFont="1" applyAlignment="1">
      <alignment wrapText="1"/>
    </xf>
    <xf numFmtId="0" fontId="3" fillId="0" borderId="0" xfId="0" applyFont="1" applyAlignment="1">
      <alignment vertical="center" wrapText="1"/>
    </xf>
    <xf numFmtId="0" fontId="21" fillId="3" borderId="0" xfId="0" applyFont="1" applyFill="1" applyAlignment="1">
      <alignment vertical="center" wrapText="1" readingOrder="1"/>
    </xf>
    <xf numFmtId="0" fontId="18" fillId="3" borderId="0" xfId="0" applyFont="1" applyFill="1"/>
    <xf numFmtId="1" fontId="23" fillId="0" borderId="5" xfId="0" applyNumberFormat="1" applyFont="1" applyBorder="1" applyAlignment="1">
      <alignment horizontal="center" vertical="center" wrapText="1"/>
    </xf>
    <xf numFmtId="0" fontId="17" fillId="0" borderId="0" xfId="0" applyFont="1" applyAlignment="1">
      <alignment vertical="center"/>
    </xf>
    <xf numFmtId="1" fontId="19" fillId="0" borderId="0" xfId="0" applyNumberFormat="1" applyFont="1" applyAlignment="1">
      <alignment horizontal="center" vertical="center" wrapText="1"/>
    </xf>
    <xf numFmtId="166" fontId="19" fillId="0" borderId="0" xfId="2" applyFont="1" applyFill="1" applyBorder="1" applyAlignment="1" applyProtection="1">
      <alignment vertical="center" wrapText="1" readingOrder="1"/>
    </xf>
    <xf numFmtId="0" fontId="17" fillId="0" borderId="0" xfId="0" applyFont="1" applyAlignment="1">
      <alignment vertical="center" wrapText="1"/>
    </xf>
    <xf numFmtId="0" fontId="0" fillId="5" borderId="0" xfId="0" applyFill="1" applyAlignment="1">
      <alignment horizontal="left" vertical="top"/>
    </xf>
    <xf numFmtId="0" fontId="20" fillId="2" borderId="0" xfId="0" applyFont="1" applyFill="1" applyAlignment="1">
      <alignment horizontal="center" vertical="center"/>
    </xf>
    <xf numFmtId="0" fontId="29" fillId="0" borderId="0" xfId="0" applyFont="1" applyAlignment="1">
      <alignment horizontal="center"/>
    </xf>
    <xf numFmtId="0" fontId="13" fillId="0" borderId="0" xfId="0" applyFont="1" applyAlignment="1">
      <alignment vertical="center"/>
    </xf>
    <xf numFmtId="0" fontId="21" fillId="2" borderId="0" xfId="0" applyFont="1" applyFill="1" applyAlignment="1">
      <alignment horizontal="justify" vertical="center"/>
    </xf>
    <xf numFmtId="0" fontId="9" fillId="0" borderId="0" xfId="0" applyFont="1" applyAlignment="1">
      <alignment vertical="center"/>
    </xf>
    <xf numFmtId="0" fontId="9" fillId="0" borderId="0" xfId="0" applyFont="1" applyAlignment="1">
      <alignment vertical="center" wrapText="1"/>
    </xf>
    <xf numFmtId="0" fontId="13" fillId="0" borderId="0" xfId="0" applyFont="1" applyAlignment="1">
      <alignment horizontal="justify" vertical="center"/>
    </xf>
    <xf numFmtId="0" fontId="9" fillId="0" borderId="0" xfId="0" applyFont="1" applyAlignment="1">
      <alignment horizontal="justify" vertical="center"/>
    </xf>
    <xf numFmtId="0" fontId="21" fillId="3" borderId="0" xfId="0" applyFont="1" applyFill="1" applyAlignment="1">
      <alignment horizontal="justify" vertical="center"/>
    </xf>
    <xf numFmtId="0" fontId="13" fillId="0" borderId="0" xfId="1" applyFont="1" applyAlignment="1" applyProtection="1">
      <alignment horizontal="justify" vertical="center"/>
    </xf>
    <xf numFmtId="0" fontId="13" fillId="0" borderId="0" xfId="0" applyFont="1" applyAlignment="1">
      <alignment horizontal="left" vertical="center" wrapText="1"/>
    </xf>
    <xf numFmtId="0" fontId="14" fillId="0" borderId="0" xfId="1" applyFont="1" applyAlignment="1" applyProtection="1">
      <alignment horizontal="justify" vertical="center"/>
    </xf>
    <xf numFmtId="0" fontId="13" fillId="0" borderId="0" xfId="0" applyFont="1" applyAlignment="1">
      <alignment horizontal="center" vertical="center"/>
    </xf>
    <xf numFmtId="0" fontId="21" fillId="3" borderId="0" xfId="0" applyFont="1" applyFill="1" applyAlignment="1">
      <alignment vertical="center" readingOrder="1"/>
    </xf>
    <xf numFmtId="0" fontId="34" fillId="0" borderId="0" xfId="0" applyFont="1"/>
    <xf numFmtId="167" fontId="21" fillId="8" borderId="0" xfId="0" applyNumberFormat="1" applyFont="1" applyFill="1" applyAlignment="1">
      <alignment horizontal="left" vertical="center" wrapText="1"/>
    </xf>
    <xf numFmtId="1" fontId="21" fillId="8" borderId="0" xfId="0" applyNumberFormat="1" applyFont="1" applyFill="1" applyAlignment="1">
      <alignment horizontal="center" vertical="center" wrapText="1"/>
    </xf>
    <xf numFmtId="165" fontId="0" fillId="0" borderId="0" xfId="0" applyNumberFormat="1" applyAlignment="1">
      <alignment wrapText="1"/>
    </xf>
    <xf numFmtId="165" fontId="21" fillId="3" borderId="0" xfId="0" applyNumberFormat="1" applyFont="1" applyFill="1" applyAlignment="1">
      <alignment vertical="center"/>
    </xf>
    <xf numFmtId="165" fontId="23" fillId="0" borderId="4" xfId="2" applyNumberFormat="1" applyFont="1" applyFill="1" applyBorder="1" applyAlignment="1" applyProtection="1">
      <alignment vertical="center" wrapText="1" readingOrder="1"/>
    </xf>
    <xf numFmtId="165" fontId="23" fillId="0" borderId="0" xfId="2" applyNumberFormat="1" applyFont="1" applyFill="1" applyBorder="1" applyAlignment="1" applyProtection="1">
      <alignment vertical="center" wrapText="1" readingOrder="1"/>
    </xf>
    <xf numFmtId="165" fontId="32" fillId="0" borderId="4" xfId="2" applyNumberFormat="1" applyFont="1" applyFill="1" applyBorder="1" applyAlignment="1" applyProtection="1">
      <alignment vertical="center" wrapText="1" readingOrder="1"/>
    </xf>
    <xf numFmtId="165" fontId="21" fillId="3" borderId="0" xfId="0" applyNumberFormat="1" applyFont="1" applyFill="1" applyAlignment="1">
      <alignment vertical="center" wrapText="1" readingOrder="1"/>
    </xf>
    <xf numFmtId="0" fontId="0" fillId="4" borderId="0" xfId="0" applyFill="1" applyAlignment="1">
      <alignment wrapText="1"/>
    </xf>
    <xf numFmtId="0" fontId="8" fillId="4" borderId="0" xfId="0" applyFont="1" applyFill="1" applyAlignment="1">
      <alignment wrapText="1"/>
    </xf>
    <xf numFmtId="0" fontId="14" fillId="0" borderId="0" xfId="1" applyFont="1" applyFill="1" applyAlignment="1" applyProtection="1">
      <alignment horizontal="justify" vertical="center"/>
    </xf>
    <xf numFmtId="0" fontId="17" fillId="0" borderId="5" xfId="2" applyNumberFormat="1" applyFont="1" applyFill="1" applyBorder="1" applyAlignment="1" applyProtection="1">
      <alignment horizontal="center" vertical="center" wrapText="1" readingOrder="1"/>
    </xf>
    <xf numFmtId="0" fontId="17" fillId="0" borderId="0" xfId="2" applyNumberFormat="1" applyFont="1" applyFill="1" applyBorder="1" applyAlignment="1" applyProtection="1">
      <alignment horizontal="center" vertical="center" wrapText="1" readingOrder="1"/>
    </xf>
    <xf numFmtId="0" fontId="33" fillId="0" borderId="5" xfId="2" applyNumberFormat="1" applyFont="1" applyFill="1" applyBorder="1" applyAlignment="1" applyProtection="1">
      <alignment horizontal="center" vertical="center" wrapText="1" readingOrder="1"/>
    </xf>
    <xf numFmtId="0" fontId="22" fillId="0" borderId="0" xfId="0" applyFont="1" applyAlignment="1">
      <alignment horizontal="center" wrapText="1"/>
    </xf>
    <xf numFmtId="0" fontId="35" fillId="3" borderId="0" xfId="0" applyFont="1" applyFill="1" applyAlignment="1">
      <alignment horizontal="center" vertical="center" readingOrder="1"/>
    </xf>
    <xf numFmtId="0" fontId="22" fillId="3" borderId="0" xfId="0" applyFont="1" applyFill="1" applyAlignment="1">
      <alignment vertical="center"/>
    </xf>
    <xf numFmtId="165" fontId="22" fillId="3" borderId="0" xfId="0" applyNumberFormat="1" applyFont="1" applyFill="1" applyAlignment="1">
      <alignment vertical="center"/>
    </xf>
    <xf numFmtId="0" fontId="6" fillId="4" borderId="0" xfId="0" applyFont="1" applyFill="1" applyAlignment="1">
      <alignment wrapText="1"/>
    </xf>
    <xf numFmtId="0" fontId="6"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6"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6" fillId="5" borderId="0" xfId="0" applyFont="1" applyFill="1" applyAlignment="1">
      <alignment horizontal="center" vertical="top"/>
    </xf>
    <xf numFmtId="1" fontId="6" fillId="5" borderId="0" xfId="0" applyNumberFormat="1" applyFont="1" applyFill="1" applyAlignment="1">
      <alignment horizontal="center"/>
    </xf>
    <xf numFmtId="0" fontId="6" fillId="4" borderId="0" xfId="0" applyFont="1" applyFill="1" applyAlignment="1">
      <alignment horizontal="center" wrapText="1"/>
    </xf>
    <xf numFmtId="0" fontId="6" fillId="5" borderId="0" xfId="0" applyFont="1" applyFill="1" applyAlignment="1">
      <alignment horizontal="center" wrapText="1"/>
    </xf>
    <xf numFmtId="0" fontId="20" fillId="3" borderId="0" xfId="0" applyFont="1" applyFill="1" applyAlignment="1">
      <alignment vertical="center" wrapText="1" readingOrder="1"/>
    </xf>
    <xf numFmtId="166" fontId="20" fillId="3" borderId="0" xfId="2" applyFont="1" applyFill="1" applyBorder="1" applyAlignment="1" applyProtection="1">
      <alignment horizontal="center" vertical="center" wrapText="1" readingOrder="1"/>
    </xf>
    <xf numFmtId="166" fontId="20" fillId="0" borderId="0" xfId="2" applyFont="1" applyFill="1" applyBorder="1" applyAlignment="1" applyProtection="1">
      <alignment horizontal="center" vertical="center" wrapText="1" readingOrder="1"/>
    </xf>
    <xf numFmtId="0" fontId="20" fillId="7" borderId="0" xfId="0" applyFont="1" applyFill="1" applyAlignment="1">
      <alignment vertical="center" wrapText="1" readingOrder="1"/>
    </xf>
    <xf numFmtId="166" fontId="20" fillId="7" borderId="0" xfId="2" applyFont="1" applyFill="1" applyBorder="1" applyAlignment="1" applyProtection="1">
      <alignment horizontal="center" vertical="center" wrapText="1" readingOrder="1"/>
    </xf>
    <xf numFmtId="0" fontId="22" fillId="0" borderId="0" xfId="0" applyFont="1" applyAlignment="1">
      <alignment wrapText="1"/>
    </xf>
    <xf numFmtId="0" fontId="18" fillId="0" borderId="0" xfId="0" applyFont="1"/>
    <xf numFmtId="168" fontId="17" fillId="9" borderId="3" xfId="0" applyNumberFormat="1" applyFont="1" applyFill="1" applyBorder="1" applyAlignment="1" applyProtection="1">
      <alignment vertical="center"/>
      <protection locked="0"/>
    </xf>
    <xf numFmtId="165" fontId="17" fillId="9" borderId="4" xfId="0" applyNumberFormat="1" applyFont="1" applyFill="1" applyBorder="1" applyAlignment="1" applyProtection="1">
      <alignment vertical="center" wrapText="1"/>
      <protection locked="0"/>
    </xf>
    <xf numFmtId="0" fontId="17" fillId="9" borderId="4" xfId="0" applyFont="1" applyFill="1" applyBorder="1" applyAlignment="1" applyProtection="1">
      <alignment vertical="center" wrapText="1"/>
      <protection locked="0"/>
    </xf>
    <xf numFmtId="0" fontId="17" fillId="9" borderId="5" xfId="0" applyFont="1" applyFill="1" applyBorder="1" applyAlignment="1" applyProtection="1">
      <alignment vertical="center" wrapText="1"/>
      <protection locked="0"/>
    </xf>
    <xf numFmtId="168" fontId="17"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7" fillId="9" borderId="4" xfId="0" applyFont="1" applyFill="1" applyBorder="1" applyAlignment="1" applyProtection="1">
      <alignment horizontal="left" vertical="center" wrapText="1"/>
      <protection locked="0"/>
    </xf>
    <xf numFmtId="165" fontId="17" fillId="9" borderId="4" xfId="0" applyNumberFormat="1" applyFont="1" applyFill="1" applyBorder="1" applyAlignment="1" applyProtection="1">
      <alignment horizontal="right" vertical="center" wrapText="1"/>
      <protection locked="0"/>
    </xf>
    <xf numFmtId="168" fontId="17" fillId="9" borderId="8" xfId="0" applyNumberFormat="1" applyFont="1" applyFill="1" applyBorder="1" applyAlignment="1" applyProtection="1">
      <alignment vertical="center" wrapText="1"/>
      <protection locked="0"/>
    </xf>
    <xf numFmtId="165" fontId="17" fillId="9" borderId="9" xfId="0" applyNumberFormat="1" applyFont="1" applyFill="1" applyBorder="1" applyAlignment="1" applyProtection="1">
      <alignment vertical="center" wrapText="1"/>
      <protection locked="0"/>
    </xf>
    <xf numFmtId="0" fontId="17" fillId="9" borderId="9" xfId="0" applyFont="1" applyFill="1" applyBorder="1" applyAlignment="1" applyProtection="1">
      <alignment vertical="center" wrapText="1"/>
      <protection locked="0"/>
    </xf>
    <xf numFmtId="0" fontId="17" fillId="9" borderId="10" xfId="0" applyFont="1" applyFill="1" applyBorder="1" applyAlignment="1" applyProtection="1">
      <alignment vertical="center" wrapText="1"/>
      <protection locked="0"/>
    </xf>
    <xf numFmtId="168" fontId="17" fillId="3" borderId="3" xfId="0" applyNumberFormat="1" applyFont="1" applyFill="1" applyBorder="1" applyAlignment="1" applyProtection="1">
      <alignment vertical="center"/>
      <protection locked="0"/>
    </xf>
    <xf numFmtId="165" fontId="17" fillId="3" borderId="4" xfId="0" applyNumberFormat="1" applyFont="1" applyFill="1" applyBorder="1" applyAlignment="1" applyProtection="1">
      <alignment vertical="center" wrapText="1"/>
      <protection locked="0"/>
    </xf>
    <xf numFmtId="0" fontId="17" fillId="3" borderId="4" xfId="0" applyFont="1" applyFill="1" applyBorder="1" applyAlignment="1" applyProtection="1">
      <alignment vertical="center" wrapText="1"/>
      <protection locked="0"/>
    </xf>
    <xf numFmtId="0" fontId="17" fillId="3" borderId="5" xfId="0" applyFont="1" applyFill="1" applyBorder="1" applyAlignment="1" applyProtection="1">
      <alignment vertical="center" wrapText="1"/>
      <protection locked="0"/>
    </xf>
    <xf numFmtId="0" fontId="22" fillId="3" borderId="0" xfId="0" applyFont="1" applyFill="1" applyAlignment="1">
      <alignment horizontal="left" vertical="center" wrapText="1"/>
    </xf>
    <xf numFmtId="0" fontId="21" fillId="3" borderId="0" xfId="0" applyFont="1" applyFill="1" applyAlignment="1">
      <alignment horizontal="left" vertical="center" readingOrder="1"/>
    </xf>
    <xf numFmtId="167" fontId="21" fillId="3" borderId="0" xfId="0" applyNumberFormat="1" applyFont="1" applyFill="1" applyAlignment="1">
      <alignment horizontal="left" vertical="center" wrapText="1"/>
    </xf>
    <xf numFmtId="1" fontId="21" fillId="3" borderId="0" xfId="0" applyNumberFormat="1" applyFont="1" applyFill="1" applyAlignment="1">
      <alignment horizontal="center" vertical="center" wrapText="1"/>
    </xf>
    <xf numFmtId="167" fontId="35" fillId="3" borderId="0" xfId="0" applyNumberFormat="1" applyFont="1" applyFill="1" applyAlignment="1">
      <alignment horizontal="center" vertical="center" wrapText="1"/>
    </xf>
    <xf numFmtId="168" fontId="17" fillId="10" borderId="3" xfId="0" applyNumberFormat="1" applyFont="1" applyFill="1" applyBorder="1" applyAlignment="1" applyProtection="1">
      <alignment vertical="center"/>
      <protection locked="0"/>
    </xf>
    <xf numFmtId="165" fontId="17" fillId="10" borderId="4" xfId="0" applyNumberFormat="1" applyFont="1" applyFill="1" applyBorder="1" applyAlignment="1" applyProtection="1">
      <alignment vertical="center" wrapText="1"/>
      <protection locked="0"/>
    </xf>
    <xf numFmtId="0" fontId="17" fillId="10" borderId="4" xfId="0" applyFont="1" applyFill="1" applyBorder="1" applyAlignment="1" applyProtection="1">
      <alignment vertical="center" wrapText="1"/>
      <protection locked="0"/>
    </xf>
    <xf numFmtId="0" fontId="17" fillId="10" borderId="5" xfId="0" applyFont="1" applyFill="1" applyBorder="1" applyAlignment="1" applyProtection="1">
      <alignment vertical="center" wrapText="1"/>
      <protection locked="0"/>
    </xf>
    <xf numFmtId="168" fontId="17"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35" fillId="3" borderId="0" xfId="0" applyFont="1" applyFill="1" applyAlignment="1">
      <alignment horizontal="center" vertical="center" wrapText="1"/>
    </xf>
    <xf numFmtId="0" fontId="37" fillId="10" borderId="7" xfId="0" applyFont="1" applyFill="1" applyBorder="1" applyAlignment="1">
      <alignment horizontal="center" vertical="center" wrapText="1"/>
    </xf>
    <xf numFmtId="0" fontId="14" fillId="11" borderId="0" xfId="1" applyFont="1" applyFill="1" applyAlignment="1" applyProtection="1">
      <alignment horizontal="justify" vertical="center"/>
    </xf>
    <xf numFmtId="0" fontId="29" fillId="0" borderId="0" xfId="0" applyFont="1" applyAlignment="1">
      <alignment horizontal="left"/>
    </xf>
    <xf numFmtId="0" fontId="0" fillId="0" borderId="0" xfId="0" applyAlignment="1">
      <alignment horizontal="left"/>
    </xf>
    <xf numFmtId="0" fontId="12" fillId="0" borderId="0" xfId="1" applyFill="1" applyAlignment="1">
      <alignment wrapText="1"/>
    </xf>
    <xf numFmtId="0" fontId="17" fillId="0" borderId="0" xfId="0" applyFont="1" applyAlignment="1">
      <alignment horizontal="left"/>
    </xf>
    <xf numFmtId="0" fontId="17" fillId="0" borderId="4" xfId="0" applyFont="1" applyBorder="1" applyAlignment="1" applyProtection="1">
      <alignment vertical="center" wrapText="1"/>
      <protection locked="0"/>
    </xf>
    <xf numFmtId="168" fontId="17" fillId="0" borderId="3" xfId="0" applyNumberFormat="1" applyFont="1" applyBorder="1" applyAlignment="1" applyProtection="1">
      <alignment vertical="center"/>
      <protection locked="0"/>
    </xf>
    <xf numFmtId="0" fontId="17" fillId="0" borderId="3" xfId="0" applyFont="1" applyBorder="1" applyAlignment="1" applyProtection="1">
      <alignment vertical="center" wrapText="1"/>
      <protection locked="0"/>
    </xf>
    <xf numFmtId="0" fontId="17" fillId="0" borderId="15" xfId="0" applyFont="1" applyBorder="1" applyAlignment="1" applyProtection="1">
      <alignment vertical="center" wrapText="1"/>
      <protection locked="0"/>
    </xf>
    <xf numFmtId="0" fontId="17" fillId="10" borderId="16" xfId="0" applyFont="1" applyFill="1" applyBorder="1" applyAlignment="1" applyProtection="1">
      <alignment vertical="center" wrapText="1"/>
      <protection locked="0"/>
    </xf>
    <xf numFmtId="0" fontId="17" fillId="10" borderId="15" xfId="0" applyFont="1" applyFill="1" applyBorder="1" applyAlignment="1" applyProtection="1">
      <alignment vertical="center" wrapText="1"/>
      <protection locked="0"/>
    </xf>
    <xf numFmtId="168" fontId="17" fillId="10" borderId="14" xfId="0" applyNumberFormat="1" applyFont="1" applyFill="1" applyBorder="1" applyAlignment="1" applyProtection="1">
      <alignment vertical="center"/>
      <protection locked="0"/>
    </xf>
    <xf numFmtId="165" fontId="17" fillId="10" borderId="15" xfId="0" applyNumberFormat="1" applyFont="1" applyFill="1" applyBorder="1" applyAlignment="1" applyProtection="1">
      <alignment vertical="center" wrapText="1"/>
      <protection locked="0"/>
    </xf>
    <xf numFmtId="0" fontId="0" fillId="0" borderId="13" xfId="0" applyBorder="1" applyProtection="1">
      <protection locked="0"/>
    </xf>
    <xf numFmtId="168" fontId="13" fillId="10" borderId="3" xfId="0" applyNumberFormat="1" applyFont="1" applyFill="1" applyBorder="1" applyAlignment="1">
      <alignment vertical="center"/>
    </xf>
    <xf numFmtId="168" fontId="40" fillId="10" borderId="3" xfId="0" applyNumberFormat="1" applyFont="1" applyFill="1" applyBorder="1" applyAlignment="1" applyProtection="1">
      <alignment vertical="center"/>
      <protection locked="0"/>
    </xf>
    <xf numFmtId="165" fontId="40"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0" fontId="40" fillId="10" borderId="4" xfId="0" applyFont="1" applyFill="1" applyBorder="1" applyAlignment="1" applyProtection="1">
      <alignment horizontal="left" vertical="center" wrapText="1"/>
      <protection locked="0"/>
    </xf>
    <xf numFmtId="165" fontId="40" fillId="10" borderId="4" xfId="0" applyNumberFormat="1" applyFont="1" applyFill="1" applyBorder="1" applyAlignment="1" applyProtection="1">
      <alignment horizontal="right" vertical="center" wrapText="1"/>
      <protection locked="0"/>
    </xf>
    <xf numFmtId="0" fontId="15" fillId="10" borderId="4" xfId="0" applyFont="1" applyFill="1" applyBorder="1" applyAlignment="1" applyProtection="1">
      <alignment horizontal="left" vertical="center" wrapText="1"/>
      <protection locked="0"/>
    </xf>
    <xf numFmtId="0" fontId="15" fillId="10" borderId="5" xfId="0" applyFont="1" applyFill="1" applyBorder="1" applyAlignment="1" applyProtection="1">
      <alignment horizontal="left" vertical="center" wrapText="1"/>
      <protection locked="0"/>
    </xf>
    <xf numFmtId="0" fontId="42" fillId="10" borderId="4" xfId="0" applyFont="1" applyFill="1" applyBorder="1" applyAlignment="1" applyProtection="1">
      <alignment horizontal="left" vertical="center" wrapText="1"/>
      <protection locked="0"/>
    </xf>
    <xf numFmtId="0" fontId="15" fillId="10" borderId="4" xfId="0" applyFont="1" applyFill="1" applyBorder="1" applyAlignment="1" applyProtection="1">
      <alignment horizontal="right" vertical="center" wrapText="1"/>
      <protection locked="0"/>
    </xf>
    <xf numFmtId="0" fontId="15" fillId="10" borderId="4" xfId="0" applyFont="1" applyFill="1" applyBorder="1" applyAlignment="1" applyProtection="1">
      <alignment vertical="top" wrapText="1"/>
      <protection locked="0"/>
    </xf>
    <xf numFmtId="168" fontId="40" fillId="10" borderId="3" xfId="0" applyNumberFormat="1" applyFont="1" applyFill="1" applyBorder="1" applyAlignment="1" applyProtection="1">
      <alignment horizontal="left" vertical="center"/>
      <protection locked="0"/>
    </xf>
    <xf numFmtId="0" fontId="40" fillId="10" borderId="4" xfId="0" applyFont="1" applyFill="1" applyBorder="1" applyAlignment="1" applyProtection="1">
      <alignment vertical="center" wrapText="1"/>
      <protection locked="0"/>
    </xf>
    <xf numFmtId="0" fontId="40" fillId="10" borderId="5" xfId="0" applyFont="1" applyFill="1" applyBorder="1" applyAlignment="1" applyProtection="1">
      <alignment vertical="center" wrapText="1"/>
      <protection locked="0"/>
    </xf>
    <xf numFmtId="167" fontId="40" fillId="10" borderId="4" xfId="0" applyNumberFormat="1" applyFont="1" applyFill="1" applyBorder="1" applyAlignment="1" applyProtection="1">
      <alignment vertical="center" wrapText="1"/>
      <protection locked="0"/>
    </xf>
    <xf numFmtId="168" fontId="40" fillId="10" borderId="3" xfId="0" applyNumberFormat="1" applyFont="1" applyFill="1" applyBorder="1" applyAlignment="1" applyProtection="1">
      <alignment vertical="center" wrapText="1"/>
      <protection locked="0"/>
    </xf>
    <xf numFmtId="168" fontId="40" fillId="12" borderId="11" xfId="0" applyNumberFormat="1" applyFont="1" applyFill="1" applyBorder="1" applyAlignment="1" applyProtection="1">
      <alignment horizontal="left"/>
      <protection locked="0"/>
    </xf>
    <xf numFmtId="0" fontId="40" fillId="12" borderId="12" xfId="0" applyFont="1" applyFill="1" applyBorder="1" applyAlignment="1" applyProtection="1">
      <alignment horizontal="left" wrapText="1"/>
      <protection locked="0"/>
    </xf>
    <xf numFmtId="168" fontId="40" fillId="10" borderId="0" xfId="0" applyNumberFormat="1" applyFont="1" applyFill="1" applyAlignment="1" applyProtection="1">
      <alignment vertical="center"/>
      <protection locked="0"/>
    </xf>
    <xf numFmtId="0" fontId="40" fillId="10" borderId="0" xfId="0" applyFont="1" applyFill="1" applyAlignment="1" applyProtection="1">
      <alignment vertical="center" wrapText="1"/>
      <protection locked="0"/>
    </xf>
    <xf numFmtId="164" fontId="40" fillId="12" borderId="12" xfId="0" applyNumberFormat="1" applyFont="1" applyFill="1" applyBorder="1" applyAlignment="1" applyProtection="1">
      <alignment wrapText="1"/>
      <protection locked="0"/>
    </xf>
    <xf numFmtId="0" fontId="40" fillId="12" borderId="12" xfId="0" applyFont="1" applyFill="1" applyBorder="1" applyAlignment="1" applyProtection="1">
      <alignment wrapText="1"/>
      <protection locked="0"/>
    </xf>
    <xf numFmtId="168" fontId="40" fillId="12" borderId="0" xfId="0" applyNumberFormat="1" applyFont="1" applyFill="1" applyAlignment="1" applyProtection="1">
      <alignment horizontal="left"/>
      <protection locked="0"/>
    </xf>
    <xf numFmtId="0" fontId="40" fillId="12" borderId="0" xfId="0" applyFont="1" applyFill="1" applyAlignment="1" applyProtection="1">
      <alignment wrapText="1"/>
      <protection locked="0"/>
    </xf>
    <xf numFmtId="164" fontId="40" fillId="10" borderId="4" xfId="0" applyNumberFormat="1" applyFont="1" applyFill="1" applyBorder="1" applyAlignment="1" applyProtection="1">
      <alignment vertical="center" wrapText="1"/>
      <protection locked="0"/>
    </xf>
    <xf numFmtId="0" fontId="40" fillId="10" borderId="10" xfId="0" applyFont="1" applyFill="1" applyBorder="1" applyAlignment="1" applyProtection="1">
      <alignment vertical="center" wrapText="1"/>
      <protection locked="0"/>
    </xf>
    <xf numFmtId="165" fontId="40" fillId="10" borderId="9" xfId="0" applyNumberFormat="1" applyFont="1" applyFill="1" applyBorder="1" applyAlignment="1" applyProtection="1">
      <alignment vertical="center" wrapText="1"/>
      <protection locked="0"/>
    </xf>
    <xf numFmtId="165" fontId="40" fillId="10" borderId="0" xfId="0" applyNumberFormat="1" applyFont="1" applyFill="1" applyAlignment="1" applyProtection="1">
      <alignment vertical="center" wrapText="1"/>
      <protection locked="0"/>
    </xf>
    <xf numFmtId="168" fontId="40" fillId="10" borderId="4" xfId="0" applyNumberFormat="1" applyFont="1" applyFill="1" applyBorder="1" applyAlignment="1" applyProtection="1">
      <alignment horizontal="left" vertical="center" wrapText="1"/>
      <protection locked="0"/>
    </xf>
    <xf numFmtId="0" fontId="40" fillId="10" borderId="3" xfId="0" applyFont="1" applyFill="1" applyBorder="1" applyAlignment="1" applyProtection="1">
      <alignment vertical="center" wrapText="1"/>
      <protection locked="0"/>
    </xf>
    <xf numFmtId="168" fontId="40" fillId="10" borderId="17" xfId="0" applyNumberFormat="1" applyFont="1" applyFill="1" applyBorder="1" applyAlignment="1" applyProtection="1">
      <alignment vertical="center"/>
      <protection locked="0"/>
    </xf>
    <xf numFmtId="165" fontId="40" fillId="10" borderId="18" xfId="0" applyNumberFormat="1" applyFont="1" applyFill="1" applyBorder="1" applyAlignment="1" applyProtection="1">
      <alignment vertical="center" wrapText="1"/>
      <protection locked="0"/>
    </xf>
    <xf numFmtId="165" fontId="40" fillId="10" borderId="5" xfId="0" applyNumberFormat="1" applyFont="1" applyFill="1" applyBorder="1" applyAlignment="1" applyProtection="1">
      <alignment vertical="center" wrapText="1"/>
      <protection locked="0"/>
    </xf>
    <xf numFmtId="167" fontId="40" fillId="10" borderId="4" xfId="0" applyNumberFormat="1" applyFont="1" applyFill="1" applyBorder="1" applyAlignment="1">
      <alignment vertical="center" wrapText="1"/>
    </xf>
    <xf numFmtId="0" fontId="44" fillId="0" borderId="0" xfId="0" applyFont="1" applyProtection="1">
      <protection locked="0"/>
    </xf>
    <xf numFmtId="0" fontId="43" fillId="10" borderId="5" xfId="0" applyFont="1" applyFill="1" applyBorder="1" applyAlignment="1" applyProtection="1">
      <alignment horizontal="left" vertical="center" wrapText="1"/>
      <protection locked="0"/>
    </xf>
    <xf numFmtId="168" fontId="40" fillId="10" borderId="3" xfId="0" applyNumberFormat="1" applyFont="1" applyFill="1" applyBorder="1" applyAlignment="1" applyProtection="1">
      <alignment horizontal="right" vertical="center"/>
      <protection locked="0"/>
    </xf>
    <xf numFmtId="0" fontId="17" fillId="0" borderId="0" xfId="0" applyFont="1" applyAlignment="1">
      <alignment horizontal="center" vertical="center" wrapText="1" readingOrder="1"/>
    </xf>
    <xf numFmtId="0" fontId="16" fillId="10" borderId="2" xfId="0" applyFont="1" applyFill="1" applyBorder="1" applyAlignment="1" applyProtection="1">
      <alignment horizontal="left" vertical="center" wrapText="1" readingOrder="1"/>
      <protection locked="0"/>
    </xf>
    <xf numFmtId="0" fontId="40" fillId="0" borderId="6" xfId="0" applyFont="1" applyBorder="1" applyAlignment="1">
      <alignment horizontal="left" vertical="center"/>
    </xf>
    <xf numFmtId="0" fontId="38" fillId="2" borderId="0" xfId="0" applyFont="1" applyFill="1" applyAlignment="1">
      <alignment horizontal="center" vertical="center"/>
    </xf>
    <xf numFmtId="0" fontId="40" fillId="10" borderId="2" xfId="0" applyFont="1" applyFill="1" applyBorder="1" applyAlignment="1" applyProtection="1">
      <alignment horizontal="left" vertical="center" wrapText="1" readingOrder="1"/>
      <protection locked="0"/>
    </xf>
    <xf numFmtId="168" fontId="40" fillId="10" borderId="2" xfId="0" applyNumberFormat="1" applyFont="1" applyFill="1" applyBorder="1" applyAlignment="1" applyProtection="1">
      <alignment horizontal="left" vertical="center" wrapText="1" readingOrder="1"/>
      <protection locked="0"/>
    </xf>
    <xf numFmtId="0" fontId="42" fillId="12" borderId="19" xfId="0" applyFont="1" applyFill="1" applyBorder="1" applyAlignment="1">
      <alignment horizontal="left" vertical="center" wrapText="1" readingOrder="1"/>
    </xf>
    <xf numFmtId="168" fontId="15" fillId="0" borderId="2" xfId="0" applyNumberFormat="1" applyFont="1" applyBorder="1" applyAlignment="1">
      <alignment horizontal="left" vertical="center" wrapText="1" readingOrder="1"/>
    </xf>
    <xf numFmtId="0" fontId="35" fillId="3" borderId="0" xfId="0" applyFont="1" applyFill="1" applyAlignment="1">
      <alignment horizontal="center" vertical="center" wrapText="1"/>
    </xf>
    <xf numFmtId="0" fontId="24" fillId="2" borderId="0" xfId="0" applyFont="1" applyFill="1" applyAlignment="1">
      <alignment horizontal="center" vertical="center"/>
    </xf>
    <xf numFmtId="0" fontId="20" fillId="3" borderId="0" xfId="0" applyFont="1" applyFill="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7" fillId="0" borderId="1" xfId="0" applyFont="1" applyBorder="1" applyAlignment="1">
      <alignment horizontal="center" vertical="center" wrapText="1" readingOrder="1"/>
    </xf>
    <xf numFmtId="0" fontId="7" fillId="0" borderId="0" xfId="0" applyFont="1" applyAlignment="1">
      <alignment horizontal="center" vertical="center" wrapText="1" readingOrder="1"/>
    </xf>
    <xf numFmtId="0" fontId="22" fillId="3" borderId="0" xfId="0" applyFont="1" applyFill="1" applyAlignment="1">
      <alignment horizontal="center" vertical="center" wrapText="1" readingOrder="1"/>
    </xf>
    <xf numFmtId="0" fontId="7" fillId="0" borderId="0" xfId="0" applyFont="1" applyAlignment="1">
      <alignment horizontal="center" vertical="center" wrapText="1"/>
    </xf>
    <xf numFmtId="0" fontId="8" fillId="0" borderId="0" xfId="0" applyFont="1" applyAlignment="1">
      <alignment horizontal="center" vertical="center" wrapText="1"/>
    </xf>
    <xf numFmtId="0" fontId="5" fillId="0" borderId="0" xfId="0" applyFont="1" applyAlignment="1">
      <alignment horizontal="center" vertical="center" wrapText="1"/>
    </xf>
    <xf numFmtId="0" fontId="15" fillId="0" borderId="0" xfId="0"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vertical="center"/>
    </xf>
  </cellXfs>
  <cellStyles count="8">
    <cellStyle name="Currency" xfId="2" builtinId="4"/>
    <cellStyle name="Currency 2" xfId="3" xr:uid="{2063EE0E-77A4-485D-B7A3-0BCBD243F7B9}"/>
    <cellStyle name="Currency 3" xfId="7" xr:uid="{5F5AB58F-456C-4FA7-BCD1-2A37D821C832}"/>
    <cellStyle name="Hyperlink" xfId="1" builtinId="8"/>
    <cellStyle name="Normal" xfId="0" builtinId="0"/>
    <cellStyle name="Normal 2" xfId="4" xr:uid="{C9768696-B2AC-4B0F-981F-AE8687356ACD}"/>
    <cellStyle name="Normal 3" xfId="5" xr:uid="{799BE7C1-CD4E-458B-8843-70A517064C30}"/>
    <cellStyle name="Normal 4" xfId="6" xr:uid="{A90125B5-C599-4701-AEED-FD8CB5689E03}"/>
  </cellStyles>
  <dxfs count="1">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AFAF"/>
      <color rgb="FFFFFFCC"/>
      <color rgb="FFCCFF66"/>
      <color rgb="FFFF6969"/>
      <color rgb="FFCCFFCC"/>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zoomScale="85" zoomScaleNormal="85" workbookViewId="0">
      <selection activeCell="B14" sqref="B14"/>
    </sheetView>
  </sheetViews>
  <sheetFormatPr defaultColWidth="0" defaultRowHeight="13.9" zeroHeight="1"/>
  <cols>
    <col min="1" max="1" width="219.28515625" style="41" customWidth="1"/>
    <col min="2" max="2" width="33.28515625" style="40" customWidth="1"/>
    <col min="3" max="16384" width="8.7109375" hidden="1"/>
  </cols>
  <sheetData>
    <row r="1" spans="1:2" ht="23.25" customHeight="1">
      <c r="A1" s="39" t="s">
        <v>0</v>
      </c>
    </row>
    <row r="2" spans="1:2" s="126" customFormat="1" ht="23.25" customHeight="1">
      <c r="A2" s="128" t="s">
        <v>1</v>
      </c>
      <c r="B2" s="125"/>
    </row>
    <row r="3" spans="1:2" ht="33" customHeight="1">
      <c r="A3" s="127" t="s">
        <v>2</v>
      </c>
    </row>
    <row r="4" spans="1:2" ht="23.25" customHeight="1">
      <c r="A4" s="123" t="s">
        <v>3</v>
      </c>
    </row>
    <row r="5" spans="1:2" ht="23.25" customHeight="1">
      <c r="A5" s="42" t="s">
        <v>4</v>
      </c>
    </row>
    <row r="6" spans="1:2" ht="17.25" customHeight="1">
      <c r="A6" s="43" t="s">
        <v>5</v>
      </c>
    </row>
    <row r="7" spans="1:2" ht="17.25" customHeight="1">
      <c r="A7" s="43" t="s">
        <v>6</v>
      </c>
    </row>
    <row r="8" spans="1:2" ht="23.25" customHeight="1">
      <c r="A8" s="42" t="s">
        <v>7</v>
      </c>
      <c r="B8" s="68" t="s">
        <v>8</v>
      </c>
    </row>
    <row r="9" spans="1:2" ht="17.25" customHeight="1">
      <c r="A9" s="44" t="s">
        <v>9</v>
      </c>
    </row>
    <row r="10" spans="1:2" ht="17.25" customHeight="1">
      <c r="A10" s="43" t="s">
        <v>10</v>
      </c>
    </row>
    <row r="11" spans="1:2" ht="17.25" customHeight="1">
      <c r="A11" s="43" t="s">
        <v>11</v>
      </c>
    </row>
    <row r="12" spans="1:2" ht="17.25" customHeight="1">
      <c r="A12" s="45" t="s">
        <v>12</v>
      </c>
    </row>
    <row r="13" spans="1:2" ht="17.25" customHeight="1">
      <c r="A13" s="43" t="s">
        <v>13</v>
      </c>
    </row>
    <row r="14" spans="1:2" ht="23.25" customHeight="1">
      <c r="A14" s="42" t="s">
        <v>14</v>
      </c>
    </row>
    <row r="15" spans="1:2" ht="17.25" customHeight="1">
      <c r="A15" s="45" t="s">
        <v>15</v>
      </c>
    </row>
    <row r="16" spans="1:2" ht="17.25" customHeight="1">
      <c r="A16" s="45" t="s">
        <v>16</v>
      </c>
    </row>
    <row r="17" spans="1:1" ht="17.25" customHeight="1">
      <c r="A17" s="64" t="s">
        <v>17</v>
      </c>
    </row>
    <row r="18" spans="1:1" ht="23.25" customHeight="1">
      <c r="A18" s="42" t="s">
        <v>18</v>
      </c>
    </row>
    <row r="19" spans="1:1" ht="17.25" customHeight="1">
      <c r="A19" s="46" t="s">
        <v>19</v>
      </c>
    </row>
    <row r="20" spans="1:1" ht="23.25" customHeight="1">
      <c r="A20" s="42" t="s">
        <v>20</v>
      </c>
    </row>
    <row r="21" spans="1:1" ht="17.25" customHeight="1">
      <c r="A21" s="47" t="s">
        <v>21</v>
      </c>
    </row>
    <row r="22" spans="1:1" ht="32.25" customHeight="1">
      <c r="A22" s="45" t="s">
        <v>22</v>
      </c>
    </row>
    <row r="23" spans="1:1" ht="17.25" customHeight="1">
      <c r="A23" s="47" t="s">
        <v>23</v>
      </c>
    </row>
    <row r="24" spans="1:1" ht="32.25" customHeight="1">
      <c r="A24" s="45" t="s">
        <v>24</v>
      </c>
    </row>
    <row r="25" spans="1:1" ht="17.25" customHeight="1">
      <c r="A25" s="47" t="s">
        <v>25</v>
      </c>
    </row>
    <row r="26" spans="1:1" ht="17.25" customHeight="1">
      <c r="A26" s="45" t="s">
        <v>26</v>
      </c>
    </row>
    <row r="27" spans="1:1" ht="17.25" customHeight="1">
      <c r="A27" s="47" t="s">
        <v>27</v>
      </c>
    </row>
    <row r="28" spans="1:1" ht="32.25" customHeight="1">
      <c r="A28" s="45" t="s">
        <v>28</v>
      </c>
    </row>
    <row r="29" spans="1:1" ht="32.25" customHeight="1">
      <c r="A29" s="44" t="s">
        <v>29</v>
      </c>
    </row>
    <row r="30" spans="1:1" ht="17.25" customHeight="1">
      <c r="A30" s="47" t="s">
        <v>30</v>
      </c>
    </row>
    <row r="31" spans="1:1" ht="32.25" customHeight="1">
      <c r="A31" s="45" t="s">
        <v>31</v>
      </c>
    </row>
    <row r="32" spans="1:1" ht="32.25" customHeight="1">
      <c r="A32" s="45" t="s">
        <v>32</v>
      </c>
    </row>
    <row r="33" spans="1:1" ht="32.25" customHeight="1">
      <c r="A33" s="45" t="s">
        <v>33</v>
      </c>
    </row>
    <row r="34" spans="1:1" ht="22.5" customHeight="1">
      <c r="A34" s="42" t="s">
        <v>34</v>
      </c>
    </row>
    <row r="35" spans="1:1" ht="17.25" customHeight="1">
      <c r="A35" s="48" t="s">
        <v>35</v>
      </c>
    </row>
    <row r="36" spans="1:1" ht="17.25" customHeight="1">
      <c r="A36" s="48" t="s">
        <v>36</v>
      </c>
    </row>
    <row r="37" spans="1:1" ht="17.25" customHeight="1">
      <c r="A37" s="46" t="s">
        <v>37</v>
      </c>
    </row>
    <row r="38" spans="1:1" ht="32.25" customHeight="1">
      <c r="A38" s="46" t="s">
        <v>38</v>
      </c>
    </row>
    <row r="39" spans="1:1" ht="32.25" customHeight="1">
      <c r="A39" s="46" t="s">
        <v>39</v>
      </c>
    </row>
    <row r="40" spans="1:1" ht="17.25" customHeight="1">
      <c r="A40" s="49" t="s">
        <v>40</v>
      </c>
    </row>
    <row r="41" spans="1:1" ht="32.25" customHeight="1">
      <c r="A41" s="45" t="s">
        <v>41</v>
      </c>
    </row>
    <row r="42" spans="1:1" ht="32.25" customHeight="1">
      <c r="A42" s="45" t="s">
        <v>42</v>
      </c>
    </row>
    <row r="43" spans="1:1" ht="32.25" customHeight="1">
      <c r="A43" s="46" t="s">
        <v>43</v>
      </c>
    </row>
    <row r="44" spans="1:1" ht="17.25" customHeight="1">
      <c r="A44" s="46" t="s">
        <v>44</v>
      </c>
    </row>
    <row r="45" spans="1:1">
      <c r="A45" s="46" t="s">
        <v>45</v>
      </c>
    </row>
    <row r="46" spans="1:1" ht="22.5" customHeight="1">
      <c r="A46" s="42" t="s">
        <v>46</v>
      </c>
    </row>
    <row r="47" spans="1:1" ht="17.25" customHeight="1">
      <c r="A47" s="50" t="s">
        <v>47</v>
      </c>
    </row>
    <row r="48" spans="1:1" ht="17.25" customHeight="1">
      <c r="A48" s="64" t="s">
        <v>48</v>
      </c>
    </row>
    <row r="49" spans="1:1" ht="17.25" customHeight="1">
      <c r="A49" s="124"/>
    </row>
    <row r="50" spans="1:1"/>
    <row r="52" spans="1:1" hidden="1">
      <c r="A52" s="51"/>
    </row>
    <row r="53" spans="1:1"/>
    <row r="54" spans="1:1"/>
    <row r="55" spans="1:1"/>
    <row r="56" spans="1:1"/>
    <row r="57" spans="1:1"/>
    <row r="58" spans="1:1"/>
    <row r="59" spans="1:1"/>
    <row r="60" spans="1:1"/>
    <row r="61" spans="1:1"/>
    <row r="62" spans="1:1"/>
    <row r="63" spans="1:1"/>
    <row r="64" spans="1:1"/>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9" orientation="landscape" r:id="rId5"/>
  <headerFooter>
    <oddFooter>&amp;LCE Expense Disclosure Workbook 2018&amp;RWorksheet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7"/>
  <sheetViews>
    <sheetView tabSelected="1" zoomScaleNormal="100" workbookViewId="0">
      <selection activeCell="C13" sqref="C13"/>
    </sheetView>
  </sheetViews>
  <sheetFormatPr defaultColWidth="0" defaultRowHeight="13.15" zeroHeight="1"/>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28515625" hidden="1" customWidth="1"/>
    <col min="12" max="16384" width="9.28515625" hidden="1"/>
  </cols>
  <sheetData>
    <row r="1" spans="1:11" ht="26.25" customHeight="1">
      <c r="A1" s="179" t="s">
        <v>49</v>
      </c>
      <c r="B1" s="179"/>
      <c r="C1" s="179"/>
      <c r="D1" s="179"/>
      <c r="E1" s="179"/>
      <c r="F1" s="179"/>
      <c r="G1" s="17"/>
      <c r="H1" s="17"/>
      <c r="I1" s="17"/>
      <c r="J1" s="17"/>
      <c r="K1" s="17"/>
    </row>
    <row r="2" spans="1:11" ht="21" customHeight="1">
      <c r="A2" s="3" t="s">
        <v>50</v>
      </c>
      <c r="B2" s="180" t="s">
        <v>51</v>
      </c>
      <c r="C2" s="180"/>
      <c r="D2" s="180"/>
      <c r="E2" s="180"/>
      <c r="F2" s="180"/>
      <c r="G2" s="17"/>
      <c r="H2" s="17"/>
      <c r="I2" s="17"/>
      <c r="J2" s="17"/>
      <c r="K2" s="17"/>
    </row>
    <row r="3" spans="1:11" ht="21" customHeight="1">
      <c r="A3" s="3" t="s">
        <v>52</v>
      </c>
      <c r="B3" s="180" t="s">
        <v>53</v>
      </c>
      <c r="C3" s="180"/>
      <c r="D3" s="180"/>
      <c r="E3" s="180"/>
      <c r="F3" s="180"/>
      <c r="G3" s="17"/>
      <c r="H3" s="17"/>
      <c r="I3" s="17"/>
      <c r="J3" s="17"/>
      <c r="K3" s="17"/>
    </row>
    <row r="4" spans="1:11" ht="21" customHeight="1">
      <c r="A4" s="3" t="s">
        <v>54</v>
      </c>
      <c r="B4" s="181">
        <v>45839</v>
      </c>
      <c r="C4" s="181"/>
      <c r="D4" s="181"/>
      <c r="E4" s="181"/>
      <c r="F4" s="181"/>
      <c r="G4" s="17"/>
      <c r="H4" s="17"/>
      <c r="I4" s="17"/>
      <c r="J4" s="17"/>
      <c r="K4" s="17"/>
    </row>
    <row r="5" spans="1:11" ht="21" customHeight="1">
      <c r="A5" s="3" t="s">
        <v>55</v>
      </c>
      <c r="B5" s="181">
        <v>46203</v>
      </c>
      <c r="C5" s="181"/>
      <c r="D5" s="181"/>
      <c r="E5" s="181"/>
      <c r="F5" s="181"/>
      <c r="G5" s="17"/>
      <c r="H5" s="17"/>
      <c r="I5" s="17"/>
      <c r="J5" s="17"/>
      <c r="K5" s="17"/>
    </row>
    <row r="6" spans="1:11" ht="21" customHeight="1">
      <c r="A6" s="3" t="s">
        <v>56</v>
      </c>
      <c r="B6" s="178" t="s">
        <v>57</v>
      </c>
      <c r="C6" s="178"/>
      <c r="D6" s="178"/>
      <c r="E6" s="178"/>
      <c r="F6" s="178"/>
      <c r="G6" s="23"/>
      <c r="H6" s="17"/>
      <c r="I6" s="17"/>
      <c r="J6" s="17"/>
      <c r="K6" s="17"/>
    </row>
    <row r="7" spans="1:11" ht="31.15">
      <c r="A7" s="3" t="s">
        <v>58</v>
      </c>
      <c r="B7" s="177" t="s">
        <v>59</v>
      </c>
      <c r="C7" s="177"/>
      <c r="D7" s="177"/>
      <c r="E7" s="177"/>
      <c r="F7" s="177"/>
      <c r="G7" s="23"/>
      <c r="H7" s="17"/>
      <c r="I7" s="17"/>
      <c r="J7" s="17"/>
      <c r="K7" s="17"/>
    </row>
    <row r="8" spans="1:11" ht="25.5" customHeight="1">
      <c r="A8" s="3" t="s">
        <v>60</v>
      </c>
      <c r="B8" s="182" t="s">
        <v>61</v>
      </c>
      <c r="C8" s="182"/>
      <c r="D8" s="182"/>
      <c r="E8" s="182"/>
      <c r="F8" s="182"/>
      <c r="G8" s="23"/>
      <c r="H8" s="17"/>
      <c r="I8" s="17"/>
      <c r="J8" s="17"/>
      <c r="K8" s="17"/>
    </row>
    <row r="9" spans="1:11" ht="66.75" customHeight="1">
      <c r="A9" s="176" t="s">
        <v>62</v>
      </c>
      <c r="B9" s="176"/>
      <c r="C9" s="176"/>
      <c r="D9" s="176"/>
      <c r="E9" s="176"/>
      <c r="F9" s="176"/>
      <c r="G9" s="23"/>
      <c r="H9" s="17"/>
      <c r="I9" s="17"/>
      <c r="J9" s="17"/>
      <c r="K9" s="17"/>
    </row>
    <row r="10" spans="1:11" s="92" customFormat="1" ht="36" customHeight="1">
      <c r="A10" s="86" t="s">
        <v>63</v>
      </c>
      <c r="B10" s="87" t="s">
        <v>64</v>
      </c>
      <c r="C10" s="87" t="s">
        <v>65</v>
      </c>
      <c r="D10" s="88"/>
      <c r="E10" s="89" t="s">
        <v>30</v>
      </c>
      <c r="F10" s="90" t="s">
        <v>66</v>
      </c>
      <c r="G10" s="91"/>
      <c r="H10" s="91"/>
      <c r="I10" s="91"/>
      <c r="J10" s="91"/>
      <c r="K10" s="91"/>
    </row>
    <row r="11" spans="1:11" ht="27.75" customHeight="1">
      <c r="A11" s="8" t="s">
        <v>67</v>
      </c>
      <c r="B11" s="58">
        <f>B15+B16+B17</f>
        <v>39066.890000000007</v>
      </c>
      <c r="C11" s="65" t="str">
        <f>IF(Travel!B6="",A34,Travel!B6)</f>
        <v>Figures exclude GST</v>
      </c>
      <c r="D11" s="6"/>
      <c r="E11" s="8" t="s">
        <v>68</v>
      </c>
      <c r="F11" s="33">
        <f>'Gifts and benefits'!C74</f>
        <v>59</v>
      </c>
      <c r="G11" s="29"/>
      <c r="H11" s="29"/>
      <c r="I11" s="29"/>
      <c r="J11" s="29"/>
      <c r="K11" s="29"/>
    </row>
    <row r="12" spans="1:11" ht="27.75" customHeight="1">
      <c r="A12" s="8" t="s">
        <v>25</v>
      </c>
      <c r="B12" s="58">
        <f>Hospitality!B25</f>
        <v>0</v>
      </c>
      <c r="C12" s="65" t="str">
        <f>IF(Hospitality!B6="",A34,Hospitality!B6)</f>
        <v>Figures exclude GST</v>
      </c>
      <c r="D12" s="6"/>
      <c r="E12" s="8" t="s">
        <v>69</v>
      </c>
      <c r="F12" s="33">
        <f>'Gifts and benefits'!C75</f>
        <v>33</v>
      </c>
      <c r="G12" s="29"/>
      <c r="H12" s="29"/>
      <c r="I12" s="29"/>
      <c r="J12" s="29"/>
      <c r="K12" s="29"/>
    </row>
    <row r="13" spans="1:11" ht="27.75" customHeight="1">
      <c r="A13" s="8" t="s">
        <v>70</v>
      </c>
      <c r="B13" s="58">
        <f>'All other expenses'!B25</f>
        <v>9488.89</v>
      </c>
      <c r="C13" s="65" t="str">
        <f>IF('All other expenses'!B6="",A34,'All other expenses'!B6)</f>
        <v>Figures exclude GST</v>
      </c>
      <c r="D13" s="6"/>
      <c r="E13" s="8" t="s">
        <v>71</v>
      </c>
      <c r="F13" s="33">
        <f>'Gifts and benefits'!C76</f>
        <v>26</v>
      </c>
      <c r="G13" s="17"/>
      <c r="H13" s="17"/>
      <c r="I13" s="17"/>
      <c r="J13" s="17"/>
      <c r="K13" s="17"/>
    </row>
    <row r="14" spans="1:11" ht="12.75" customHeight="1">
      <c r="A14" s="7"/>
      <c r="B14" s="59"/>
      <c r="C14" s="66"/>
      <c r="D14" s="34"/>
      <c r="E14" s="6"/>
      <c r="F14" s="35"/>
      <c r="G14" s="17"/>
      <c r="H14" s="17"/>
      <c r="I14" s="17"/>
      <c r="J14" s="17"/>
      <c r="K14" s="17"/>
    </row>
    <row r="15" spans="1:11" ht="27.75" customHeight="1">
      <c r="A15" s="9" t="s">
        <v>72</v>
      </c>
      <c r="B15" s="60">
        <f>Travel!B54</f>
        <v>29507.990000000005</v>
      </c>
      <c r="C15" s="67" t="str">
        <f>C11</f>
        <v>Figures exclude GST</v>
      </c>
      <c r="D15" s="6"/>
      <c r="E15" s="6"/>
      <c r="F15" s="35"/>
      <c r="G15" s="17"/>
      <c r="H15" s="17"/>
      <c r="I15" s="17"/>
      <c r="J15" s="17"/>
      <c r="K15" s="17"/>
    </row>
    <row r="16" spans="1:11" ht="27.75" customHeight="1">
      <c r="A16" s="9" t="s">
        <v>73</v>
      </c>
      <c r="B16" s="60">
        <f>Travel!B145</f>
        <v>9527.6</v>
      </c>
      <c r="C16" s="67" t="str">
        <f>C11</f>
        <v>Figures exclude GST</v>
      </c>
      <c r="D16" s="36"/>
      <c r="E16" s="6"/>
      <c r="F16" s="37"/>
      <c r="G16" s="17"/>
      <c r="H16" s="17"/>
      <c r="I16" s="17"/>
      <c r="J16" s="17"/>
      <c r="K16" s="17"/>
    </row>
    <row r="17" spans="1:11" ht="27.75" customHeight="1">
      <c r="A17" s="9" t="s">
        <v>74</v>
      </c>
      <c r="B17" s="60">
        <f>Travel!B159</f>
        <v>31.3</v>
      </c>
      <c r="C17" s="67" t="str">
        <f>C11</f>
        <v>Figures exclude GST</v>
      </c>
      <c r="D17" s="6"/>
      <c r="E17" s="6"/>
      <c r="F17" s="37"/>
      <c r="G17" s="17"/>
      <c r="H17" s="17"/>
      <c r="I17" s="17"/>
      <c r="J17" s="17"/>
      <c r="K17" s="17"/>
    </row>
    <row r="18" spans="1:11" ht="27.75" customHeight="1">
      <c r="A18" s="17"/>
      <c r="B18" s="19"/>
      <c r="C18" s="17"/>
      <c r="D18" s="5"/>
      <c r="E18" s="5"/>
      <c r="F18" s="28"/>
      <c r="G18" s="17"/>
      <c r="H18" s="17"/>
      <c r="I18" s="17"/>
      <c r="J18" s="17"/>
      <c r="K18" s="17"/>
    </row>
    <row r="19" spans="1:11">
      <c r="A19" s="18" t="s">
        <v>75</v>
      </c>
      <c r="B19" s="19"/>
      <c r="C19" s="17"/>
      <c r="D19" s="17"/>
      <c r="E19" s="17"/>
      <c r="F19" s="17"/>
      <c r="G19" s="17"/>
      <c r="H19" s="17"/>
      <c r="I19" s="17"/>
      <c r="J19" s="17"/>
      <c r="K19" s="17"/>
    </row>
    <row r="20" spans="1:11">
      <c r="A20" s="20" t="s">
        <v>76</v>
      </c>
      <c r="D20" s="17"/>
      <c r="E20" s="17"/>
      <c r="F20" s="17"/>
      <c r="G20" s="17"/>
      <c r="H20" s="17"/>
      <c r="I20" s="17"/>
      <c r="J20" s="17"/>
      <c r="K20" s="17"/>
    </row>
    <row r="21" spans="1:11" ht="12.6" customHeight="1">
      <c r="A21" s="20" t="s">
        <v>77</v>
      </c>
      <c r="D21" s="17"/>
      <c r="E21" s="17"/>
      <c r="F21" s="17"/>
      <c r="G21" s="17"/>
      <c r="H21" s="17"/>
      <c r="I21" s="17"/>
      <c r="J21" s="17"/>
      <c r="K21" s="17"/>
    </row>
    <row r="22" spans="1:11" ht="12.6" customHeight="1">
      <c r="A22" s="20" t="s">
        <v>78</v>
      </c>
      <c r="D22" s="17"/>
      <c r="E22" s="17"/>
      <c r="F22" s="17"/>
      <c r="G22" s="17"/>
      <c r="H22" s="17"/>
      <c r="I22" s="17"/>
      <c r="J22" s="17"/>
      <c r="K22" s="17"/>
    </row>
    <row r="23" spans="1:11" ht="12.6" customHeight="1">
      <c r="A23" s="20" t="s">
        <v>79</v>
      </c>
      <c r="D23" s="17"/>
      <c r="E23" s="17"/>
      <c r="F23" s="17"/>
      <c r="G23" s="17"/>
      <c r="H23" s="17"/>
      <c r="I23" s="17"/>
      <c r="J23" s="17"/>
      <c r="K23" s="17"/>
    </row>
    <row r="24" spans="1:11">
      <c r="A24" s="26"/>
      <c r="B24" s="17"/>
      <c r="C24" s="17"/>
      <c r="D24" s="17"/>
      <c r="E24" s="17"/>
      <c r="F24" s="17"/>
      <c r="G24" s="17"/>
      <c r="H24" s="17"/>
      <c r="I24" s="17"/>
      <c r="J24" s="17"/>
      <c r="K24" s="17"/>
    </row>
    <row r="25" spans="1:11" hidden="1">
      <c r="A25" s="12" t="s">
        <v>80</v>
      </c>
      <c r="B25" s="13"/>
      <c r="C25" s="13"/>
      <c r="D25" s="13"/>
      <c r="E25" s="13"/>
      <c r="F25" s="13"/>
      <c r="G25" s="17"/>
      <c r="H25" s="17"/>
      <c r="I25" s="17"/>
      <c r="J25" s="17"/>
      <c r="K25" s="17"/>
    </row>
    <row r="26" spans="1:11" ht="12.75" hidden="1" customHeight="1">
      <c r="A26" s="11" t="s">
        <v>81</v>
      </c>
      <c r="B26" s="4"/>
      <c r="C26" s="4"/>
      <c r="D26" s="11"/>
      <c r="E26" s="11"/>
      <c r="F26" s="11"/>
      <c r="G26" s="17"/>
      <c r="H26" s="17"/>
      <c r="I26" s="17"/>
      <c r="J26" s="17"/>
      <c r="K26" s="17"/>
    </row>
    <row r="27" spans="1:11" hidden="1">
      <c r="A27" s="10" t="s">
        <v>82</v>
      </c>
      <c r="B27" s="10"/>
      <c r="C27" s="10"/>
      <c r="D27" s="10"/>
      <c r="E27" s="10"/>
      <c r="F27" s="10"/>
      <c r="G27" s="17"/>
      <c r="H27" s="17"/>
      <c r="I27" s="17"/>
      <c r="J27" s="17"/>
      <c r="K27" s="17"/>
    </row>
    <row r="28" spans="1:11" hidden="1">
      <c r="A28" s="10" t="s">
        <v>83</v>
      </c>
      <c r="B28" s="10"/>
      <c r="C28" s="10"/>
      <c r="D28" s="10"/>
      <c r="E28" s="10"/>
      <c r="F28" s="10"/>
      <c r="G28" s="17"/>
      <c r="H28" s="17"/>
      <c r="I28" s="17"/>
      <c r="J28" s="17"/>
      <c r="K28" s="17"/>
    </row>
    <row r="29" spans="1:11" hidden="1">
      <c r="A29" s="11" t="s">
        <v>84</v>
      </c>
      <c r="B29" s="11"/>
      <c r="C29" s="11"/>
      <c r="D29" s="11"/>
      <c r="E29" s="11"/>
      <c r="F29" s="11"/>
      <c r="G29" s="17"/>
      <c r="H29" s="17"/>
      <c r="I29" s="17"/>
      <c r="J29" s="17"/>
      <c r="K29" s="17"/>
    </row>
    <row r="30" spans="1:11" hidden="1">
      <c r="A30" s="11" t="s">
        <v>85</v>
      </c>
      <c r="B30" s="11"/>
      <c r="C30" s="11"/>
      <c r="D30" s="11"/>
      <c r="E30" s="11"/>
      <c r="F30" s="11"/>
      <c r="G30" s="17"/>
      <c r="H30" s="17"/>
      <c r="I30" s="17"/>
      <c r="J30" s="17"/>
      <c r="K30" s="17"/>
    </row>
    <row r="31" spans="1:11" hidden="1">
      <c r="A31" s="10" t="s">
        <v>86</v>
      </c>
      <c r="B31" s="10"/>
      <c r="C31" s="10"/>
      <c r="D31" s="10"/>
      <c r="E31" s="10"/>
      <c r="F31" s="10"/>
      <c r="G31" s="17"/>
      <c r="H31" s="17"/>
      <c r="I31" s="17"/>
      <c r="J31" s="17"/>
      <c r="K31" s="17"/>
    </row>
    <row r="32" spans="1:11" hidden="1">
      <c r="A32" s="10" t="s">
        <v>87</v>
      </c>
      <c r="B32" s="10"/>
      <c r="C32" s="10"/>
      <c r="D32" s="10"/>
      <c r="E32" s="10"/>
      <c r="F32" s="10"/>
      <c r="G32" s="17"/>
      <c r="H32" s="17"/>
      <c r="I32" s="17"/>
      <c r="J32" s="17"/>
      <c r="K32" s="17"/>
    </row>
    <row r="33" spans="1:11" hidden="1">
      <c r="A33" s="10" t="s">
        <v>88</v>
      </c>
      <c r="B33" s="10"/>
      <c r="C33" s="10"/>
      <c r="D33" s="10"/>
      <c r="E33" s="10"/>
      <c r="F33" s="10"/>
      <c r="G33" s="17"/>
      <c r="H33" s="17"/>
      <c r="I33" s="17"/>
      <c r="J33" s="17"/>
      <c r="K33" s="17"/>
    </row>
    <row r="34" spans="1:11" hidden="1">
      <c r="A34" s="11" t="s">
        <v>89</v>
      </c>
      <c r="B34" s="11"/>
      <c r="C34" s="11"/>
      <c r="D34" s="11"/>
      <c r="E34" s="11"/>
      <c r="F34" s="11"/>
      <c r="G34" s="17"/>
      <c r="H34" s="17"/>
      <c r="I34" s="17"/>
      <c r="J34" s="17"/>
      <c r="K34" s="17"/>
    </row>
    <row r="35" spans="1:11" hidden="1">
      <c r="A35" s="11" t="s">
        <v>90</v>
      </c>
      <c r="B35" s="11"/>
      <c r="C35" s="11"/>
      <c r="D35" s="11"/>
      <c r="E35" s="11"/>
      <c r="F35" s="11"/>
      <c r="G35" s="17"/>
      <c r="H35" s="17"/>
      <c r="I35" s="17"/>
      <c r="J35" s="17"/>
      <c r="K35" s="17"/>
    </row>
    <row r="36" spans="1:11" hidden="1">
      <c r="A36" s="10" t="s">
        <v>91</v>
      </c>
      <c r="B36" s="62"/>
      <c r="C36" s="62"/>
      <c r="D36" s="62"/>
      <c r="E36" s="62"/>
      <c r="F36" s="62"/>
      <c r="G36" s="17"/>
      <c r="H36" s="17"/>
      <c r="I36" s="17"/>
      <c r="J36" s="17"/>
      <c r="K36" s="17"/>
    </row>
    <row r="37" spans="1:11" hidden="1">
      <c r="A37" s="10" t="s">
        <v>59</v>
      </c>
      <c r="B37" s="62"/>
      <c r="C37" s="62"/>
      <c r="D37" s="62"/>
      <c r="E37" s="62"/>
      <c r="F37" s="62"/>
      <c r="G37" s="17"/>
      <c r="H37" s="17"/>
      <c r="I37" s="17"/>
      <c r="J37" s="17"/>
      <c r="K37" s="17"/>
    </row>
    <row r="38" spans="1:11" hidden="1">
      <c r="A38" s="10" t="s">
        <v>92</v>
      </c>
      <c r="B38" s="62"/>
      <c r="C38" s="62"/>
      <c r="D38" s="62"/>
      <c r="E38" s="62"/>
      <c r="F38" s="62"/>
      <c r="G38" s="17"/>
      <c r="H38" s="17"/>
      <c r="I38" s="17"/>
      <c r="J38" s="17"/>
      <c r="K38" s="17"/>
    </row>
    <row r="39" spans="1:11" hidden="1">
      <c r="A39" s="11" t="s">
        <v>93</v>
      </c>
      <c r="B39" s="4"/>
      <c r="C39" s="4"/>
      <c r="D39" s="4"/>
      <c r="E39" s="4"/>
      <c r="F39" s="4"/>
      <c r="G39" s="17"/>
      <c r="H39" s="17"/>
      <c r="I39" s="17"/>
      <c r="J39" s="17"/>
      <c r="K39" s="17"/>
    </row>
    <row r="40" spans="1:11" hidden="1">
      <c r="A40" s="4" t="s">
        <v>94</v>
      </c>
      <c r="B40" s="4"/>
      <c r="C40" s="4"/>
      <c r="D40" s="4"/>
      <c r="E40" s="4"/>
      <c r="F40" s="4"/>
      <c r="G40" s="17"/>
      <c r="H40" s="17"/>
      <c r="I40" s="17"/>
      <c r="J40" s="17"/>
      <c r="K40" s="17"/>
    </row>
    <row r="41" spans="1:11" hidden="1">
      <c r="A41" s="4" t="s">
        <v>95</v>
      </c>
      <c r="B41" s="4"/>
      <c r="C41" s="4"/>
      <c r="D41" s="4"/>
      <c r="E41" s="4"/>
      <c r="F41" s="4"/>
      <c r="G41" s="17"/>
      <c r="H41" s="17"/>
      <c r="I41" s="17"/>
      <c r="J41" s="17"/>
      <c r="K41" s="17"/>
    </row>
    <row r="42" spans="1:11" hidden="1">
      <c r="A42" s="4" t="s">
        <v>96</v>
      </c>
      <c r="B42" s="4"/>
      <c r="C42" s="4"/>
      <c r="D42" s="4"/>
      <c r="E42" s="4"/>
      <c r="F42" s="4"/>
      <c r="G42" s="17"/>
      <c r="H42" s="17"/>
      <c r="I42" s="17"/>
      <c r="J42" s="17"/>
      <c r="K42" s="17"/>
    </row>
    <row r="43" spans="1:11" hidden="1">
      <c r="A43" s="4" t="s">
        <v>97</v>
      </c>
      <c r="B43" s="4"/>
      <c r="C43" s="4"/>
      <c r="D43" s="4"/>
      <c r="E43" s="4"/>
      <c r="F43" s="4"/>
      <c r="G43" s="17"/>
      <c r="H43" s="17"/>
      <c r="I43" s="17"/>
      <c r="J43" s="17"/>
      <c r="K43" s="17"/>
    </row>
    <row r="44" spans="1:11" hidden="1">
      <c r="A44" s="4" t="s">
        <v>98</v>
      </c>
      <c r="B44" s="4"/>
      <c r="C44" s="4"/>
      <c r="D44" s="4"/>
      <c r="E44" s="4"/>
      <c r="F44" s="4"/>
      <c r="G44" s="17"/>
      <c r="H44" s="17"/>
      <c r="I44" s="17"/>
      <c r="J44" s="17"/>
      <c r="K44" s="17"/>
    </row>
    <row r="45" spans="1:11" hidden="1">
      <c r="A45" s="63" t="s">
        <v>99</v>
      </c>
      <c r="B45" s="62"/>
      <c r="C45" s="62"/>
      <c r="D45" s="62"/>
      <c r="E45" s="62"/>
      <c r="F45" s="62"/>
      <c r="G45" s="17"/>
      <c r="H45" s="17"/>
      <c r="I45" s="17"/>
      <c r="J45" s="17"/>
      <c r="K45" s="17"/>
    </row>
    <row r="46" spans="1:11" hidden="1">
      <c r="A46" s="62" t="s">
        <v>100</v>
      </c>
      <c r="B46" s="62"/>
      <c r="C46" s="62"/>
      <c r="D46" s="62"/>
      <c r="E46" s="62"/>
      <c r="F46" s="62"/>
      <c r="G46" s="17"/>
      <c r="H46" s="17"/>
      <c r="I46" s="17"/>
      <c r="J46" s="17"/>
      <c r="K46" s="17"/>
    </row>
    <row r="47" spans="1:11" hidden="1">
      <c r="A47" s="38">
        <v>-20000</v>
      </c>
      <c r="B47" s="4"/>
      <c r="C47" s="4"/>
      <c r="D47" s="4"/>
      <c r="E47" s="4"/>
      <c r="F47" s="4"/>
      <c r="G47" s="17"/>
      <c r="H47" s="17"/>
      <c r="I47" s="17"/>
      <c r="J47" s="17"/>
      <c r="K47" s="17"/>
    </row>
    <row r="48" spans="1:11" ht="26.45" hidden="1">
      <c r="A48" s="80" t="s">
        <v>101</v>
      </c>
      <c r="B48" s="62"/>
      <c r="C48" s="62"/>
      <c r="D48" s="62"/>
      <c r="E48" s="62"/>
      <c r="F48" s="62"/>
      <c r="G48" s="17"/>
      <c r="H48" s="17"/>
      <c r="I48" s="17"/>
      <c r="J48" s="17"/>
      <c r="K48" s="17"/>
    </row>
    <row r="49" spans="1:11" ht="26.45" hidden="1">
      <c r="A49" s="80" t="s">
        <v>102</v>
      </c>
      <c r="B49" s="62"/>
      <c r="C49" s="62"/>
      <c r="D49" s="62"/>
      <c r="E49" s="62"/>
      <c r="F49" s="62"/>
      <c r="G49" s="17"/>
      <c r="H49" s="17"/>
      <c r="I49" s="17"/>
      <c r="J49" s="17"/>
      <c r="K49" s="17"/>
    </row>
    <row r="50" spans="1:11" ht="26.45" hidden="1">
      <c r="A50" s="81" t="s">
        <v>103</v>
      </c>
      <c r="B50" s="4"/>
      <c r="C50" s="4"/>
      <c r="D50" s="4"/>
      <c r="E50" s="4"/>
      <c r="F50" s="4"/>
      <c r="G50" s="17"/>
      <c r="H50" s="17"/>
      <c r="I50" s="17"/>
      <c r="J50" s="17"/>
      <c r="K50" s="17"/>
    </row>
    <row r="51" spans="1:11" ht="26.45" hidden="1">
      <c r="A51" s="81" t="s">
        <v>104</v>
      </c>
      <c r="B51" s="4"/>
      <c r="C51" s="4"/>
      <c r="D51" s="4"/>
      <c r="E51" s="4"/>
      <c r="F51" s="4"/>
      <c r="G51" s="17"/>
      <c r="H51" s="17"/>
      <c r="I51" s="17"/>
      <c r="J51" s="17"/>
      <c r="K51" s="17"/>
    </row>
    <row r="52" spans="1:11" ht="39.6" hidden="1">
      <c r="A52" s="81" t="s">
        <v>105</v>
      </c>
      <c r="B52" s="73"/>
      <c r="C52" s="73"/>
      <c r="D52" s="73"/>
      <c r="E52" s="11"/>
      <c r="F52" s="11"/>
      <c r="G52" s="17"/>
      <c r="H52" s="17"/>
      <c r="I52" s="17"/>
      <c r="J52" s="17"/>
      <c r="K52" s="17"/>
    </row>
    <row r="53" spans="1:11" hidden="1">
      <c r="A53" s="78" t="s">
        <v>106</v>
      </c>
      <c r="B53" s="72"/>
      <c r="C53" s="72"/>
      <c r="D53" s="72"/>
      <c r="E53" s="10"/>
      <c r="F53" s="10" t="b">
        <v>1</v>
      </c>
      <c r="G53" s="17"/>
      <c r="H53" s="17"/>
      <c r="I53" s="17"/>
      <c r="J53" s="17"/>
      <c r="K53" s="17"/>
    </row>
    <row r="54" spans="1:11" hidden="1">
      <c r="A54" s="79" t="s">
        <v>107</v>
      </c>
      <c r="B54" s="78"/>
      <c r="C54" s="78"/>
      <c r="D54" s="78"/>
      <c r="E54" s="10"/>
      <c r="F54" s="10" t="b">
        <v>0</v>
      </c>
      <c r="G54" s="17"/>
      <c r="H54" s="17"/>
      <c r="I54" s="17"/>
      <c r="J54" s="17"/>
      <c r="K54" s="17"/>
    </row>
    <row r="55" spans="1:11" hidden="1">
      <c r="A55" s="82"/>
      <c r="B55" s="74">
        <f>COUNT(Travel!B13:B53)</f>
        <v>25</v>
      </c>
      <c r="C55" s="74"/>
      <c r="D55" s="74">
        <f>COUNTIF(Travel!D13:D53,"*")</f>
        <v>26</v>
      </c>
      <c r="E55" s="75"/>
      <c r="F55" s="75" t="b">
        <f>MIN(B55,D55)=MAX(B55,D55)</f>
        <v>0</v>
      </c>
      <c r="G55" s="17"/>
      <c r="H55" s="17"/>
      <c r="I55" s="17"/>
      <c r="J55" s="17"/>
      <c r="K55" s="17"/>
    </row>
    <row r="56" spans="1:11" hidden="1">
      <c r="A56" s="82" t="s">
        <v>108</v>
      </c>
      <c r="B56" s="74">
        <f>COUNT(Travel!B58:B144)</f>
        <v>47</v>
      </c>
      <c r="C56" s="74"/>
      <c r="D56" s="74">
        <f>COUNTIF(Travel!D58:D144,"*")</f>
        <v>46</v>
      </c>
      <c r="E56" s="75"/>
      <c r="F56" s="75" t="b">
        <f>MIN(B56,D56)=MAX(B56,D56)</f>
        <v>0</v>
      </c>
    </row>
    <row r="57" spans="1:11" hidden="1">
      <c r="A57" s="83"/>
      <c r="B57" s="74">
        <f>COUNT(Travel!B149:B158)</f>
        <v>1</v>
      </c>
      <c r="C57" s="74"/>
      <c r="D57" s="74">
        <f>COUNTIF(Travel!D149:D158,"*")</f>
        <v>1</v>
      </c>
      <c r="E57" s="75"/>
      <c r="F57" s="75" t="b">
        <f>MIN(B57,D57)=MAX(B57,D57)</f>
        <v>1</v>
      </c>
    </row>
    <row r="58" spans="1:11" hidden="1">
      <c r="A58" s="84" t="s">
        <v>109</v>
      </c>
      <c r="B58" s="76">
        <f>COUNT(Hospitality!B11:B24)</f>
        <v>0</v>
      </c>
      <c r="C58" s="76"/>
      <c r="D58" s="76">
        <f>COUNTIF(Hospitality!D11:D24,"*")</f>
        <v>0</v>
      </c>
      <c r="E58" s="77"/>
      <c r="F58" s="77" t="b">
        <f>MIN(B58,D58)=MAX(B58,D58)</f>
        <v>1</v>
      </c>
    </row>
    <row r="59" spans="1:11" hidden="1">
      <c r="A59" s="85" t="s">
        <v>110</v>
      </c>
      <c r="B59" s="75">
        <f>COUNT('All other expenses'!B11:B24)</f>
        <v>7</v>
      </c>
      <c r="C59" s="75"/>
      <c r="D59" s="75">
        <f>COUNTIF('All other expenses'!D11:D24,"*")</f>
        <v>7</v>
      </c>
      <c r="E59" s="75"/>
      <c r="F59" s="75" t="b">
        <f>MIN(B59,D59)=MAX(B59,D59)</f>
        <v>1</v>
      </c>
    </row>
    <row r="60" spans="1:11" hidden="1">
      <c r="A60" s="84" t="s">
        <v>111</v>
      </c>
      <c r="B60" s="76">
        <f>COUNTIF('Gifts and benefits'!B13:B73,"*")</f>
        <v>59</v>
      </c>
      <c r="C60" s="76">
        <f>COUNTIF('Gifts and benefits'!C13:C73,"*")</f>
        <v>59</v>
      </c>
      <c r="D60" s="76"/>
      <c r="E60" s="76">
        <f>COUNTA('Gifts and benefits'!E13:E73)</f>
        <v>58</v>
      </c>
      <c r="F60" s="77" t="b">
        <f>MIN(B60,C60,E60)=MAX(B60,C60,E60)</f>
        <v>0</v>
      </c>
    </row>
    <row r="61" spans="1:11"/>
    <row r="65" customFormat="1" hidden="1"/>
    <row r="66" customFormat="1" hidden="1"/>
    <row r="67" customFormat="1" hidden="1"/>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0" priority="2" operator="equal">
      <formula>$A$36</formula>
    </cfRule>
  </conditionalFormatting>
  <dataValidations count="5">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213"/>
  <sheetViews>
    <sheetView zoomScale="85" zoomScaleNormal="85" workbookViewId="0">
      <selection activeCell="B41" sqref="B41"/>
    </sheetView>
  </sheetViews>
  <sheetFormatPr defaultColWidth="0" defaultRowHeight="13.15" zeroHeight="1"/>
  <cols>
    <col min="1" max="1" width="35.7109375" customWidth="1"/>
    <col min="2" max="2" width="14.28515625" customWidth="1"/>
    <col min="3" max="3" width="71.42578125" customWidth="1"/>
    <col min="4" max="4" width="50" customWidth="1"/>
    <col min="5" max="5" width="21.42578125" customWidth="1"/>
    <col min="6" max="6" width="37.5703125" customWidth="1"/>
    <col min="7" max="9" width="9.28515625" hidden="1" customWidth="1"/>
    <col min="10" max="13" width="0" hidden="1" customWidth="1"/>
    <col min="14" max="16384" width="9.28515625" hidden="1"/>
  </cols>
  <sheetData>
    <row r="1" spans="1:6" ht="26.25" customHeight="1">
      <c r="A1" s="185" t="s">
        <v>112</v>
      </c>
      <c r="B1" s="185"/>
      <c r="C1" s="185"/>
      <c r="D1" s="185"/>
      <c r="E1" s="185"/>
      <c r="F1" s="17"/>
    </row>
    <row r="2" spans="1:6" ht="21" customHeight="1">
      <c r="A2" s="3" t="s">
        <v>113</v>
      </c>
      <c r="B2" s="183" t="str">
        <f>'Summary and sign-off'!B2:F2</f>
        <v>Department of Internal Affairs</v>
      </c>
      <c r="C2" s="183"/>
      <c r="D2" s="183"/>
      <c r="E2" s="183"/>
      <c r="F2" s="17"/>
    </row>
    <row r="3" spans="1:6" ht="31.15">
      <c r="A3" s="3" t="s">
        <v>114</v>
      </c>
      <c r="B3" s="183" t="str">
        <f>'Summary and sign-off'!B3:F3</f>
        <v>Paul James</v>
      </c>
      <c r="C3" s="183"/>
      <c r="D3" s="183"/>
      <c r="E3" s="183"/>
      <c r="F3" s="17"/>
    </row>
    <row r="4" spans="1:6" ht="21" customHeight="1">
      <c r="A4" s="3" t="s">
        <v>115</v>
      </c>
      <c r="B4" s="183">
        <f>'Summary and sign-off'!B4:F4</f>
        <v>45839</v>
      </c>
      <c r="C4" s="183"/>
      <c r="D4" s="183"/>
      <c r="E4" s="183"/>
      <c r="F4" s="17"/>
    </row>
    <row r="5" spans="1:6" ht="21" customHeight="1">
      <c r="A5" s="3" t="s">
        <v>116</v>
      </c>
      <c r="B5" s="183">
        <f>'Summary and sign-off'!B5:F5</f>
        <v>46203</v>
      </c>
      <c r="C5" s="183"/>
      <c r="D5" s="183"/>
      <c r="E5" s="183"/>
      <c r="F5" s="17"/>
    </row>
    <row r="6" spans="1:6" ht="21" customHeight="1">
      <c r="A6" s="3" t="s">
        <v>117</v>
      </c>
      <c r="B6" s="177" t="s">
        <v>83</v>
      </c>
      <c r="C6" s="177"/>
      <c r="D6" s="177"/>
      <c r="E6" s="177"/>
      <c r="F6" s="17"/>
    </row>
    <row r="7" spans="1:6" ht="21" customHeight="1">
      <c r="A7" s="3" t="s">
        <v>56</v>
      </c>
      <c r="B7" s="177" t="s">
        <v>85</v>
      </c>
      <c r="C7" s="177"/>
      <c r="D7" s="177"/>
      <c r="E7" s="177"/>
      <c r="F7" s="17"/>
    </row>
    <row r="8" spans="1:6" ht="36" customHeight="1">
      <c r="A8" s="187" t="s">
        <v>118</v>
      </c>
      <c r="B8" s="188"/>
      <c r="C8" s="188"/>
      <c r="D8" s="188"/>
      <c r="E8" s="188"/>
      <c r="F8" s="19"/>
    </row>
    <row r="9" spans="1:6" ht="36" customHeight="1">
      <c r="A9" s="189" t="s">
        <v>119</v>
      </c>
      <c r="B9" s="190"/>
      <c r="C9" s="190"/>
      <c r="D9" s="190"/>
      <c r="E9" s="190"/>
      <c r="F9" s="19"/>
    </row>
    <row r="10" spans="1:6" ht="24.75" customHeight="1">
      <c r="A10" s="186" t="s">
        <v>120</v>
      </c>
      <c r="B10" s="191"/>
      <c r="C10" s="186"/>
      <c r="D10" s="186"/>
      <c r="E10" s="186"/>
      <c r="F10" s="29"/>
    </row>
    <row r="11" spans="1:6" ht="28.5" customHeight="1">
      <c r="A11" s="24" t="s">
        <v>121</v>
      </c>
      <c r="B11" s="24" t="s">
        <v>122</v>
      </c>
      <c r="C11" s="24" t="s">
        <v>123</v>
      </c>
      <c r="D11" s="24" t="s">
        <v>124</v>
      </c>
      <c r="E11" s="24" t="s">
        <v>125</v>
      </c>
      <c r="F11" s="30"/>
    </row>
    <row r="12" spans="1:6" ht="19.5" customHeight="1">
      <c r="A12" s="138"/>
      <c r="B12" s="138"/>
      <c r="C12" s="138"/>
      <c r="D12" s="138"/>
      <c r="E12" s="138"/>
      <c r="F12" s="30"/>
    </row>
    <row r="13" spans="1:6" s="2" customFormat="1" ht="30">
      <c r="A13" s="150">
        <v>45910</v>
      </c>
      <c r="B13" s="140"/>
      <c r="C13" s="151" t="s">
        <v>126</v>
      </c>
      <c r="D13" s="151" t="s">
        <v>127</v>
      </c>
      <c r="E13" s="152" t="s">
        <v>128</v>
      </c>
      <c r="F13" s="1"/>
    </row>
    <row r="14" spans="1:6" s="2" customFormat="1" ht="15">
      <c r="A14" s="150"/>
      <c r="B14" s="140">
        <v>232.17</v>
      </c>
      <c r="C14" s="151"/>
      <c r="D14" s="151" t="s">
        <v>129</v>
      </c>
      <c r="E14" s="152"/>
      <c r="F14" s="1"/>
    </row>
    <row r="15" spans="1:6" s="2" customFormat="1" ht="15">
      <c r="A15" s="139"/>
      <c r="B15" s="140">
        <v>67.55</v>
      </c>
      <c r="C15" s="151"/>
      <c r="D15" s="151" t="s">
        <v>130</v>
      </c>
      <c r="E15" s="152"/>
      <c r="F15" s="1"/>
    </row>
    <row r="16" spans="1:6" s="2" customFormat="1" ht="15">
      <c r="A16" s="139"/>
      <c r="B16" s="140">
        <v>34.770000000000003</v>
      </c>
      <c r="C16" s="151"/>
      <c r="D16" s="151" t="s">
        <v>131</v>
      </c>
      <c r="E16" s="152"/>
      <c r="F16" s="1"/>
    </row>
    <row r="17" spans="1:6" s="2" customFormat="1" ht="15">
      <c r="A17" s="139"/>
      <c r="B17" s="140">
        <v>71.510000000000005</v>
      </c>
      <c r="C17" s="151"/>
      <c r="D17" s="151" t="s">
        <v>132</v>
      </c>
      <c r="E17" s="152"/>
      <c r="F17" s="1"/>
    </row>
    <row r="18" spans="1:6" s="2" customFormat="1" ht="15">
      <c r="A18" s="139"/>
      <c r="B18" s="140"/>
      <c r="C18" s="151"/>
      <c r="D18" s="151"/>
      <c r="E18" s="152"/>
      <c r="F18" s="1"/>
    </row>
    <row r="19" spans="1:6" s="2" customFormat="1" ht="15">
      <c r="A19" s="139"/>
      <c r="B19" s="140"/>
      <c r="C19" s="151"/>
      <c r="D19" s="151"/>
      <c r="E19" s="152"/>
      <c r="F19" s="1"/>
    </row>
    <row r="20" spans="1:6" s="2" customFormat="1" ht="15">
      <c r="A20" s="139" t="s">
        <v>133</v>
      </c>
      <c r="B20" s="140"/>
      <c r="C20" s="151" t="s">
        <v>134</v>
      </c>
      <c r="D20" s="151"/>
      <c r="E20" s="152" t="s">
        <v>135</v>
      </c>
      <c r="F20" s="1"/>
    </row>
    <row r="21" spans="1:6" s="2" customFormat="1" ht="15">
      <c r="A21" s="139"/>
      <c r="B21" s="140">
        <v>1970.06</v>
      </c>
      <c r="C21" s="151"/>
      <c r="D21" s="151" t="s">
        <v>136</v>
      </c>
      <c r="E21" s="152"/>
      <c r="F21" s="1"/>
    </row>
    <row r="22" spans="1:6" s="2" customFormat="1" ht="15">
      <c r="A22" s="139"/>
      <c r="B22" s="140">
        <v>765.7</v>
      </c>
      <c r="C22" s="151"/>
      <c r="D22" s="151" t="s">
        <v>137</v>
      </c>
      <c r="E22" s="152"/>
      <c r="F22" s="1"/>
    </row>
    <row r="23" spans="1:6" s="2" customFormat="1" ht="14.25" customHeight="1">
      <c r="A23" s="139"/>
      <c r="B23" s="140">
        <v>94.08</v>
      </c>
      <c r="C23" s="140"/>
      <c r="D23" s="140" t="s">
        <v>130</v>
      </c>
      <c r="E23" s="152"/>
      <c r="F23" s="1"/>
    </row>
    <row r="24" spans="1:6" s="2" customFormat="1" ht="12.75" customHeight="1">
      <c r="A24" s="139"/>
      <c r="B24" s="140">
        <v>259.10000000000002</v>
      </c>
      <c r="C24" s="140"/>
      <c r="D24" s="151" t="s">
        <v>138</v>
      </c>
      <c r="E24" s="152"/>
      <c r="F24" s="1"/>
    </row>
    <row r="25" spans="1:6" s="2" customFormat="1" ht="12.75" customHeight="1">
      <c r="A25" s="139"/>
      <c r="B25" s="140">
        <v>85.15</v>
      </c>
      <c r="C25" s="140"/>
      <c r="D25" s="151" t="s">
        <v>139</v>
      </c>
      <c r="E25" s="152"/>
      <c r="F25" s="1"/>
    </row>
    <row r="26" spans="1:6" s="2" customFormat="1" ht="12.75" customHeight="1">
      <c r="A26" s="139"/>
      <c r="B26" s="140"/>
      <c r="C26" s="140"/>
      <c r="D26" s="151"/>
      <c r="E26" s="152"/>
      <c r="F26" s="1"/>
    </row>
    <row r="27" spans="1:6" s="2" customFormat="1" ht="12.75" customHeight="1">
      <c r="A27" s="139"/>
      <c r="B27" s="140"/>
      <c r="C27" s="140"/>
      <c r="D27" s="151"/>
      <c r="E27" s="152"/>
      <c r="F27" s="1"/>
    </row>
    <row r="28" spans="1:6" s="2" customFormat="1" ht="12.75" customHeight="1">
      <c r="A28" s="139"/>
      <c r="B28" s="140"/>
      <c r="C28" s="140"/>
      <c r="D28" s="151"/>
      <c r="E28" s="152"/>
      <c r="F28" s="1"/>
    </row>
    <row r="29" spans="1:6" s="2" customFormat="1" ht="41.25" customHeight="1">
      <c r="A29" s="139" t="s">
        <v>140</v>
      </c>
      <c r="B29" s="140"/>
      <c r="C29" s="140" t="s">
        <v>141</v>
      </c>
      <c r="D29" s="151"/>
      <c r="E29" s="152" t="s">
        <v>142</v>
      </c>
      <c r="F29" s="1"/>
    </row>
    <row r="30" spans="1:6" s="2" customFormat="1" ht="18" customHeight="1">
      <c r="A30" s="139"/>
      <c r="B30" s="153">
        <v>791.9</v>
      </c>
      <c r="C30" s="151"/>
      <c r="D30" s="151" t="s">
        <v>143</v>
      </c>
      <c r="E30" s="152"/>
      <c r="F30" s="1"/>
    </row>
    <row r="31" spans="1:6" s="2" customFormat="1" ht="18" customHeight="1">
      <c r="A31" s="139"/>
      <c r="B31" s="140"/>
      <c r="C31" s="151"/>
      <c r="D31" s="151"/>
      <c r="E31" s="152"/>
      <c r="F31" s="1"/>
    </row>
    <row r="32" spans="1:6" s="2" customFormat="1" ht="39.75" customHeight="1">
      <c r="A32" s="139" t="s">
        <v>144</v>
      </c>
      <c r="B32" s="140"/>
      <c r="C32" s="151" t="s">
        <v>145</v>
      </c>
      <c r="D32" s="151"/>
      <c r="E32" s="152" t="s">
        <v>146</v>
      </c>
      <c r="F32" s="1"/>
    </row>
    <row r="33" spans="1:6" s="2" customFormat="1" ht="16.5" customHeight="1">
      <c r="A33" s="139"/>
      <c r="B33" s="140">
        <v>569.30999999999995</v>
      </c>
      <c r="C33" s="151" t="s">
        <v>147</v>
      </c>
      <c r="D33" s="151" t="s">
        <v>148</v>
      </c>
      <c r="E33" s="152"/>
      <c r="F33" s="1"/>
    </row>
    <row r="34" spans="1:6" s="2" customFormat="1" ht="12.75" customHeight="1">
      <c r="A34" s="139"/>
      <c r="B34" s="140">
        <v>702.27</v>
      </c>
      <c r="C34" s="151"/>
      <c r="D34" s="151" t="s">
        <v>149</v>
      </c>
      <c r="E34" s="152"/>
      <c r="F34" s="1"/>
    </row>
    <row r="35" spans="1:6" s="2" customFormat="1" ht="12.6" customHeight="1">
      <c r="A35" s="139"/>
      <c r="B35" s="140">
        <v>834.5</v>
      </c>
      <c r="C35" s="151" t="s">
        <v>150</v>
      </c>
      <c r="D35" s="151" t="s">
        <v>151</v>
      </c>
      <c r="E35" s="152"/>
      <c r="F35" s="1"/>
    </row>
    <row r="36" spans="1:6" s="2" customFormat="1" ht="12.6" customHeight="1">
      <c r="A36" s="139"/>
      <c r="B36" s="140">
        <v>247.38</v>
      </c>
      <c r="C36" s="151"/>
      <c r="D36" s="151" t="s">
        <v>152</v>
      </c>
      <c r="E36" s="152"/>
      <c r="F36" s="1"/>
    </row>
    <row r="37" spans="1:6" s="2" customFormat="1" ht="12.6" customHeight="1">
      <c r="A37" s="139"/>
      <c r="B37" s="140">
        <v>395.7</v>
      </c>
      <c r="C37" s="151" t="s">
        <v>153</v>
      </c>
      <c r="D37" s="151" t="s">
        <v>154</v>
      </c>
      <c r="E37" s="152"/>
      <c r="F37" s="1"/>
    </row>
    <row r="38" spans="1:6" s="2" customFormat="1" ht="12.6" customHeight="1">
      <c r="A38" s="139"/>
      <c r="B38" s="140">
        <v>1173.75</v>
      </c>
      <c r="C38" s="151"/>
      <c r="D38" s="151" t="s">
        <v>155</v>
      </c>
      <c r="E38" s="152"/>
      <c r="F38" s="1"/>
    </row>
    <row r="39" spans="1:6" s="2" customFormat="1" ht="12.6" customHeight="1">
      <c r="A39" s="139"/>
      <c r="B39" s="140">
        <v>950.45</v>
      </c>
      <c r="C39" s="151"/>
      <c r="D39" s="151" t="s">
        <v>156</v>
      </c>
      <c r="E39" s="152"/>
      <c r="F39" s="1"/>
    </row>
    <row r="40" spans="1:6" s="2" customFormat="1" ht="12.6" customHeight="1">
      <c r="A40" s="139"/>
      <c r="B40" s="140">
        <v>389.91</v>
      </c>
      <c r="C40" s="151"/>
      <c r="D40" s="151" t="s">
        <v>157</v>
      </c>
      <c r="E40" s="152"/>
      <c r="F40" s="1"/>
    </row>
    <row r="41" spans="1:6" s="2" customFormat="1" ht="12.6" customHeight="1">
      <c r="A41" s="139"/>
      <c r="B41" s="140">
        <v>308.14999999999998</v>
      </c>
      <c r="C41" s="151"/>
      <c r="D41" s="151" t="s">
        <v>139</v>
      </c>
      <c r="E41" s="152"/>
      <c r="F41" s="1"/>
    </row>
    <row r="42" spans="1:6" s="2" customFormat="1" ht="12.6" customHeight="1">
      <c r="A42" s="139"/>
      <c r="B42" s="140">
        <v>65.33</v>
      </c>
      <c r="C42" s="151"/>
      <c r="D42" s="151" t="s">
        <v>130</v>
      </c>
      <c r="E42" s="152"/>
      <c r="F42" s="1"/>
    </row>
    <row r="43" spans="1:6" s="2" customFormat="1" ht="12.6" customHeight="1">
      <c r="A43" s="139"/>
      <c r="B43" s="140"/>
      <c r="C43" s="151"/>
      <c r="D43" s="151"/>
      <c r="E43" s="152"/>
      <c r="F43" s="1"/>
    </row>
    <row r="44" spans="1:6" s="2" customFormat="1" ht="12.6" customHeight="1">
      <c r="A44" s="139"/>
      <c r="B44" s="140"/>
      <c r="C44" s="151"/>
      <c r="D44" s="151"/>
      <c r="E44" s="152"/>
      <c r="F44" s="1"/>
    </row>
    <row r="45" spans="1:6" s="2" customFormat="1" ht="15" customHeight="1">
      <c r="A45" s="139" t="s">
        <v>158</v>
      </c>
      <c r="B45" s="140"/>
      <c r="C45" s="151" t="s">
        <v>159</v>
      </c>
      <c r="D45" s="151"/>
      <c r="E45" s="152"/>
      <c r="F45" s="1"/>
    </row>
    <row r="46" spans="1:6" s="2" customFormat="1" ht="15" customHeight="1">
      <c r="A46" s="139"/>
      <c r="B46" s="140">
        <v>16615.52</v>
      </c>
      <c r="C46" s="151"/>
      <c r="D46" s="151" t="s">
        <v>136</v>
      </c>
      <c r="E46" s="152" t="s">
        <v>160</v>
      </c>
      <c r="F46" s="1"/>
    </row>
    <row r="47" spans="1:6" s="2" customFormat="1" ht="15" customHeight="1">
      <c r="A47" s="139"/>
      <c r="B47" s="140">
        <v>1872.69</v>
      </c>
      <c r="C47" s="151"/>
      <c r="D47" s="151" t="s">
        <v>137</v>
      </c>
      <c r="E47" s="152"/>
      <c r="F47" s="1"/>
    </row>
    <row r="48" spans="1:6" s="2" customFormat="1" ht="15" customHeight="1">
      <c r="A48" s="139"/>
      <c r="B48" s="153">
        <v>558.9</v>
      </c>
      <c r="C48" s="151"/>
      <c r="D48" s="151" t="s">
        <v>130</v>
      </c>
      <c r="E48" s="152"/>
      <c r="F48" s="1"/>
    </row>
    <row r="49" spans="1:6" s="2" customFormat="1" ht="13.5" customHeight="1">
      <c r="A49" s="139"/>
      <c r="B49" s="140">
        <v>341.65</v>
      </c>
      <c r="C49" s="151"/>
      <c r="D49" s="151" t="s">
        <v>161</v>
      </c>
      <c r="E49" s="152"/>
      <c r="F49" s="1"/>
    </row>
    <row r="50" spans="1:6" s="2" customFormat="1" ht="13.5" customHeight="1">
      <c r="A50" s="139"/>
      <c r="B50" s="140">
        <v>110.49</v>
      </c>
      <c r="C50" s="151"/>
      <c r="D50" s="151" t="s">
        <v>139</v>
      </c>
      <c r="E50" s="152"/>
      <c r="F50" s="1"/>
    </row>
    <row r="51" spans="1:6" s="2" customFormat="1" ht="13.5" customHeight="1">
      <c r="A51" s="139"/>
      <c r="B51" s="140"/>
      <c r="C51" s="151"/>
      <c r="D51" s="151"/>
      <c r="E51" s="152"/>
      <c r="F51" s="1"/>
    </row>
    <row r="52" spans="1:6" s="2" customFormat="1" ht="15">
      <c r="A52" s="154"/>
      <c r="B52" s="140"/>
      <c r="C52" s="151"/>
      <c r="D52" s="151"/>
      <c r="E52" s="152"/>
      <c r="F52" s="1"/>
    </row>
    <row r="53" spans="1:6" s="2" customFormat="1" hidden="1">
      <c r="A53" s="102"/>
      <c r="B53" s="103"/>
      <c r="C53" s="104"/>
      <c r="D53" s="104"/>
      <c r="E53" s="105"/>
      <c r="F53" s="1"/>
    </row>
    <row r="54" spans="1:6" ht="19.5" customHeight="1">
      <c r="A54" s="70" t="s">
        <v>162</v>
      </c>
      <c r="B54" s="71">
        <f>SUM(B13:B53)</f>
        <v>29507.990000000005</v>
      </c>
      <c r="C54" s="122" t="str">
        <f>IF(SUBTOTAL(3,B13:B53)=SUBTOTAL(103,B13:B53),'Summary and sign-off'!$A$48,'Summary and sign-off'!$A$49)</f>
        <v>Check - there are no hidden rows with data</v>
      </c>
      <c r="D54" s="184" t="str">
        <f>IF('Summary and sign-off'!F55='Summary and sign-off'!F54,'Summary and sign-off'!A51,'Summary and sign-off'!A50)</f>
        <v>Not all lines have an entry for "Cost in NZ$" and "Type of expense"</v>
      </c>
      <c r="E54" s="184"/>
      <c r="F54" s="17"/>
    </row>
    <row r="55" spans="1:6" ht="10.5" customHeight="1">
      <c r="A55" s="17"/>
      <c r="B55" s="19"/>
      <c r="C55" s="17"/>
      <c r="D55" s="17"/>
      <c r="E55" s="17"/>
      <c r="F55" s="17"/>
    </row>
    <row r="56" spans="1:6" ht="24.75" customHeight="1">
      <c r="A56" s="186" t="s">
        <v>163</v>
      </c>
      <c r="B56" s="186"/>
      <c r="C56" s="186"/>
      <c r="D56" s="186"/>
      <c r="E56" s="186"/>
      <c r="F56" s="29"/>
    </row>
    <row r="57" spans="1:6" ht="32.65" customHeight="1">
      <c r="A57" s="24" t="s">
        <v>121</v>
      </c>
      <c r="B57" s="24" t="s">
        <v>64</v>
      </c>
      <c r="C57" s="24" t="s">
        <v>164</v>
      </c>
      <c r="D57" s="24" t="s">
        <v>124</v>
      </c>
      <c r="E57" s="24" t="s">
        <v>125</v>
      </c>
      <c r="F57" s="30"/>
    </row>
    <row r="58" spans="1:6" s="2" customFormat="1" ht="30">
      <c r="A58" s="155">
        <v>45840</v>
      </c>
      <c r="B58" s="140">
        <v>274.38</v>
      </c>
      <c r="C58" s="156" t="s">
        <v>165</v>
      </c>
      <c r="D58" s="151" t="s">
        <v>136</v>
      </c>
      <c r="E58" s="152" t="s">
        <v>166</v>
      </c>
      <c r="F58" s="1"/>
    </row>
    <row r="59" spans="1:6" s="2" customFormat="1" ht="15">
      <c r="A59" s="140"/>
      <c r="B59" s="140">
        <v>67.48</v>
      </c>
      <c r="C59" s="140"/>
      <c r="D59" s="151" t="s">
        <v>167</v>
      </c>
      <c r="E59" s="152"/>
      <c r="F59" s="1"/>
    </row>
    <row r="60" spans="1:6" s="2" customFormat="1" ht="15">
      <c r="A60" s="139"/>
      <c r="B60" s="140">
        <v>40</v>
      </c>
      <c r="C60" s="140"/>
      <c r="D60" s="151" t="s">
        <v>168</v>
      </c>
      <c r="E60" s="152"/>
      <c r="F60" s="1"/>
    </row>
    <row r="61" spans="1:6" s="2" customFormat="1" ht="15">
      <c r="A61" s="140"/>
      <c r="B61" s="151"/>
      <c r="C61" s="140"/>
      <c r="D61" s="151"/>
      <c r="E61" s="152"/>
      <c r="F61" s="1"/>
    </row>
    <row r="62" spans="1:6" s="2" customFormat="1" ht="15">
      <c r="A62" s="139"/>
      <c r="B62" s="140"/>
      <c r="C62" s="151"/>
      <c r="D62" s="151"/>
      <c r="E62" s="152"/>
      <c r="F62" s="1"/>
    </row>
    <row r="63" spans="1:6" s="2" customFormat="1" ht="15">
      <c r="A63" s="151"/>
      <c r="B63" s="151"/>
      <c r="C63" s="151"/>
      <c r="D63" s="151"/>
      <c r="E63" s="152"/>
      <c r="F63" s="1"/>
    </row>
    <row r="64" spans="1:6" s="2" customFormat="1" ht="15">
      <c r="A64" s="157"/>
      <c r="B64" s="151"/>
      <c r="C64" s="158"/>
      <c r="D64" s="151"/>
      <c r="E64" s="152"/>
      <c r="F64" s="1"/>
    </row>
    <row r="65" spans="1:6" s="2" customFormat="1" ht="47.25" customHeight="1">
      <c r="A65" s="155">
        <v>45846</v>
      </c>
      <c r="B65" s="159"/>
      <c r="C65" s="160" t="s">
        <v>169</v>
      </c>
      <c r="D65" s="151"/>
      <c r="E65" s="152" t="s">
        <v>170</v>
      </c>
      <c r="F65" s="1"/>
    </row>
    <row r="66" spans="1:6" s="2" customFormat="1" ht="15">
      <c r="A66" s="161"/>
      <c r="B66" s="159">
        <v>332.24</v>
      </c>
      <c r="C66" s="162"/>
      <c r="D66" s="151" t="s">
        <v>136</v>
      </c>
      <c r="E66" s="152"/>
      <c r="F66" s="1"/>
    </row>
    <row r="67" spans="1:6" s="2" customFormat="1" ht="15">
      <c r="A67" s="151"/>
      <c r="B67" s="163">
        <v>87.17</v>
      </c>
      <c r="C67" s="151"/>
      <c r="D67" s="151" t="s">
        <v>171</v>
      </c>
      <c r="E67" s="152"/>
      <c r="F67" s="1"/>
    </row>
    <row r="68" spans="1:6" s="2" customFormat="1" ht="15">
      <c r="A68" s="151"/>
      <c r="B68" s="163">
        <v>80</v>
      </c>
      <c r="C68" s="151"/>
      <c r="D68" s="151" t="s">
        <v>168</v>
      </c>
      <c r="E68" s="152"/>
      <c r="F68" s="1"/>
    </row>
    <row r="69" spans="1:6" s="2" customFormat="1" ht="15">
      <c r="A69" s="151"/>
      <c r="B69" s="151"/>
      <c r="C69" s="151"/>
      <c r="D69" s="151"/>
      <c r="E69" s="152"/>
      <c r="F69" s="1"/>
    </row>
    <row r="70" spans="1:6" s="2" customFormat="1" ht="15">
      <c r="A70" s="151"/>
      <c r="B70" s="151"/>
      <c r="C70" s="162"/>
      <c r="D70" s="151"/>
      <c r="E70" s="152"/>
      <c r="F70" s="1"/>
    </row>
    <row r="71" spans="1:6" s="2" customFormat="1" ht="30">
      <c r="A71" s="151" t="s">
        <v>172</v>
      </c>
      <c r="B71" s="140"/>
      <c r="C71" s="151" t="s">
        <v>173</v>
      </c>
      <c r="D71" s="151"/>
      <c r="E71" s="152" t="s">
        <v>170</v>
      </c>
      <c r="F71" s="1"/>
    </row>
    <row r="72" spans="1:6" s="2" customFormat="1" ht="15">
      <c r="A72" s="150"/>
      <c r="B72" s="140">
        <v>301.35000000000002</v>
      </c>
      <c r="C72" s="151"/>
      <c r="D72" s="151" t="s">
        <v>136</v>
      </c>
      <c r="E72" s="152"/>
      <c r="F72" s="1"/>
    </row>
    <row r="73" spans="1:6" s="2" customFormat="1" ht="15">
      <c r="A73" s="139"/>
      <c r="B73" s="140">
        <v>250.43</v>
      </c>
      <c r="C73" s="151"/>
      <c r="D73" s="151" t="s">
        <v>174</v>
      </c>
      <c r="E73" s="152"/>
      <c r="F73" s="1"/>
    </row>
    <row r="74" spans="1:6" s="2" customFormat="1" ht="15">
      <c r="A74" s="164"/>
      <c r="B74" s="140">
        <v>147.69999999999999</v>
      </c>
      <c r="C74" s="151"/>
      <c r="D74" s="151" t="s">
        <v>175</v>
      </c>
      <c r="E74" s="152"/>
      <c r="F74" s="1"/>
    </row>
    <row r="75" spans="1:6" s="2" customFormat="1" ht="15">
      <c r="A75" s="139"/>
      <c r="B75" s="140">
        <v>33.04</v>
      </c>
      <c r="C75" s="151"/>
      <c r="D75" s="151" t="s">
        <v>139</v>
      </c>
      <c r="E75" s="152"/>
      <c r="F75" s="1"/>
    </row>
    <row r="76" spans="1:6" s="2" customFormat="1" ht="15">
      <c r="A76" s="139"/>
      <c r="B76" s="140">
        <v>20.72</v>
      </c>
      <c r="C76" s="151"/>
      <c r="D76" s="151" t="s">
        <v>130</v>
      </c>
      <c r="E76" s="152"/>
      <c r="F76" s="1"/>
    </row>
    <row r="77" spans="1:6" s="2" customFormat="1" ht="15">
      <c r="A77" s="139"/>
      <c r="B77" s="140"/>
      <c r="C77" s="151"/>
      <c r="D77" s="151"/>
      <c r="E77" s="152"/>
      <c r="F77" s="1"/>
    </row>
    <row r="78" spans="1:6" s="2" customFormat="1" ht="15">
      <c r="A78" s="161" t="s">
        <v>176</v>
      </c>
      <c r="B78" s="151"/>
      <c r="C78" s="151" t="s">
        <v>177</v>
      </c>
      <c r="D78" s="151"/>
      <c r="E78" s="151"/>
      <c r="F78" s="1"/>
    </row>
    <row r="79" spans="1:6" s="2" customFormat="1" ht="15">
      <c r="A79" s="161"/>
      <c r="B79" s="165">
        <v>265.45999999999998</v>
      </c>
      <c r="C79" s="151"/>
      <c r="D79" s="151" t="s">
        <v>136</v>
      </c>
      <c r="E79" s="164"/>
      <c r="F79" s="1"/>
    </row>
    <row r="80" spans="1:6" s="2" customFormat="1" ht="15" customHeight="1">
      <c r="A80" s="151"/>
      <c r="B80" s="163">
        <v>147.91</v>
      </c>
      <c r="C80" s="151"/>
      <c r="D80" s="151" t="s">
        <v>174</v>
      </c>
      <c r="E80" s="151"/>
      <c r="F80" s="1"/>
    </row>
    <row r="81" spans="1:13" s="2" customFormat="1" ht="15" customHeight="1">
      <c r="A81" s="151"/>
      <c r="B81" s="163">
        <v>26.71</v>
      </c>
      <c r="C81" s="151"/>
      <c r="D81" s="151" t="s">
        <v>130</v>
      </c>
      <c r="E81" s="164"/>
      <c r="F81" s="1"/>
    </row>
    <row r="82" spans="1:13" s="2" customFormat="1" ht="15">
      <c r="A82" s="151"/>
      <c r="B82" s="163">
        <v>100.87</v>
      </c>
      <c r="C82" s="151"/>
      <c r="D82" s="151" t="s">
        <v>168</v>
      </c>
      <c r="E82" s="164"/>
      <c r="F82" s="1"/>
    </row>
    <row r="83" spans="1:13" s="2" customFormat="1" ht="15">
      <c r="A83" s="151"/>
      <c r="B83" s="151"/>
      <c r="C83" s="151"/>
      <c r="D83" s="151"/>
      <c r="E83" s="164"/>
      <c r="F83" s="1"/>
    </row>
    <row r="84" spans="1:13" s="2" customFormat="1" ht="15">
      <c r="A84" s="151"/>
      <c r="B84" s="151"/>
      <c r="C84" s="151"/>
      <c r="D84" s="151"/>
      <c r="E84" s="164"/>
      <c r="F84" s="1"/>
    </row>
    <row r="85" spans="1:13" s="2" customFormat="1" ht="15">
      <c r="A85" s="151"/>
      <c r="B85" s="166"/>
      <c r="C85" s="151"/>
      <c r="D85" s="151"/>
      <c r="E85" s="164"/>
      <c r="F85" s="1"/>
    </row>
    <row r="86" spans="1:13" s="2" customFormat="1" ht="15">
      <c r="A86" s="161"/>
      <c r="B86" s="151"/>
      <c r="C86" s="151"/>
      <c r="D86" s="151"/>
      <c r="E86" s="164"/>
      <c r="F86" s="1"/>
    </row>
    <row r="87" spans="1:13" s="2" customFormat="1" ht="15">
      <c r="A87" s="167">
        <v>45927</v>
      </c>
      <c r="B87" s="151"/>
      <c r="C87" s="151" t="s">
        <v>178</v>
      </c>
      <c r="D87" s="151"/>
      <c r="E87" s="164" t="s">
        <v>179</v>
      </c>
      <c r="F87" s="1"/>
    </row>
    <row r="88" spans="1:13" s="2" customFormat="1" ht="15">
      <c r="A88" s="151"/>
      <c r="B88" s="153">
        <v>35.15</v>
      </c>
      <c r="C88" s="151" t="s">
        <v>143</v>
      </c>
      <c r="D88" s="151"/>
      <c r="E88" s="164"/>
      <c r="F88" s="1"/>
    </row>
    <row r="89" spans="1:13" s="2" customFormat="1" ht="15">
      <c r="A89" s="151"/>
      <c r="B89" s="151"/>
      <c r="C89" s="158"/>
      <c r="D89" s="151"/>
      <c r="E89" s="164"/>
      <c r="F89" s="1"/>
    </row>
    <row r="90" spans="1:13" s="137" customFormat="1" ht="30">
      <c r="A90" s="151" t="s">
        <v>180</v>
      </c>
      <c r="B90" s="151"/>
      <c r="C90" s="168" t="s">
        <v>181</v>
      </c>
      <c r="D90" s="151"/>
      <c r="E90" s="164"/>
      <c r="F90" s="132"/>
      <c r="G90" s="133"/>
      <c r="H90" s="134"/>
      <c r="I90" s="134"/>
      <c r="J90" s="133"/>
      <c r="K90" s="135"/>
      <c r="L90" s="136"/>
      <c r="M90" s="134"/>
    </row>
    <row r="91" spans="1:13" s="2" customFormat="1" ht="15">
      <c r="A91" s="169"/>
      <c r="B91" s="170">
        <v>758.8</v>
      </c>
      <c r="C91" s="151"/>
      <c r="D91" s="139" t="s">
        <v>136</v>
      </c>
      <c r="E91" s="140" t="s">
        <v>182</v>
      </c>
      <c r="F91" s="129"/>
      <c r="G91" s="117"/>
      <c r="H91" s="118"/>
      <c r="I91" s="117"/>
      <c r="J91" s="118"/>
      <c r="K91" s="115"/>
      <c r="L91" s="116"/>
      <c r="M91" s="117"/>
    </row>
    <row r="92" spans="1:13" s="2" customFormat="1" ht="15">
      <c r="A92" s="139"/>
      <c r="B92" s="140">
        <v>160.87</v>
      </c>
      <c r="C92" s="151"/>
      <c r="D92" s="139" t="s">
        <v>183</v>
      </c>
      <c r="E92" s="171"/>
      <c r="F92" s="131"/>
      <c r="G92" s="117"/>
      <c r="H92" s="118"/>
      <c r="I92" s="117"/>
      <c r="J92" s="118"/>
      <c r="K92" s="115"/>
      <c r="L92" s="116"/>
      <c r="M92" s="117"/>
    </row>
    <row r="93" spans="1:13" s="2" customFormat="1" ht="15">
      <c r="A93" s="139"/>
      <c r="B93" s="140">
        <v>26.09</v>
      </c>
      <c r="C93" s="151"/>
      <c r="D93" s="139" t="s">
        <v>139</v>
      </c>
      <c r="E93" s="171"/>
      <c r="F93" s="131"/>
      <c r="G93" s="117"/>
      <c r="H93" s="118"/>
      <c r="I93" s="117"/>
      <c r="J93" s="118"/>
      <c r="K93" s="115"/>
      <c r="L93" s="116"/>
      <c r="M93" s="117"/>
    </row>
    <row r="94" spans="1:13" s="2" customFormat="1" ht="15">
      <c r="A94" s="139"/>
      <c r="B94" s="140">
        <v>27.27</v>
      </c>
      <c r="C94" s="151"/>
      <c r="D94" s="139" t="s">
        <v>130</v>
      </c>
      <c r="E94" s="171"/>
      <c r="F94" s="131"/>
      <c r="G94" s="117"/>
      <c r="H94" s="118"/>
      <c r="I94" s="117"/>
      <c r="J94" s="118"/>
      <c r="K94" s="115"/>
      <c r="L94" s="116"/>
      <c r="M94" s="117"/>
    </row>
    <row r="95" spans="1:13" s="2" customFormat="1" ht="15">
      <c r="A95" s="139"/>
      <c r="B95" s="140">
        <v>71.3</v>
      </c>
      <c r="C95" s="151"/>
      <c r="D95" s="151" t="s">
        <v>168</v>
      </c>
      <c r="E95" s="171"/>
      <c r="F95" s="131"/>
      <c r="G95" s="117"/>
      <c r="H95" s="118"/>
      <c r="I95" s="117"/>
      <c r="J95" s="118"/>
      <c r="K95" s="115"/>
      <c r="L95" s="116"/>
      <c r="M95" s="117"/>
    </row>
    <row r="96" spans="1:13" s="2" customFormat="1" ht="15">
      <c r="A96" s="139"/>
      <c r="B96" s="140">
        <v>128.18</v>
      </c>
      <c r="C96" s="151"/>
      <c r="D96" s="139" t="s">
        <v>131</v>
      </c>
      <c r="E96" s="171"/>
      <c r="F96" s="131"/>
      <c r="G96" s="117"/>
      <c r="H96" s="118"/>
      <c r="I96" s="117"/>
      <c r="J96" s="118"/>
      <c r="K96" s="115"/>
      <c r="L96" s="116"/>
      <c r="M96" s="117"/>
    </row>
    <row r="97" spans="1:13" s="2" customFormat="1" ht="15">
      <c r="A97" s="139"/>
      <c r="B97" s="140"/>
      <c r="C97" s="151"/>
      <c r="D97" s="139"/>
      <c r="E97" s="171"/>
      <c r="F97" s="131"/>
      <c r="G97" s="117"/>
      <c r="H97" s="118"/>
      <c r="I97" s="117"/>
      <c r="J97" s="118"/>
      <c r="K97" s="115"/>
      <c r="L97" s="116"/>
      <c r="M97" s="117"/>
    </row>
    <row r="98" spans="1:13" s="2" customFormat="1" ht="15">
      <c r="A98" s="139"/>
      <c r="B98" s="140"/>
      <c r="C98" s="151"/>
      <c r="D98" s="139"/>
      <c r="E98" s="171"/>
      <c r="F98" s="131"/>
      <c r="G98" s="117"/>
      <c r="H98" s="118"/>
      <c r="I98" s="117"/>
      <c r="J98" s="118"/>
      <c r="K98" s="115"/>
      <c r="L98" s="116"/>
      <c r="M98" s="117"/>
    </row>
    <row r="99" spans="1:13" s="2" customFormat="1" ht="15">
      <c r="A99" s="139"/>
      <c r="B99" s="140"/>
      <c r="C99" s="151"/>
      <c r="D99" s="139"/>
      <c r="E99" s="171"/>
      <c r="F99" s="131"/>
      <c r="G99" s="117"/>
      <c r="H99" s="118"/>
      <c r="I99" s="117"/>
      <c r="J99" s="118"/>
      <c r="K99" s="115"/>
      <c r="L99" s="116"/>
      <c r="M99" s="117"/>
    </row>
    <row r="100" spans="1:13" s="2" customFormat="1" ht="30">
      <c r="A100" s="139" t="s">
        <v>184</v>
      </c>
      <c r="B100" s="140"/>
      <c r="C100" s="140" t="s">
        <v>185</v>
      </c>
      <c r="D100" s="140"/>
      <c r="E100" s="171" t="s">
        <v>182</v>
      </c>
      <c r="F100" s="131"/>
      <c r="G100" s="117"/>
      <c r="H100" s="118"/>
      <c r="I100" s="117"/>
      <c r="J100" s="118"/>
      <c r="K100" s="115"/>
      <c r="L100" s="116"/>
      <c r="M100" s="117"/>
    </row>
    <row r="101" spans="1:13" s="2" customFormat="1" ht="15">
      <c r="A101" s="139"/>
      <c r="B101" s="140">
        <v>587.33000000000004</v>
      </c>
      <c r="C101" s="151"/>
      <c r="D101" s="151" t="s">
        <v>136</v>
      </c>
      <c r="E101" s="152"/>
      <c r="F101" s="130"/>
      <c r="G101" s="116"/>
      <c r="H101" s="117"/>
      <c r="I101" s="117"/>
      <c r="J101" s="118"/>
      <c r="K101" s="115"/>
      <c r="L101" s="116"/>
      <c r="M101" s="117"/>
    </row>
    <row r="102" spans="1:13" s="2" customFormat="1" ht="15">
      <c r="A102" s="139"/>
      <c r="B102" s="172">
        <v>160.87</v>
      </c>
      <c r="C102" s="151"/>
      <c r="D102" s="151" t="s">
        <v>137</v>
      </c>
      <c r="E102" s="152"/>
      <c r="F102" s="130"/>
      <c r="G102" s="116"/>
      <c r="H102" s="117"/>
      <c r="I102" s="117"/>
      <c r="J102" s="118"/>
      <c r="K102" s="115"/>
      <c r="L102" s="116"/>
      <c r="M102" s="117"/>
    </row>
    <row r="103" spans="1:13" s="2" customFormat="1" ht="15">
      <c r="A103" s="139"/>
      <c r="B103" s="140">
        <v>21.74</v>
      </c>
      <c r="C103" s="151"/>
      <c r="D103" s="151" t="s">
        <v>139</v>
      </c>
      <c r="E103" s="152"/>
      <c r="F103" s="130"/>
      <c r="G103" s="116"/>
      <c r="H103" s="117"/>
      <c r="I103" s="117"/>
      <c r="J103" s="118"/>
      <c r="K103" s="115"/>
      <c r="L103" s="116"/>
      <c r="M103" s="117"/>
    </row>
    <row r="104" spans="1:13" s="2" customFormat="1" ht="15">
      <c r="A104" s="139"/>
      <c r="B104" s="140">
        <v>27.27</v>
      </c>
      <c r="C104" s="140" t="s">
        <v>186</v>
      </c>
      <c r="D104" s="151" t="s">
        <v>130</v>
      </c>
      <c r="E104" s="152"/>
      <c r="F104" s="130"/>
      <c r="G104" s="116"/>
      <c r="H104" s="117"/>
      <c r="I104" s="117"/>
      <c r="J104" s="118"/>
      <c r="K104" s="115"/>
      <c r="L104" s="116"/>
      <c r="M104" s="117"/>
    </row>
    <row r="105" spans="1:13" s="2" customFormat="1" ht="15">
      <c r="A105" s="139"/>
      <c r="B105" s="140">
        <v>40</v>
      </c>
      <c r="C105" s="140"/>
      <c r="D105" s="140" t="s">
        <v>168</v>
      </c>
      <c r="E105" s="152"/>
      <c r="F105" s="130"/>
      <c r="G105" s="116"/>
      <c r="H105" s="117"/>
      <c r="I105" s="117"/>
      <c r="J105" s="118"/>
      <c r="K105" s="115"/>
      <c r="L105" s="116"/>
      <c r="M105" s="117"/>
    </row>
    <row r="106" spans="1:13" s="2" customFormat="1" ht="15">
      <c r="A106" s="139"/>
      <c r="B106" s="140">
        <v>140.85</v>
      </c>
      <c r="C106" s="140"/>
      <c r="D106" s="140" t="s">
        <v>187</v>
      </c>
      <c r="E106" s="152"/>
      <c r="F106" s="130"/>
      <c r="G106" s="116"/>
      <c r="H106" s="117"/>
      <c r="I106" s="117"/>
      <c r="J106" s="118"/>
      <c r="K106" s="115"/>
      <c r="L106" s="116"/>
      <c r="M106" s="117"/>
    </row>
    <row r="107" spans="1:13" s="2" customFormat="1" ht="15">
      <c r="A107" s="139"/>
      <c r="B107" s="140"/>
      <c r="C107" s="140"/>
      <c r="D107" s="140"/>
      <c r="E107" s="152"/>
      <c r="F107" s="130"/>
      <c r="G107" s="116"/>
      <c r="H107" s="117"/>
      <c r="I107" s="117"/>
      <c r="J107" s="118"/>
      <c r="K107" s="115"/>
      <c r="L107" s="116"/>
      <c r="M107" s="117"/>
    </row>
    <row r="108" spans="1:13" s="2" customFormat="1" ht="15">
      <c r="A108" s="139"/>
      <c r="B108" s="140"/>
      <c r="C108" s="151"/>
      <c r="D108" s="151"/>
      <c r="E108" s="152"/>
      <c r="F108" s="130"/>
      <c r="G108" s="116"/>
      <c r="H108" s="117"/>
      <c r="I108" s="117"/>
      <c r="J108" s="118"/>
      <c r="K108" s="115"/>
      <c r="L108" s="116"/>
      <c r="M108" s="117"/>
    </row>
    <row r="109" spans="1:13" s="2" customFormat="1" ht="30">
      <c r="A109" s="139" t="s">
        <v>188</v>
      </c>
      <c r="B109" s="140"/>
      <c r="C109" s="151" t="s">
        <v>189</v>
      </c>
      <c r="D109" s="151"/>
      <c r="E109" s="152" t="s">
        <v>182</v>
      </c>
      <c r="F109" s="130"/>
      <c r="G109" s="116"/>
      <c r="H109" s="117"/>
      <c r="I109" s="117"/>
      <c r="J109" s="118"/>
      <c r="K109" s="115"/>
      <c r="L109" s="116"/>
      <c r="M109" s="117"/>
    </row>
    <row r="110" spans="1:13" s="2" customFormat="1" ht="15">
      <c r="A110" s="139"/>
      <c r="B110" s="140">
        <v>577.66</v>
      </c>
      <c r="C110" s="151"/>
      <c r="D110" s="151" t="s">
        <v>190</v>
      </c>
      <c r="E110" s="152"/>
      <c r="F110" s="130"/>
      <c r="G110" s="116"/>
      <c r="H110" s="117"/>
      <c r="I110" s="117"/>
      <c r="J110" s="118"/>
      <c r="K110" s="115"/>
      <c r="L110" s="116"/>
      <c r="M110" s="117"/>
    </row>
    <row r="111" spans="1:13" s="2" customFormat="1" ht="15">
      <c r="A111" s="139"/>
      <c r="B111" s="140">
        <v>160.87</v>
      </c>
      <c r="C111" s="151"/>
      <c r="D111" s="151" t="s">
        <v>191</v>
      </c>
      <c r="E111" s="152"/>
      <c r="F111" s="130"/>
      <c r="G111" s="116"/>
      <c r="H111" s="117"/>
      <c r="I111" s="117"/>
      <c r="J111" s="118"/>
      <c r="K111" s="115"/>
      <c r="L111" s="116"/>
      <c r="M111" s="117"/>
    </row>
    <row r="112" spans="1:13" s="2" customFormat="1" ht="15">
      <c r="A112" s="139"/>
      <c r="B112" s="140">
        <v>26.09</v>
      </c>
      <c r="C112" s="151"/>
      <c r="D112" s="151" t="s">
        <v>139</v>
      </c>
      <c r="E112" s="152"/>
      <c r="F112" s="130"/>
      <c r="G112" s="116"/>
      <c r="H112" s="117"/>
      <c r="I112" s="117"/>
      <c r="J112" s="118"/>
      <c r="K112" s="115"/>
      <c r="L112" s="116"/>
      <c r="M112" s="117"/>
    </row>
    <row r="113" spans="1:13" s="2" customFormat="1" ht="15">
      <c r="A113" s="139"/>
      <c r="B113" s="140">
        <v>16.07</v>
      </c>
      <c r="C113" s="151"/>
      <c r="D113" s="151" t="s">
        <v>130</v>
      </c>
      <c r="E113" s="152"/>
      <c r="F113" s="130"/>
      <c r="G113" s="116"/>
      <c r="H113" s="117"/>
      <c r="I113" s="117"/>
      <c r="J113" s="118"/>
      <c r="K113" s="115"/>
      <c r="L113" s="116"/>
      <c r="M113" s="117"/>
    </row>
    <row r="114" spans="1:13" s="2" customFormat="1" ht="15">
      <c r="A114" s="139"/>
      <c r="B114" s="140">
        <v>80</v>
      </c>
      <c r="C114" s="151"/>
      <c r="D114" s="151" t="s">
        <v>168</v>
      </c>
      <c r="E114" s="152"/>
      <c r="F114" s="130"/>
      <c r="G114" s="116"/>
      <c r="H114" s="117"/>
      <c r="I114" s="117"/>
      <c r="J114" s="118"/>
      <c r="K114" s="115"/>
      <c r="L114" s="116"/>
      <c r="M114" s="117"/>
    </row>
    <row r="115" spans="1:13" s="2" customFormat="1" ht="15">
      <c r="A115" s="139"/>
      <c r="B115" s="140">
        <v>130.94999999999999</v>
      </c>
      <c r="C115" s="151"/>
      <c r="D115" s="151" t="s">
        <v>138</v>
      </c>
      <c r="E115" s="152"/>
      <c r="F115" s="130"/>
      <c r="G115" s="116"/>
      <c r="H115" s="117"/>
      <c r="I115" s="117"/>
      <c r="J115" s="118"/>
      <c r="K115" s="115"/>
      <c r="L115" s="116"/>
      <c r="M115" s="117"/>
    </row>
    <row r="116" spans="1:13" s="2" customFormat="1" ht="15">
      <c r="A116" s="139"/>
      <c r="B116" s="140"/>
      <c r="C116" s="151"/>
      <c r="D116" s="151"/>
      <c r="E116" s="152"/>
      <c r="F116" s="130"/>
      <c r="G116" s="116"/>
      <c r="H116" s="117"/>
      <c r="I116" s="117"/>
      <c r="J116" s="118"/>
      <c r="K116" s="115"/>
      <c r="L116" s="116"/>
      <c r="M116" s="117"/>
    </row>
    <row r="117" spans="1:13" s="2" customFormat="1" ht="15">
      <c r="A117" s="139"/>
      <c r="B117" s="140"/>
      <c r="C117" s="151"/>
      <c r="D117" s="151"/>
      <c r="E117" s="152"/>
      <c r="F117" s="130"/>
      <c r="G117" s="116"/>
      <c r="H117" s="117"/>
      <c r="I117" s="117"/>
      <c r="J117" s="118"/>
      <c r="K117" s="115"/>
      <c r="L117" s="116"/>
      <c r="M117" s="117"/>
    </row>
    <row r="118" spans="1:13" s="2" customFormat="1" ht="15">
      <c r="A118" s="139"/>
      <c r="B118" s="140"/>
      <c r="C118" s="151"/>
      <c r="D118" s="151"/>
      <c r="E118" s="152"/>
      <c r="F118" s="130"/>
      <c r="G118" s="116"/>
      <c r="H118" s="117"/>
      <c r="I118" s="117"/>
      <c r="J118" s="118"/>
      <c r="K118" s="115"/>
      <c r="L118" s="116"/>
      <c r="M118" s="117"/>
    </row>
    <row r="119" spans="1:13" s="2" customFormat="1" ht="15">
      <c r="A119" s="139" t="s">
        <v>192</v>
      </c>
      <c r="B119" s="140"/>
      <c r="C119" s="151" t="s">
        <v>193</v>
      </c>
      <c r="D119" s="151"/>
      <c r="E119" s="152"/>
      <c r="F119" s="130"/>
      <c r="G119" s="116"/>
      <c r="H119" s="117"/>
      <c r="I119" s="117"/>
      <c r="J119" s="118"/>
      <c r="K119" s="115"/>
      <c r="L119" s="116"/>
      <c r="M119" s="117"/>
    </row>
    <row r="120" spans="1:13" s="2" customFormat="1" ht="15">
      <c r="A120" s="139"/>
      <c r="B120" s="140">
        <v>835.85</v>
      </c>
      <c r="C120" s="151"/>
      <c r="D120" s="151" t="s">
        <v>136</v>
      </c>
      <c r="E120" s="152" t="s">
        <v>194</v>
      </c>
      <c r="F120" s="130"/>
      <c r="G120" s="116"/>
      <c r="H120" s="117"/>
      <c r="I120" s="117"/>
      <c r="J120" s="118"/>
      <c r="K120" s="115"/>
      <c r="L120" s="116"/>
      <c r="M120" s="117"/>
    </row>
    <row r="121" spans="1:13" s="2" customFormat="1" ht="15">
      <c r="A121" s="139"/>
      <c r="B121" s="140">
        <v>1434.78</v>
      </c>
      <c r="C121" s="151"/>
      <c r="D121" s="151" t="s">
        <v>191</v>
      </c>
      <c r="E121" s="152"/>
      <c r="F121" s="130"/>
      <c r="G121" s="116"/>
      <c r="H121" s="117"/>
      <c r="I121" s="117"/>
      <c r="J121" s="118"/>
      <c r="K121" s="115"/>
      <c r="L121" s="116"/>
      <c r="M121" s="117"/>
    </row>
    <row r="122" spans="1:13" s="2" customFormat="1" ht="15">
      <c r="A122" s="139"/>
      <c r="B122" s="153">
        <v>406.96</v>
      </c>
      <c r="C122" s="151"/>
      <c r="D122" s="151" t="s">
        <v>195</v>
      </c>
      <c r="E122" s="152"/>
      <c r="F122" s="130"/>
      <c r="G122" s="116"/>
      <c r="H122" s="117"/>
      <c r="I122" s="117"/>
      <c r="J122" s="118"/>
      <c r="K122" s="115"/>
      <c r="L122" s="116"/>
      <c r="M122" s="117"/>
    </row>
    <row r="123" spans="1:13" s="2" customFormat="1" ht="15">
      <c r="A123" s="139"/>
      <c r="B123" s="153">
        <v>64.27</v>
      </c>
      <c r="C123" s="151"/>
      <c r="D123" s="151" t="s">
        <v>130</v>
      </c>
      <c r="E123" s="152"/>
      <c r="F123" s="130"/>
      <c r="G123" s="116"/>
      <c r="H123" s="117"/>
      <c r="I123" s="117"/>
      <c r="J123" s="118"/>
      <c r="K123" s="115"/>
      <c r="L123" s="116"/>
      <c r="M123" s="117"/>
    </row>
    <row r="124" spans="1:13" s="2" customFormat="1" ht="15">
      <c r="A124" s="150"/>
      <c r="B124" s="140">
        <v>78.72</v>
      </c>
      <c r="C124" s="151"/>
      <c r="D124" s="151" t="s">
        <v>139</v>
      </c>
      <c r="E124" s="152"/>
      <c r="F124" s="130"/>
      <c r="G124" s="116"/>
      <c r="H124" s="117"/>
      <c r="I124" s="117"/>
      <c r="J124" s="118"/>
      <c r="K124" s="115"/>
      <c r="L124" s="116"/>
      <c r="M124" s="117"/>
    </row>
    <row r="125" spans="1:13" s="2" customFormat="1" ht="15">
      <c r="A125" s="150"/>
      <c r="B125" s="140">
        <v>67.650000000000006</v>
      </c>
      <c r="C125" s="151"/>
      <c r="D125" s="151" t="s">
        <v>131</v>
      </c>
      <c r="E125" s="152"/>
      <c r="F125" s="130"/>
      <c r="G125" s="116"/>
      <c r="H125" s="117"/>
      <c r="I125" s="117"/>
      <c r="J125" s="118"/>
      <c r="K125" s="115"/>
      <c r="L125" s="116"/>
      <c r="M125" s="117"/>
    </row>
    <row r="126" spans="1:13" s="2" customFormat="1" ht="15">
      <c r="A126" s="150"/>
      <c r="B126" s="140"/>
      <c r="C126" s="151"/>
      <c r="D126" s="151"/>
      <c r="E126" s="152"/>
      <c r="F126" s="130"/>
      <c r="G126" s="116"/>
      <c r="H126" s="117"/>
      <c r="I126" s="117"/>
      <c r="J126" s="118"/>
      <c r="K126" s="115"/>
      <c r="L126" s="116"/>
      <c r="M126" s="117"/>
    </row>
    <row r="127" spans="1:13" s="2" customFormat="1" ht="15">
      <c r="A127" s="150"/>
      <c r="B127" s="140"/>
      <c r="C127" s="151"/>
      <c r="D127" s="151"/>
      <c r="E127" s="152"/>
      <c r="F127" s="130"/>
      <c r="G127" s="116"/>
      <c r="H127" s="117"/>
      <c r="I127" s="117"/>
      <c r="J127" s="118"/>
      <c r="K127" s="115"/>
      <c r="L127" s="116"/>
      <c r="M127" s="117"/>
    </row>
    <row r="128" spans="1:13" s="2" customFormat="1" ht="15">
      <c r="A128" s="150"/>
      <c r="B128" s="140"/>
      <c r="C128" s="151"/>
      <c r="D128" s="151"/>
      <c r="E128" s="152"/>
      <c r="F128" s="130"/>
      <c r="G128" s="116"/>
      <c r="H128" s="117"/>
      <c r="I128" s="117"/>
      <c r="J128" s="118"/>
      <c r="K128" s="115"/>
      <c r="L128" s="116"/>
      <c r="M128" s="117"/>
    </row>
    <row r="129" spans="1:13" s="2" customFormat="1" ht="15">
      <c r="A129" s="150">
        <v>46133</v>
      </c>
      <c r="B129" s="140"/>
      <c r="C129" s="151" t="s">
        <v>196</v>
      </c>
      <c r="D129" s="151"/>
      <c r="E129" s="152" t="s">
        <v>182</v>
      </c>
      <c r="F129" s="130"/>
      <c r="G129" s="116"/>
      <c r="H129" s="117"/>
      <c r="I129" s="117"/>
      <c r="J129" s="118"/>
      <c r="K129" s="115"/>
      <c r="L129" s="116"/>
      <c r="M129" s="117"/>
    </row>
    <row r="130" spans="1:13" s="2" customFormat="1" ht="15">
      <c r="A130" s="150"/>
      <c r="B130" s="153">
        <v>17.75</v>
      </c>
      <c r="C130" s="151"/>
      <c r="D130" s="151" t="s">
        <v>197</v>
      </c>
      <c r="E130" s="152"/>
      <c r="F130" s="130"/>
      <c r="G130" s="116"/>
      <c r="H130" s="117"/>
      <c r="I130" s="117"/>
      <c r="J130" s="118"/>
      <c r="K130" s="115"/>
      <c r="L130" s="116"/>
      <c r="M130" s="117"/>
    </row>
    <row r="131" spans="1:13" s="2" customFormat="1" ht="15">
      <c r="A131" s="150"/>
      <c r="B131" s="153"/>
      <c r="C131" s="151"/>
      <c r="D131" s="151"/>
      <c r="E131" s="152"/>
      <c r="F131" s="130"/>
      <c r="G131" s="116"/>
      <c r="H131" s="117"/>
      <c r="I131" s="117"/>
      <c r="J131" s="118"/>
      <c r="K131" s="115"/>
      <c r="L131" s="116"/>
      <c r="M131" s="117"/>
    </row>
    <row r="132" spans="1:13" s="2" customFormat="1" ht="15">
      <c r="A132" s="150"/>
      <c r="B132" s="140"/>
      <c r="C132" s="151"/>
      <c r="D132" s="151"/>
      <c r="E132" s="152"/>
      <c r="F132" s="130"/>
      <c r="G132" s="116"/>
      <c r="H132" s="117"/>
      <c r="I132" s="117"/>
      <c r="J132" s="118"/>
      <c r="K132" s="115"/>
      <c r="L132" s="116"/>
      <c r="M132" s="117"/>
    </row>
    <row r="133" spans="1:13" s="2" customFormat="1" ht="15">
      <c r="A133" s="150">
        <v>46157</v>
      </c>
      <c r="B133" s="140"/>
      <c r="C133" s="151" t="s">
        <v>198</v>
      </c>
      <c r="D133" s="151"/>
      <c r="E133" s="152" t="s">
        <v>199</v>
      </c>
      <c r="F133" s="130"/>
      <c r="G133" s="116"/>
      <c r="H133" s="117"/>
      <c r="I133" s="117"/>
      <c r="J133" s="118"/>
      <c r="K133" s="115"/>
      <c r="L133" s="116"/>
      <c r="M133" s="117"/>
    </row>
    <row r="134" spans="1:13" s="2" customFormat="1" ht="15">
      <c r="A134" s="150"/>
      <c r="B134" s="140">
        <v>488.27</v>
      </c>
      <c r="C134" s="151"/>
      <c r="D134" s="151" t="s">
        <v>136</v>
      </c>
      <c r="E134" s="152"/>
      <c r="F134" s="130"/>
      <c r="G134" s="116"/>
      <c r="H134" s="117"/>
      <c r="I134" s="117"/>
      <c r="J134" s="118"/>
      <c r="K134" s="115"/>
      <c r="L134" s="116"/>
      <c r="M134" s="117"/>
    </row>
    <row r="135" spans="1:13" s="2" customFormat="1" ht="15">
      <c r="A135" s="150"/>
      <c r="B135" s="140">
        <v>123.74</v>
      </c>
      <c r="C135" s="151" t="s">
        <v>200</v>
      </c>
      <c r="D135" s="151" t="s">
        <v>201</v>
      </c>
      <c r="E135" s="152"/>
      <c r="F135" s="130"/>
      <c r="G135" s="116"/>
      <c r="H135" s="117"/>
      <c r="I135" s="117"/>
      <c r="J135" s="118"/>
      <c r="K135" s="115"/>
      <c r="L135" s="116"/>
      <c r="M135" s="117"/>
    </row>
    <row r="136" spans="1:13" s="2" customFormat="1" ht="15">
      <c r="A136" s="150"/>
      <c r="B136" s="140">
        <v>66.78</v>
      </c>
      <c r="C136" s="151"/>
      <c r="D136" s="151" t="s">
        <v>138</v>
      </c>
      <c r="E136" s="152"/>
      <c r="F136" s="130"/>
      <c r="G136" s="116"/>
      <c r="H136" s="117"/>
      <c r="I136" s="117"/>
      <c r="J136" s="118"/>
      <c r="K136" s="115"/>
      <c r="L136" s="116"/>
      <c r="M136" s="117"/>
    </row>
    <row r="137" spans="1:13" s="2" customFormat="1" ht="15">
      <c r="A137" s="150"/>
      <c r="B137" s="140">
        <v>34.81</v>
      </c>
      <c r="C137" s="151"/>
      <c r="D137" s="151" t="s">
        <v>130</v>
      </c>
      <c r="E137" s="152"/>
      <c r="F137" s="130"/>
      <c r="G137" s="116"/>
      <c r="H137" s="117"/>
      <c r="I137" s="117"/>
      <c r="J137" s="118"/>
      <c r="K137" s="115"/>
      <c r="L137" s="116"/>
      <c r="M137" s="117"/>
    </row>
    <row r="138" spans="1:13" s="2" customFormat="1" ht="15">
      <c r="A138" s="150"/>
      <c r="B138" s="140"/>
      <c r="C138" s="151"/>
      <c r="D138" s="151"/>
      <c r="E138" s="152"/>
      <c r="F138" s="130"/>
      <c r="G138" s="116"/>
      <c r="H138" s="117"/>
      <c r="I138" s="117"/>
      <c r="J138" s="118"/>
      <c r="K138" s="115"/>
      <c r="L138" s="116"/>
      <c r="M138" s="117"/>
    </row>
    <row r="139" spans="1:13" s="2" customFormat="1" ht="45">
      <c r="A139" s="150">
        <v>46168</v>
      </c>
      <c r="B139" s="140"/>
      <c r="C139" s="151" t="s">
        <v>202</v>
      </c>
      <c r="D139" s="151"/>
      <c r="E139" s="152"/>
      <c r="F139" s="130"/>
      <c r="G139" s="116"/>
      <c r="H139" s="117"/>
      <c r="I139" s="117"/>
      <c r="J139" s="118"/>
      <c r="K139" s="115"/>
      <c r="L139" s="116"/>
      <c r="M139" s="117"/>
    </row>
    <row r="140" spans="1:13" s="2" customFormat="1" ht="15">
      <c r="A140" s="139"/>
      <c r="B140" s="140">
        <v>520.04999999999995</v>
      </c>
      <c r="C140" s="151"/>
      <c r="D140" s="151" t="s">
        <v>136</v>
      </c>
      <c r="E140" s="152" t="s">
        <v>182</v>
      </c>
      <c r="F140" s="130"/>
      <c r="G140" s="116"/>
      <c r="H140" s="117"/>
      <c r="I140" s="117"/>
      <c r="J140" s="118"/>
      <c r="K140" s="115"/>
      <c r="L140" s="116"/>
      <c r="M140" s="117"/>
    </row>
    <row r="141" spans="1:13" s="2" customFormat="1" ht="15">
      <c r="A141" s="139"/>
      <c r="B141" s="140">
        <v>35.15</v>
      </c>
      <c r="C141" s="151"/>
      <c r="D141" s="151" t="s">
        <v>130</v>
      </c>
      <c r="E141" s="152"/>
      <c r="F141" s="130"/>
      <c r="G141" s="116"/>
      <c r="H141" s="117"/>
      <c r="I141" s="117"/>
      <c r="J141" s="118"/>
      <c r="K141" s="115"/>
      <c r="L141" s="116"/>
      <c r="M141" s="117"/>
    </row>
    <row r="142" spans="1:13" s="2" customFormat="1" ht="15">
      <c r="A142" s="139"/>
      <c r="B142" s="140"/>
      <c r="C142" s="151"/>
      <c r="D142" s="151"/>
      <c r="E142" s="152"/>
      <c r="F142" s="130"/>
      <c r="G142" s="116"/>
      <c r="H142" s="117"/>
      <c r="I142" s="117"/>
      <c r="J142" s="118"/>
      <c r="K142" s="115"/>
      <c r="L142" s="116"/>
      <c r="M142" s="117"/>
    </row>
    <row r="143" spans="1:13" s="2" customFormat="1" ht="15">
      <c r="A143" s="139"/>
      <c r="B143" s="140"/>
      <c r="C143" s="151"/>
      <c r="D143" s="151"/>
      <c r="E143" s="152"/>
      <c r="F143" s="130"/>
      <c r="G143" s="116"/>
      <c r="H143" s="117"/>
      <c r="I143" s="117"/>
      <c r="J143" s="118"/>
      <c r="K143" s="115"/>
      <c r="L143" s="116"/>
      <c r="M143" s="117"/>
    </row>
    <row r="144" spans="1:13" s="2" customFormat="1" hidden="1">
      <c r="A144" s="106"/>
      <c r="B144" s="107"/>
      <c r="C144" s="108"/>
      <c r="D144" s="108"/>
      <c r="E144" s="109"/>
      <c r="F144" s="1"/>
    </row>
    <row r="145" spans="1:6" ht="19.5" customHeight="1">
      <c r="A145" s="70" t="s">
        <v>203</v>
      </c>
      <c r="B145" s="71">
        <f>SUM(B58:B144)</f>
        <v>9527.6</v>
      </c>
      <c r="C145" s="122" t="str">
        <f>IF(SUBTOTAL(3,B58:B144)=SUBTOTAL(103,B58:B144),'Summary and sign-off'!$A$48,'Summary and sign-off'!$A$49)</f>
        <v>Check - there are no hidden rows with data</v>
      </c>
      <c r="D145" s="184" t="str">
        <f>IF('Summary and sign-off'!F56='Summary and sign-off'!F54,'Summary and sign-off'!A51,'Summary and sign-off'!A50)</f>
        <v>Not all lines have an entry for "Cost in NZ$" and "Type of expense"</v>
      </c>
      <c r="E145" s="184"/>
      <c r="F145" s="17"/>
    </row>
    <row r="146" spans="1:6" ht="10.5" customHeight="1">
      <c r="A146" s="17"/>
      <c r="B146" s="19"/>
      <c r="C146" s="17"/>
      <c r="D146" s="17"/>
      <c r="E146" s="17"/>
      <c r="F146" s="17"/>
    </row>
    <row r="147" spans="1:6" ht="24.75" customHeight="1">
      <c r="A147" s="186" t="s">
        <v>204</v>
      </c>
      <c r="B147" s="186"/>
      <c r="C147" s="186"/>
      <c r="D147" s="186"/>
      <c r="E147" s="186"/>
      <c r="F147" s="17"/>
    </row>
    <row r="148" spans="1:6" ht="27" customHeight="1">
      <c r="A148" s="24" t="s">
        <v>121</v>
      </c>
      <c r="B148" s="24" t="s">
        <v>64</v>
      </c>
      <c r="C148" s="24" t="s">
        <v>205</v>
      </c>
      <c r="D148" s="24" t="s">
        <v>206</v>
      </c>
      <c r="E148" s="24" t="s">
        <v>125</v>
      </c>
      <c r="F148" s="28"/>
    </row>
    <row r="149" spans="1:6" s="2" customFormat="1" ht="15">
      <c r="A149" s="150">
        <v>46080</v>
      </c>
      <c r="B149" s="140">
        <v>31.3</v>
      </c>
      <c r="C149" s="151" t="s">
        <v>207</v>
      </c>
      <c r="D149" s="151" t="s">
        <v>138</v>
      </c>
      <c r="E149" s="152" t="s">
        <v>208</v>
      </c>
      <c r="F149" s="1"/>
    </row>
    <row r="150" spans="1:6" s="2" customFormat="1" ht="15">
      <c r="A150" s="139"/>
      <c r="B150" s="140"/>
      <c r="C150" s="151"/>
      <c r="D150" s="151"/>
      <c r="E150" s="152"/>
      <c r="F150" s="1"/>
    </row>
    <row r="151" spans="1:6" s="2" customFormat="1" ht="15">
      <c r="A151" s="139"/>
      <c r="B151" s="140"/>
      <c r="C151" s="151"/>
      <c r="D151" s="151"/>
      <c r="E151" s="152"/>
      <c r="F151" s="1"/>
    </row>
    <row r="152" spans="1:6" s="2" customFormat="1">
      <c r="A152" s="115"/>
      <c r="B152" s="116"/>
      <c r="C152" s="117"/>
      <c r="D152" s="117"/>
      <c r="E152" s="118"/>
      <c r="F152" s="1"/>
    </row>
    <row r="153" spans="1:6" s="2" customFormat="1">
      <c r="A153" s="115"/>
      <c r="B153" s="116"/>
      <c r="C153" s="117"/>
      <c r="D153" s="117"/>
      <c r="E153" s="118"/>
      <c r="F153" s="1"/>
    </row>
    <row r="154" spans="1:6" s="2" customFormat="1">
      <c r="A154" s="115"/>
      <c r="B154" s="116"/>
      <c r="C154" s="117"/>
      <c r="D154" s="117"/>
      <c r="E154" s="118"/>
      <c r="F154" s="1"/>
    </row>
    <row r="155" spans="1:6" s="2" customFormat="1">
      <c r="A155" s="115"/>
      <c r="B155" s="116"/>
      <c r="C155" s="117"/>
      <c r="D155" s="117"/>
      <c r="E155" s="118"/>
      <c r="F155" s="1"/>
    </row>
    <row r="156" spans="1:6" s="2" customFormat="1">
      <c r="A156" s="115"/>
      <c r="B156" s="116"/>
      <c r="C156" s="117"/>
      <c r="D156" s="117"/>
      <c r="E156" s="118"/>
      <c r="F156" s="1"/>
    </row>
    <row r="157" spans="1:6" s="2" customFormat="1">
      <c r="A157" s="115"/>
      <c r="B157" s="116"/>
      <c r="C157" s="117"/>
      <c r="D157" s="117"/>
      <c r="E157" s="118"/>
      <c r="F157" s="1"/>
    </row>
    <row r="158" spans="1:6" s="2" customFormat="1" hidden="1">
      <c r="A158" s="93"/>
      <c r="B158" s="94"/>
      <c r="C158" s="95"/>
      <c r="D158" s="95"/>
      <c r="E158" s="96"/>
      <c r="F158" s="1"/>
    </row>
    <row r="159" spans="1:6" ht="19.5" customHeight="1">
      <c r="A159" s="70" t="s">
        <v>209</v>
      </c>
      <c r="B159" s="71">
        <f>SUM(B149:B158)</f>
        <v>31.3</v>
      </c>
      <c r="C159" s="122" t="str">
        <f>IF(SUBTOTAL(3,B149:B158)=SUBTOTAL(103,B149:B158),'Summary and sign-off'!$A$48,'Summary and sign-off'!$A$49)</f>
        <v>Check - there are no hidden rows with data</v>
      </c>
      <c r="D159" s="184" t="str">
        <f>IF('Summary and sign-off'!F57='Summary and sign-off'!F54,'Summary and sign-off'!A51,'Summary and sign-off'!A50)</f>
        <v>Check - each entry provides sufficient information</v>
      </c>
      <c r="E159" s="184"/>
      <c r="F159" s="17"/>
    </row>
    <row r="160" spans="1:6" ht="10.5" customHeight="1">
      <c r="A160" s="17"/>
      <c r="B160" s="56"/>
      <c r="C160" s="19"/>
      <c r="D160" s="17"/>
      <c r="E160" s="17"/>
      <c r="F160" s="17"/>
    </row>
    <row r="161" spans="1:6" ht="34.5" customHeight="1">
      <c r="A161" s="31" t="s">
        <v>210</v>
      </c>
      <c r="B161" s="57">
        <f>B54+B145+B159</f>
        <v>39066.890000000007</v>
      </c>
      <c r="C161" s="32"/>
      <c r="D161" s="32"/>
      <c r="E161" s="32"/>
      <c r="F161" s="17"/>
    </row>
    <row r="162" spans="1:6">
      <c r="A162" s="17"/>
      <c r="B162" s="19"/>
      <c r="C162" s="17"/>
      <c r="D162" s="17"/>
      <c r="E162" s="17"/>
      <c r="F162" s="17"/>
    </row>
    <row r="163" spans="1:6">
      <c r="A163" s="18" t="s">
        <v>75</v>
      </c>
      <c r="B163" s="19"/>
      <c r="C163" s="17"/>
      <c r="D163" s="17"/>
      <c r="E163" s="17"/>
      <c r="F163" s="17"/>
    </row>
    <row r="164" spans="1:6" ht="12.6" customHeight="1">
      <c r="A164" s="20" t="s">
        <v>211</v>
      </c>
      <c r="F164" s="17"/>
    </row>
    <row r="165" spans="1:6" ht="13.15" customHeight="1">
      <c r="A165" s="20" t="s">
        <v>212</v>
      </c>
      <c r="B165" s="17"/>
      <c r="D165" s="17"/>
      <c r="F165" s="17"/>
    </row>
    <row r="166" spans="1:6">
      <c r="A166" s="20" t="s">
        <v>213</v>
      </c>
      <c r="F166" s="17"/>
    </row>
    <row r="167" spans="1:6">
      <c r="A167" s="20" t="s">
        <v>81</v>
      </c>
      <c r="B167" s="19"/>
      <c r="C167" s="17"/>
      <c r="D167" s="17"/>
      <c r="E167" s="17"/>
      <c r="F167" s="17"/>
    </row>
    <row r="168" spans="1:6" ht="13.15" customHeight="1">
      <c r="A168" s="20" t="s">
        <v>214</v>
      </c>
      <c r="B168" s="17"/>
      <c r="D168" s="17"/>
      <c r="F168" s="17"/>
    </row>
    <row r="169" spans="1:6">
      <c r="A169" s="20" t="s">
        <v>215</v>
      </c>
      <c r="F169" s="17"/>
    </row>
    <row r="170" spans="1:6">
      <c r="A170" s="20" t="s">
        <v>216</v>
      </c>
      <c r="B170" s="20"/>
      <c r="C170" s="20"/>
      <c r="D170" s="20"/>
      <c r="F170" s="17"/>
    </row>
    <row r="171" spans="1:6">
      <c r="A171" s="26"/>
      <c r="B171" s="17"/>
      <c r="C171" s="17"/>
      <c r="D171" s="17"/>
      <c r="E171" s="17"/>
      <c r="F171" s="17"/>
    </row>
    <row r="172" spans="1:6" hidden="1">
      <c r="A172" s="26"/>
      <c r="B172" s="17"/>
      <c r="C172" s="17"/>
      <c r="D172" s="17"/>
      <c r="E172" s="17"/>
      <c r="F172" s="17"/>
    </row>
    <row r="173" spans="1:6"/>
    <row r="174" spans="1:6"/>
    <row r="175" spans="1:6"/>
    <row r="176" spans="1:6"/>
    <row r="177" spans="1:6" ht="12.75" hidden="1" customHeight="1"/>
    <row r="178" spans="1:6"/>
    <row r="179" spans="1:6"/>
    <row r="180" spans="1:6" hidden="1">
      <c r="A180" s="26"/>
      <c r="B180" s="17"/>
      <c r="C180" s="17"/>
      <c r="D180" s="17"/>
      <c r="E180" s="17"/>
      <c r="F180" s="17"/>
    </row>
    <row r="181" spans="1:6" hidden="1">
      <c r="A181" s="26"/>
      <c r="B181" s="17"/>
      <c r="C181" s="17"/>
      <c r="D181" s="17"/>
      <c r="E181" s="17"/>
      <c r="F181" s="17"/>
    </row>
    <row r="182" spans="1:6" hidden="1">
      <c r="A182" s="26"/>
      <c r="B182" s="17"/>
      <c r="C182" s="17"/>
      <c r="D182" s="17"/>
      <c r="E182" s="17"/>
      <c r="F182" s="17"/>
    </row>
    <row r="183" spans="1:6" hidden="1">
      <c r="A183" s="26"/>
      <c r="B183" s="17"/>
      <c r="C183" s="17"/>
      <c r="D183" s="17"/>
      <c r="E183" s="17"/>
      <c r="F183" s="17"/>
    </row>
    <row r="184" spans="1:6" hidden="1">
      <c r="A184" s="26"/>
      <c r="B184" s="17"/>
      <c r="C184" s="17"/>
      <c r="D184" s="17"/>
      <c r="E184" s="17"/>
      <c r="F184" s="17"/>
    </row>
    <row r="185" spans="1:6"/>
    <row r="186" spans="1:6"/>
    <row r="187" spans="1:6"/>
    <row r="188" spans="1:6"/>
    <row r="189" spans="1:6"/>
    <row r="190" spans="1:6"/>
    <row r="191" spans="1:6"/>
    <row r="192" spans="1:6"/>
    <row r="193"/>
    <row r="194"/>
    <row r="195"/>
    <row r="196"/>
    <row r="197"/>
    <row r="198"/>
    <row r="199"/>
    <row r="200"/>
    <row r="201"/>
    <row r="202"/>
    <row r="203"/>
    <row r="204"/>
    <row r="205"/>
    <row r="206"/>
    <row r="207"/>
    <row r="208"/>
    <row r="209"/>
    <row r="210"/>
    <row r="211"/>
    <row r="212"/>
    <row r="213"/>
  </sheetData>
  <sheetProtection sheet="1" formatCells="0" formatRows="0" insertColumns="0" insertRows="0" deleteRows="0"/>
  <mergeCells count="15">
    <mergeCell ref="B7:E7"/>
    <mergeCell ref="B5:E5"/>
    <mergeCell ref="D159:E159"/>
    <mergeCell ref="A1:E1"/>
    <mergeCell ref="A56:E56"/>
    <mergeCell ref="A147:E147"/>
    <mergeCell ref="B2:E2"/>
    <mergeCell ref="B3:E3"/>
    <mergeCell ref="B4:E4"/>
    <mergeCell ref="A8:E8"/>
    <mergeCell ref="A9:E9"/>
    <mergeCell ref="B6:E6"/>
    <mergeCell ref="D54:E54"/>
    <mergeCell ref="D145:E145"/>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58 A13 A53 A149 A77:A144"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48 A57 A11:A12"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62:A64 A150:A157 A72:A76 A14:A52"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B149:B158 B58:B64 B71:B144 B13:B53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85" zoomScaleNormal="85" workbookViewId="0">
      <selection activeCell="C12" sqref="C12"/>
    </sheetView>
  </sheetViews>
  <sheetFormatPr defaultColWidth="0" defaultRowHeight="13.15" zeroHeight="1"/>
  <cols>
    <col min="1" max="1" width="35.7109375" customWidth="1"/>
    <col min="2" max="2" width="14.28515625" customWidth="1"/>
    <col min="3" max="3" width="71.42578125" customWidth="1"/>
    <col min="4" max="4" width="50" customWidth="1"/>
    <col min="5" max="5" width="21.42578125" customWidth="1"/>
    <col min="6" max="6" width="39.28515625" customWidth="1"/>
    <col min="7" max="10" width="9.28515625" hidden="1" customWidth="1"/>
    <col min="11" max="13" width="0" hidden="1" customWidth="1"/>
  </cols>
  <sheetData>
    <row r="1" spans="1:6" ht="26.25" customHeight="1">
      <c r="A1" s="185" t="s">
        <v>112</v>
      </c>
      <c r="B1" s="185"/>
      <c r="C1" s="185"/>
      <c r="D1" s="185"/>
      <c r="E1" s="185"/>
    </row>
    <row r="2" spans="1:6" ht="21" customHeight="1">
      <c r="A2" s="3" t="s">
        <v>113</v>
      </c>
      <c r="B2" s="183" t="str">
        <f>'Summary and sign-off'!B2:F2</f>
        <v>Department of Internal Affairs</v>
      </c>
      <c r="C2" s="183"/>
      <c r="D2" s="183"/>
      <c r="E2" s="183"/>
    </row>
    <row r="3" spans="1:6" ht="31.15">
      <c r="A3" s="3" t="s">
        <v>114</v>
      </c>
      <c r="B3" s="183" t="str">
        <f>'Summary and sign-off'!B3:F3</f>
        <v>Paul James</v>
      </c>
      <c r="C3" s="183"/>
      <c r="D3" s="183"/>
      <c r="E3" s="183"/>
    </row>
    <row r="4" spans="1:6" ht="21" customHeight="1">
      <c r="A4" s="3" t="s">
        <v>115</v>
      </c>
      <c r="B4" s="183">
        <f>'Summary and sign-off'!B4:F4</f>
        <v>45839</v>
      </c>
      <c r="C4" s="183"/>
      <c r="D4" s="183"/>
      <c r="E4" s="183"/>
    </row>
    <row r="5" spans="1:6" ht="21" customHeight="1">
      <c r="A5" s="3" t="s">
        <v>116</v>
      </c>
      <c r="B5" s="183">
        <f>'Summary and sign-off'!B5:F5</f>
        <v>46203</v>
      </c>
      <c r="C5" s="183"/>
      <c r="D5" s="183"/>
      <c r="E5" s="183"/>
    </row>
    <row r="6" spans="1:6" ht="21" customHeight="1">
      <c r="A6" s="3" t="s">
        <v>117</v>
      </c>
      <c r="B6" s="177" t="s">
        <v>83</v>
      </c>
      <c r="C6" s="177"/>
      <c r="D6" s="177"/>
      <c r="E6" s="177"/>
    </row>
    <row r="7" spans="1:6" ht="21" customHeight="1">
      <c r="A7" s="3" t="s">
        <v>56</v>
      </c>
      <c r="B7" s="177" t="s">
        <v>85</v>
      </c>
      <c r="C7" s="177"/>
      <c r="D7" s="177"/>
      <c r="E7" s="177"/>
    </row>
    <row r="8" spans="1:6" ht="35.25" customHeight="1">
      <c r="A8" s="194" t="s">
        <v>217</v>
      </c>
      <c r="B8" s="194"/>
      <c r="C8" s="195"/>
      <c r="D8" s="195"/>
      <c r="E8" s="195"/>
      <c r="F8" s="27"/>
    </row>
    <row r="9" spans="1:6" ht="35.25" customHeight="1">
      <c r="A9" s="192" t="s">
        <v>218</v>
      </c>
      <c r="B9" s="193"/>
      <c r="C9" s="193"/>
      <c r="D9" s="193"/>
      <c r="E9" s="193"/>
      <c r="F9" s="27"/>
    </row>
    <row r="10" spans="1:6" ht="27" customHeight="1">
      <c r="A10" s="24" t="s">
        <v>219</v>
      </c>
      <c r="B10" s="24" t="s">
        <v>64</v>
      </c>
      <c r="C10" s="24" t="s">
        <v>220</v>
      </c>
      <c r="D10" s="24" t="s">
        <v>221</v>
      </c>
      <c r="E10" s="24" t="s">
        <v>125</v>
      </c>
      <c r="F10" s="20"/>
    </row>
    <row r="11" spans="1:6" s="2" customFormat="1">
      <c r="A11" s="119"/>
      <c r="B11" s="116"/>
      <c r="C11" s="120"/>
      <c r="D11" s="120"/>
      <c r="E11" s="121"/>
    </row>
    <row r="12" spans="1:6" s="2" customFormat="1">
      <c r="A12" s="115"/>
      <c r="B12" s="116"/>
      <c r="C12" s="120"/>
      <c r="D12" s="120"/>
      <c r="E12" s="121"/>
    </row>
    <row r="13" spans="1:6" s="2" customFormat="1">
      <c r="A13" s="115"/>
      <c r="B13" s="116"/>
      <c r="C13" s="120"/>
      <c r="D13" s="120"/>
      <c r="E13" s="121"/>
    </row>
    <row r="14" spans="1:6" s="2" customFormat="1">
      <c r="A14" s="115"/>
      <c r="B14" s="116"/>
      <c r="C14" s="120"/>
      <c r="D14" s="120"/>
      <c r="E14" s="121"/>
    </row>
    <row r="15" spans="1:6" s="2" customFormat="1">
      <c r="A15" s="115"/>
      <c r="B15" s="116"/>
      <c r="C15" s="120"/>
      <c r="D15" s="120"/>
      <c r="E15" s="121"/>
    </row>
    <row r="16" spans="1:6" s="2" customFormat="1">
      <c r="A16" s="115"/>
      <c r="B16" s="116"/>
      <c r="C16" s="120"/>
      <c r="D16" s="120"/>
      <c r="E16" s="121"/>
    </row>
    <row r="17" spans="1:6" s="2" customFormat="1">
      <c r="A17" s="115"/>
      <c r="B17" s="116"/>
      <c r="C17" s="120"/>
      <c r="D17" s="120"/>
      <c r="E17" s="121"/>
    </row>
    <row r="18" spans="1:6" s="2" customFormat="1">
      <c r="A18" s="115"/>
      <c r="B18" s="116"/>
      <c r="C18" s="120"/>
      <c r="D18" s="120"/>
      <c r="E18" s="121"/>
    </row>
    <row r="19" spans="1:6" s="2" customFormat="1">
      <c r="A19" s="115"/>
      <c r="B19" s="116"/>
      <c r="C19" s="120"/>
      <c r="D19" s="120"/>
      <c r="E19" s="121"/>
    </row>
    <row r="20" spans="1:6" s="2" customFormat="1">
      <c r="A20" s="115"/>
      <c r="B20" s="116"/>
      <c r="C20" s="120"/>
      <c r="D20" s="120"/>
      <c r="E20" s="121"/>
    </row>
    <row r="21" spans="1:6" s="2" customFormat="1">
      <c r="A21" s="115"/>
      <c r="B21" s="116"/>
      <c r="C21" s="120"/>
      <c r="D21" s="120"/>
      <c r="E21" s="121"/>
    </row>
    <row r="22" spans="1:6" s="2" customFormat="1">
      <c r="A22" s="119"/>
      <c r="B22" s="116"/>
      <c r="C22" s="120"/>
      <c r="D22" s="120"/>
      <c r="E22" s="121"/>
    </row>
    <row r="23" spans="1:6" s="2" customFormat="1">
      <c r="A23" s="119"/>
      <c r="B23" s="116"/>
      <c r="C23" s="120"/>
      <c r="D23" s="120"/>
      <c r="E23" s="121"/>
    </row>
    <row r="24" spans="1:6" s="2" customFormat="1" ht="11.25" hidden="1" customHeight="1">
      <c r="A24" s="97"/>
      <c r="B24" s="94"/>
      <c r="C24" s="98"/>
      <c r="D24" s="98"/>
      <c r="E24" s="99"/>
    </row>
    <row r="25" spans="1:6" ht="34.5" customHeight="1">
      <c r="A25" s="52" t="s">
        <v>222</v>
      </c>
      <c r="B25" s="61">
        <f>SUM(B11:B24)</f>
        <v>0</v>
      </c>
      <c r="C25" s="69" t="str">
        <f>IF(SUBTOTAL(3,B11:B24)=SUBTOTAL(103,B11:B24),'Summary and sign-off'!$A$48,'Summary and sign-off'!$A$49)</f>
        <v>Check - there are no hidden rows with data</v>
      </c>
      <c r="D25" s="184" t="str">
        <f>IF('Summary and sign-off'!F58='Summary and sign-off'!F54,'Summary and sign-off'!A51,'Summary and sign-off'!A50)</f>
        <v>Check - each entry provides sufficient information</v>
      </c>
      <c r="E25" s="184"/>
      <c r="F25" s="2"/>
    </row>
    <row r="26" spans="1:6">
      <c r="A26" s="18"/>
      <c r="B26" s="17"/>
      <c r="C26" s="17"/>
      <c r="D26" s="17"/>
      <c r="E26" s="17"/>
    </row>
    <row r="27" spans="1:6">
      <c r="A27" s="18" t="s">
        <v>75</v>
      </c>
      <c r="B27" s="19"/>
      <c r="C27" s="17"/>
      <c r="D27" s="17"/>
      <c r="E27" s="17"/>
    </row>
    <row r="28" spans="1:6" ht="12.75" customHeight="1">
      <c r="A28" s="20" t="s">
        <v>223</v>
      </c>
      <c r="B28" s="20"/>
      <c r="C28" s="20"/>
      <c r="D28" s="20"/>
      <c r="E28" s="20"/>
    </row>
    <row r="29" spans="1:6">
      <c r="A29" s="20" t="s">
        <v>224</v>
      </c>
      <c r="B29" s="20"/>
      <c r="C29" s="28"/>
      <c r="D29" s="28"/>
      <c r="E29" s="28"/>
    </row>
    <row r="30" spans="1:6">
      <c r="A30" s="20" t="s">
        <v>81</v>
      </c>
      <c r="B30" s="19"/>
      <c r="C30" s="17"/>
      <c r="D30" s="17"/>
      <c r="E30" s="17"/>
      <c r="F30" s="17"/>
    </row>
    <row r="31" spans="1:6">
      <c r="A31" s="20" t="s">
        <v>225</v>
      </c>
      <c r="B31" s="20"/>
      <c r="C31" s="28"/>
      <c r="D31" s="28"/>
      <c r="E31" s="28"/>
    </row>
    <row r="32" spans="1:6" ht="12.75" customHeight="1">
      <c r="A32" s="20" t="s">
        <v>226</v>
      </c>
      <c r="B32" s="20"/>
      <c r="C32" s="22"/>
      <c r="D32" s="22"/>
      <c r="E32" s="22"/>
    </row>
    <row r="33" spans="1:5">
      <c r="A33" s="17"/>
      <c r="B33" s="17"/>
      <c r="C33" s="17"/>
      <c r="D33" s="17"/>
      <c r="E33" s="17"/>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48"/>
  <sheetViews>
    <sheetView topLeftCell="A2" zoomScale="85" zoomScaleNormal="85" workbookViewId="0">
      <selection activeCell="B22" sqref="B22"/>
    </sheetView>
  </sheetViews>
  <sheetFormatPr defaultColWidth="0" defaultRowHeight="13.15" zeroHeight="1"/>
  <cols>
    <col min="1" max="1" width="35.7109375" customWidth="1"/>
    <col min="2" max="2" width="14.28515625" customWidth="1"/>
    <col min="3" max="3" width="71.42578125" customWidth="1"/>
    <col min="4" max="4" width="50" customWidth="1"/>
    <col min="5" max="5" width="21.42578125" customWidth="1"/>
    <col min="6" max="6" width="36.7109375" customWidth="1"/>
    <col min="7" max="10" width="9.28515625" hidden="1" customWidth="1"/>
    <col min="11" max="13" width="0" hidden="1" customWidth="1"/>
    <col min="14" max="16384" width="9.28515625" hidden="1"/>
  </cols>
  <sheetData>
    <row r="1" spans="1:6" ht="26.25" customHeight="1">
      <c r="A1" s="185" t="s">
        <v>112</v>
      </c>
      <c r="B1" s="185"/>
      <c r="C1" s="185"/>
      <c r="D1" s="185"/>
      <c r="E1" s="185"/>
    </row>
    <row r="2" spans="1:6" ht="21" customHeight="1">
      <c r="A2" s="3" t="s">
        <v>113</v>
      </c>
      <c r="B2" s="183" t="str">
        <f>'Summary and sign-off'!B2:F2</f>
        <v>Department of Internal Affairs</v>
      </c>
      <c r="C2" s="183"/>
      <c r="D2" s="183"/>
      <c r="E2" s="183"/>
    </row>
    <row r="3" spans="1:6" ht="31.15">
      <c r="A3" s="3" t="s">
        <v>227</v>
      </c>
      <c r="B3" s="183" t="str">
        <f>'Summary and sign-off'!B3:F3</f>
        <v>Paul James</v>
      </c>
      <c r="C3" s="183"/>
      <c r="D3" s="183"/>
      <c r="E3" s="183"/>
    </row>
    <row r="4" spans="1:6" ht="21" customHeight="1">
      <c r="A4" s="3" t="s">
        <v>115</v>
      </c>
      <c r="B4" s="183">
        <f>'Summary and sign-off'!B4:F4</f>
        <v>45839</v>
      </c>
      <c r="C4" s="183"/>
      <c r="D4" s="183"/>
      <c r="E4" s="183"/>
    </row>
    <row r="5" spans="1:6" ht="21" customHeight="1">
      <c r="A5" s="3" t="s">
        <v>116</v>
      </c>
      <c r="B5" s="183">
        <f>'Summary and sign-off'!B5:F5</f>
        <v>46203</v>
      </c>
      <c r="C5" s="183"/>
      <c r="D5" s="183"/>
      <c r="E5" s="183"/>
    </row>
    <row r="6" spans="1:6" ht="21" customHeight="1">
      <c r="A6" s="3" t="s">
        <v>117</v>
      </c>
      <c r="B6" s="177" t="s">
        <v>83</v>
      </c>
      <c r="C6" s="177"/>
      <c r="D6" s="177"/>
      <c r="E6" s="177"/>
      <c r="F6" s="23"/>
    </row>
    <row r="7" spans="1:6" ht="21" customHeight="1">
      <c r="A7" s="3" t="s">
        <v>56</v>
      </c>
      <c r="B7" s="177" t="s">
        <v>85</v>
      </c>
      <c r="C7" s="177"/>
      <c r="D7" s="177"/>
      <c r="E7" s="177"/>
      <c r="F7" s="23"/>
    </row>
    <row r="8" spans="1:6" ht="35.25" customHeight="1">
      <c r="A8" s="188" t="s">
        <v>228</v>
      </c>
      <c r="B8" s="188"/>
      <c r="C8" s="195"/>
      <c r="D8" s="195"/>
      <c r="E8" s="195"/>
    </row>
    <row r="9" spans="1:6" ht="35.25" customHeight="1">
      <c r="A9" s="196" t="s">
        <v>229</v>
      </c>
      <c r="B9" s="197"/>
      <c r="C9" s="197"/>
      <c r="D9" s="197"/>
      <c r="E9" s="197"/>
    </row>
    <row r="10" spans="1:6" ht="27" customHeight="1">
      <c r="A10" s="24" t="s">
        <v>121</v>
      </c>
      <c r="B10" s="24" t="s">
        <v>64</v>
      </c>
      <c r="C10" s="24" t="s">
        <v>230</v>
      </c>
      <c r="D10" s="24" t="s">
        <v>231</v>
      </c>
      <c r="E10" s="24" t="s">
        <v>125</v>
      </c>
      <c r="F10" s="20"/>
    </row>
    <row r="11" spans="1:6" s="2" customFormat="1" hidden="1">
      <c r="A11" s="97"/>
      <c r="B11" s="94"/>
      <c r="C11" s="98"/>
      <c r="D11" s="98"/>
      <c r="E11" s="99"/>
    </row>
    <row r="12" spans="1:6" s="2" customFormat="1" ht="15">
      <c r="A12" s="139">
        <v>45853</v>
      </c>
      <c r="B12" s="140">
        <v>1586.97</v>
      </c>
      <c r="C12" s="141" t="s">
        <v>232</v>
      </c>
      <c r="D12" s="141" t="s">
        <v>233</v>
      </c>
      <c r="E12" s="142" t="s">
        <v>170</v>
      </c>
    </row>
    <row r="13" spans="1:6" s="2" customFormat="1" ht="30">
      <c r="A13" s="139">
        <v>45903</v>
      </c>
      <c r="B13" s="140">
        <v>62.3</v>
      </c>
      <c r="C13" s="141" t="s">
        <v>234</v>
      </c>
      <c r="D13" s="141" t="s">
        <v>235</v>
      </c>
      <c r="E13" s="142"/>
    </row>
    <row r="14" spans="1:6" s="2" customFormat="1" ht="15">
      <c r="A14" s="139">
        <v>45980</v>
      </c>
      <c r="B14" s="140">
        <v>3600</v>
      </c>
      <c r="C14" s="141" t="s">
        <v>236</v>
      </c>
      <c r="D14" s="141" t="s">
        <v>237</v>
      </c>
      <c r="E14" s="142"/>
    </row>
    <row r="15" spans="1:6" s="2" customFormat="1" ht="75">
      <c r="A15" s="139">
        <v>46191</v>
      </c>
      <c r="B15" s="140">
        <v>310.5</v>
      </c>
      <c r="C15" s="141" t="s">
        <v>238</v>
      </c>
      <c r="D15" s="141" t="s">
        <v>233</v>
      </c>
      <c r="E15" s="142" t="s">
        <v>239</v>
      </c>
    </row>
    <row r="16" spans="1:6" s="2" customFormat="1" ht="30">
      <c r="A16" s="139">
        <v>46173</v>
      </c>
      <c r="B16" s="140">
        <v>434.21</v>
      </c>
      <c r="C16" s="141" t="s">
        <v>240</v>
      </c>
      <c r="D16" s="141" t="s">
        <v>241</v>
      </c>
      <c r="E16" s="142"/>
    </row>
    <row r="17" spans="1:6" s="2" customFormat="1" ht="15">
      <c r="A17" s="175" t="s">
        <v>242</v>
      </c>
      <c r="B17" s="140">
        <v>1102.6199999999999</v>
      </c>
      <c r="C17" s="141" t="s">
        <v>243</v>
      </c>
      <c r="D17" s="141" t="s">
        <v>244</v>
      </c>
      <c r="E17" s="142"/>
    </row>
    <row r="18" spans="1:6" s="2" customFormat="1" ht="30">
      <c r="A18" s="175" t="s">
        <v>242</v>
      </c>
      <c r="B18" s="140">
        <v>2392.29</v>
      </c>
      <c r="C18" s="141" t="s">
        <v>245</v>
      </c>
      <c r="D18" s="141" t="s">
        <v>244</v>
      </c>
      <c r="E18" s="142"/>
    </row>
    <row r="19" spans="1:6" s="2" customFormat="1" ht="15">
      <c r="A19" s="139"/>
      <c r="B19" s="140"/>
      <c r="C19" s="141"/>
      <c r="D19" s="141"/>
      <c r="E19" s="142"/>
    </row>
    <row r="20" spans="1:6" s="2" customFormat="1">
      <c r="A20" s="115"/>
      <c r="B20" s="116"/>
      <c r="C20" s="120"/>
      <c r="D20" s="120"/>
      <c r="E20" s="121"/>
    </row>
    <row r="21" spans="1:6" s="2" customFormat="1">
      <c r="A21" s="115"/>
      <c r="B21" s="116"/>
      <c r="C21" s="120"/>
      <c r="D21" s="120"/>
      <c r="E21" s="121"/>
    </row>
    <row r="22" spans="1:6" s="2" customFormat="1">
      <c r="A22" s="119"/>
      <c r="B22" s="116"/>
      <c r="C22" s="120"/>
      <c r="D22" s="120"/>
      <c r="E22" s="121"/>
    </row>
    <row r="23" spans="1:6" s="2" customFormat="1">
      <c r="A23" s="119"/>
      <c r="B23" s="116"/>
      <c r="C23" s="120"/>
      <c r="D23" s="120"/>
      <c r="E23" s="121"/>
    </row>
    <row r="24" spans="1:6" s="2" customFormat="1" hidden="1">
      <c r="A24" s="97"/>
      <c r="B24" s="94"/>
      <c r="C24" s="98"/>
      <c r="D24" s="98"/>
      <c r="E24" s="99"/>
    </row>
    <row r="25" spans="1:6" ht="34.5" customHeight="1">
      <c r="A25" s="52" t="s">
        <v>246</v>
      </c>
      <c r="B25" s="61">
        <f>SUM(B11:B24)</f>
        <v>9488.89</v>
      </c>
      <c r="C25" s="69" t="str">
        <f>IF(SUBTOTAL(3,B11:B24)=SUBTOTAL(103,B11:B24),'Summary and sign-off'!$A$48,'Summary and sign-off'!$A$49)</f>
        <v>Check - there are no hidden rows with data</v>
      </c>
      <c r="D25" s="184" t="str">
        <f>IF('Summary and sign-off'!F59='Summary and sign-off'!F54,'Summary and sign-off'!A51,'Summary and sign-off'!A50)</f>
        <v>Check - each entry provides sufficient information</v>
      </c>
      <c r="E25" s="184"/>
    </row>
    <row r="26" spans="1:6" ht="14.1" customHeight="1">
      <c r="B26" s="17"/>
      <c r="C26" s="17"/>
      <c r="D26" s="17"/>
      <c r="E26" s="17"/>
    </row>
    <row r="27" spans="1:6">
      <c r="A27" s="18" t="s">
        <v>247</v>
      </c>
      <c r="B27" s="17"/>
      <c r="C27" s="17"/>
      <c r="D27" s="17"/>
      <c r="E27" s="17"/>
    </row>
    <row r="28" spans="1:6" ht="12.6" customHeight="1">
      <c r="A28" s="20" t="s">
        <v>211</v>
      </c>
      <c r="B28" s="17"/>
      <c r="C28" s="17"/>
      <c r="D28" s="17"/>
      <c r="E28" s="17"/>
    </row>
    <row r="29" spans="1:6">
      <c r="A29" s="20" t="s">
        <v>81</v>
      </c>
      <c r="B29" s="19"/>
      <c r="C29" s="17"/>
      <c r="D29" s="17"/>
      <c r="E29" s="17"/>
      <c r="F29" s="17"/>
    </row>
    <row r="30" spans="1:6">
      <c r="A30" s="20" t="s">
        <v>225</v>
      </c>
      <c r="C30" s="17"/>
      <c r="D30" s="17"/>
      <c r="E30" s="17"/>
      <c r="F30" s="17"/>
    </row>
    <row r="31" spans="1:6" ht="12.75" customHeight="1">
      <c r="A31" s="20" t="s">
        <v>226</v>
      </c>
      <c r="B31" s="25"/>
      <c r="C31" s="22"/>
      <c r="D31" s="22"/>
      <c r="E31" s="22"/>
      <c r="F31" s="22"/>
    </row>
    <row r="32" spans="1:6">
      <c r="B32" s="26"/>
      <c r="C32" s="17"/>
      <c r="D32" s="17"/>
      <c r="E32" s="17"/>
    </row>
    <row r="33" spans="1:5" hidden="1">
      <c r="A33" s="17"/>
      <c r="B33" s="17"/>
      <c r="C33" s="17"/>
      <c r="D33" s="17"/>
    </row>
    <row r="34" spans="1:5" ht="12.75" hidden="1" customHeight="1"/>
    <row r="35" spans="1:5" hidden="1">
      <c r="A35" s="17"/>
      <c r="B35" s="17"/>
      <c r="C35" s="17"/>
      <c r="D35" s="17"/>
      <c r="E35" s="17"/>
    </row>
    <row r="36" spans="1:5" hidden="1">
      <c r="A36" s="17"/>
      <c r="B36" s="17"/>
      <c r="C36" s="17"/>
      <c r="D36" s="17"/>
      <c r="E36" s="17"/>
    </row>
    <row r="37" spans="1:5" hidden="1">
      <c r="A37" s="17"/>
      <c r="B37" s="17"/>
      <c r="C37" s="17"/>
      <c r="D37" s="17"/>
      <c r="E37" s="17"/>
    </row>
    <row r="38" spans="1:5" hidden="1">
      <c r="A38" s="17"/>
      <c r="B38" s="17"/>
      <c r="C38" s="17"/>
      <c r="D38" s="17"/>
      <c r="E38" s="17"/>
    </row>
    <row r="39" spans="1:5" hidden="1">
      <c r="A39" s="17"/>
      <c r="B39" s="17"/>
      <c r="C39" s="17"/>
      <c r="D39" s="17"/>
      <c r="E39" s="17"/>
    </row>
    <row r="46" spans="1:5"/>
    <row r="47" spans="1:5"/>
    <row r="48" spans="1:5"/>
  </sheetData>
  <sheetProtection sheet="1" formatCells="0" insertRows="0" deleteRows="0"/>
  <mergeCells count="10">
    <mergeCell ref="D25:E25"/>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14 A14 A17 A13:A14 A18 A19 A20 A21 A22 A23"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138"/>
  <sheetViews>
    <sheetView zoomScale="70" zoomScaleNormal="70" workbookViewId="0">
      <selection activeCell="G18" sqref="G18"/>
    </sheetView>
  </sheetViews>
  <sheetFormatPr defaultColWidth="0" defaultRowHeight="13.15" zeroHeight="1"/>
  <cols>
    <col min="1" max="1" width="35.7109375" customWidth="1"/>
    <col min="2" max="2" width="46.7109375" customWidth="1"/>
    <col min="3" max="3" width="22.28515625" customWidth="1"/>
    <col min="4" max="4" width="25.42578125" customWidth="1"/>
    <col min="5" max="6" width="35.7109375" customWidth="1"/>
    <col min="7" max="7" width="38" customWidth="1"/>
    <col min="8" max="10" width="9.28515625" hidden="1" customWidth="1"/>
    <col min="11" max="15" width="0" hidden="1" customWidth="1"/>
  </cols>
  <sheetData>
    <row r="1" spans="1:6" ht="26.25" customHeight="1">
      <c r="A1" s="185" t="s">
        <v>248</v>
      </c>
      <c r="B1" s="185"/>
      <c r="C1" s="185"/>
      <c r="D1" s="185"/>
      <c r="E1" s="185"/>
      <c r="F1" s="185"/>
    </row>
    <row r="2" spans="1:6" ht="21" customHeight="1">
      <c r="A2" s="3" t="s">
        <v>113</v>
      </c>
      <c r="B2" s="183" t="str">
        <f>'Summary and sign-off'!B2:F2</f>
        <v>Department of Internal Affairs</v>
      </c>
      <c r="C2" s="183"/>
      <c r="D2" s="183"/>
      <c r="E2" s="183"/>
      <c r="F2" s="183"/>
    </row>
    <row r="3" spans="1:6" ht="31.15">
      <c r="A3" s="3" t="s">
        <v>114</v>
      </c>
      <c r="B3" s="183" t="str">
        <f>'Summary and sign-off'!B3:F3</f>
        <v>Paul James</v>
      </c>
      <c r="C3" s="183"/>
      <c r="D3" s="183"/>
      <c r="E3" s="183"/>
      <c r="F3" s="183"/>
    </row>
    <row r="4" spans="1:6" ht="21" customHeight="1">
      <c r="A4" s="3" t="s">
        <v>115</v>
      </c>
      <c r="B4" s="183">
        <f>'Summary and sign-off'!B4:F4</f>
        <v>45839</v>
      </c>
      <c r="C4" s="183"/>
      <c r="D4" s="183"/>
      <c r="E4" s="183"/>
      <c r="F4" s="183"/>
    </row>
    <row r="5" spans="1:6" ht="21" customHeight="1">
      <c r="A5" s="3" t="s">
        <v>116</v>
      </c>
      <c r="B5" s="183">
        <f>'Summary and sign-off'!B5:F5</f>
        <v>46203</v>
      </c>
      <c r="C5" s="183"/>
      <c r="D5" s="183"/>
      <c r="E5" s="183"/>
      <c r="F5" s="183"/>
    </row>
    <row r="6" spans="1:6" ht="21" customHeight="1">
      <c r="A6" s="3" t="s">
        <v>249</v>
      </c>
      <c r="B6" s="177" t="s">
        <v>83</v>
      </c>
      <c r="C6" s="177"/>
      <c r="D6" s="177"/>
      <c r="E6" s="177"/>
      <c r="F6" s="177"/>
    </row>
    <row r="7" spans="1:6" ht="21" customHeight="1">
      <c r="A7" s="3" t="s">
        <v>56</v>
      </c>
      <c r="B7" s="177" t="s">
        <v>85</v>
      </c>
      <c r="C7" s="177"/>
      <c r="D7" s="177"/>
      <c r="E7" s="177"/>
      <c r="F7" s="177"/>
    </row>
    <row r="8" spans="1:6" ht="36" customHeight="1">
      <c r="A8" s="188" t="s">
        <v>250</v>
      </c>
      <c r="B8" s="188"/>
      <c r="C8" s="188"/>
      <c r="D8" s="188"/>
      <c r="E8" s="188"/>
      <c r="F8" s="188"/>
    </row>
    <row r="9" spans="1:6" ht="36" customHeight="1">
      <c r="A9" s="196" t="s">
        <v>251</v>
      </c>
      <c r="B9" s="197"/>
      <c r="C9" s="197"/>
      <c r="D9" s="197"/>
      <c r="E9" s="197"/>
      <c r="F9" s="197"/>
    </row>
    <row r="10" spans="1:6" ht="39" customHeight="1">
      <c r="A10" s="24" t="s">
        <v>121</v>
      </c>
      <c r="B10" s="110" t="s">
        <v>252</v>
      </c>
      <c r="C10" s="110" t="s">
        <v>253</v>
      </c>
      <c r="D10" s="110" t="s">
        <v>254</v>
      </c>
      <c r="E10" s="110" t="s">
        <v>255</v>
      </c>
      <c r="F10" s="110" t="s">
        <v>256</v>
      </c>
    </row>
    <row r="11" spans="1:6" ht="39" customHeight="1">
      <c r="A11" s="24"/>
      <c r="B11" s="110"/>
      <c r="C11" s="110"/>
      <c r="D11" s="110"/>
      <c r="E11" s="110"/>
      <c r="F11" s="110"/>
    </row>
    <row r="12" spans="1:6" ht="39" customHeight="1">
      <c r="A12" s="24"/>
      <c r="B12" s="110"/>
      <c r="C12" s="110"/>
      <c r="D12" s="110"/>
      <c r="E12" s="110"/>
      <c r="F12" s="110"/>
    </row>
    <row r="13" spans="1:6" s="2" customFormat="1" ht="75">
      <c r="A13" s="139">
        <v>45847</v>
      </c>
      <c r="B13" s="141" t="s">
        <v>257</v>
      </c>
      <c r="C13" s="143" t="s">
        <v>99</v>
      </c>
      <c r="D13" s="141" t="s">
        <v>258</v>
      </c>
      <c r="E13" s="144" t="s">
        <v>98</v>
      </c>
      <c r="F13" s="142"/>
    </row>
    <row r="14" spans="1:6" s="2" customFormat="1" ht="30">
      <c r="A14" s="139">
        <v>45848</v>
      </c>
      <c r="B14" s="141" t="s">
        <v>259</v>
      </c>
      <c r="C14" s="143" t="s">
        <v>99</v>
      </c>
      <c r="D14" s="141" t="s">
        <v>260</v>
      </c>
      <c r="E14" s="144" t="s">
        <v>98</v>
      </c>
      <c r="F14" s="142"/>
    </row>
    <row r="15" spans="1:6" s="2" customFormat="1" ht="60">
      <c r="A15" s="139">
        <v>45849</v>
      </c>
      <c r="B15" s="141" t="s">
        <v>261</v>
      </c>
      <c r="C15" s="143" t="s">
        <v>99</v>
      </c>
      <c r="D15" s="145" t="s">
        <v>262</v>
      </c>
      <c r="E15" s="144" t="s">
        <v>98</v>
      </c>
      <c r="F15" s="146" t="s">
        <v>263</v>
      </c>
    </row>
    <row r="16" spans="1:6" s="2" customFormat="1" ht="30">
      <c r="A16" s="139">
        <v>45861</v>
      </c>
      <c r="B16" s="141" t="s">
        <v>264</v>
      </c>
      <c r="C16" s="143" t="s">
        <v>99</v>
      </c>
      <c r="D16" s="145" t="s">
        <v>265</v>
      </c>
      <c r="E16" s="144" t="s">
        <v>98</v>
      </c>
      <c r="F16" s="146"/>
    </row>
    <row r="17" spans="1:6" s="2" customFormat="1" ht="60">
      <c r="A17" s="139">
        <v>45860</v>
      </c>
      <c r="B17" s="147" t="s">
        <v>266</v>
      </c>
      <c r="C17" s="143" t="s">
        <v>100</v>
      </c>
      <c r="D17" s="145" t="s">
        <v>267</v>
      </c>
      <c r="E17" s="148" t="s">
        <v>98</v>
      </c>
      <c r="F17" s="146"/>
    </row>
    <row r="18" spans="1:6" s="2" customFormat="1" ht="45">
      <c r="A18" s="139">
        <v>45861</v>
      </c>
      <c r="B18" s="145" t="s">
        <v>268</v>
      </c>
      <c r="C18" s="143" t="s">
        <v>100</v>
      </c>
      <c r="D18" s="145" t="s">
        <v>269</v>
      </c>
      <c r="E18" s="144" t="s">
        <v>98</v>
      </c>
      <c r="F18" s="146"/>
    </row>
    <row r="19" spans="1:6" s="2" customFormat="1" ht="75">
      <c r="A19" s="139">
        <v>45868</v>
      </c>
      <c r="B19" s="145" t="s">
        <v>270</v>
      </c>
      <c r="C19" s="143" t="s">
        <v>99</v>
      </c>
      <c r="D19" s="145" t="s">
        <v>271</v>
      </c>
      <c r="E19" s="144" t="s">
        <v>98</v>
      </c>
      <c r="F19" s="146"/>
    </row>
    <row r="20" spans="1:6" s="2" customFormat="1" ht="30">
      <c r="A20" s="139">
        <v>45869</v>
      </c>
      <c r="B20" s="145" t="s">
        <v>272</v>
      </c>
      <c r="C20" s="143" t="s">
        <v>100</v>
      </c>
      <c r="D20" s="145" t="s">
        <v>273</v>
      </c>
      <c r="E20" s="144" t="s">
        <v>98</v>
      </c>
      <c r="F20" s="146"/>
    </row>
    <row r="21" spans="1:6" s="2" customFormat="1" ht="45">
      <c r="A21" s="139">
        <v>45869</v>
      </c>
      <c r="B21" s="145" t="s">
        <v>274</v>
      </c>
      <c r="C21" s="143" t="s">
        <v>99</v>
      </c>
      <c r="D21" s="145" t="s">
        <v>275</v>
      </c>
      <c r="E21" s="144" t="s">
        <v>98</v>
      </c>
      <c r="F21" s="146"/>
    </row>
    <row r="22" spans="1:6" s="2" customFormat="1" ht="75">
      <c r="A22" s="139">
        <v>45871</v>
      </c>
      <c r="B22" s="145" t="s">
        <v>276</v>
      </c>
      <c r="C22" s="143" t="s">
        <v>100</v>
      </c>
      <c r="D22" s="145" t="s">
        <v>277</v>
      </c>
      <c r="E22" s="144" t="s">
        <v>98</v>
      </c>
      <c r="F22" s="146"/>
    </row>
    <row r="23" spans="1:6" s="2" customFormat="1" ht="45">
      <c r="A23" s="139">
        <v>45881</v>
      </c>
      <c r="B23" s="145" t="s">
        <v>278</v>
      </c>
      <c r="C23" s="143" t="s">
        <v>100</v>
      </c>
      <c r="D23" s="145" t="s">
        <v>279</v>
      </c>
      <c r="E23" s="144" t="s">
        <v>98</v>
      </c>
      <c r="F23" s="146"/>
    </row>
    <row r="24" spans="1:6" s="2" customFormat="1" ht="45">
      <c r="A24" s="139">
        <v>45901</v>
      </c>
      <c r="B24" s="145" t="s">
        <v>280</v>
      </c>
      <c r="C24" s="143" t="s">
        <v>99</v>
      </c>
      <c r="D24" s="145" t="s">
        <v>281</v>
      </c>
      <c r="E24" s="144" t="s">
        <v>98</v>
      </c>
      <c r="F24" s="146"/>
    </row>
    <row r="25" spans="1:6" s="2" customFormat="1" ht="30">
      <c r="A25" s="139">
        <v>45904</v>
      </c>
      <c r="B25" s="145" t="s">
        <v>282</v>
      </c>
      <c r="C25" s="143" t="s">
        <v>100</v>
      </c>
      <c r="D25" s="145" t="s">
        <v>283</v>
      </c>
      <c r="E25" s="144" t="s">
        <v>98</v>
      </c>
      <c r="F25" s="146" t="s">
        <v>284</v>
      </c>
    </row>
    <row r="26" spans="1:6" s="2" customFormat="1" ht="60">
      <c r="A26" s="139">
        <v>45908</v>
      </c>
      <c r="B26" s="145" t="s">
        <v>285</v>
      </c>
      <c r="C26" s="143" t="s">
        <v>99</v>
      </c>
      <c r="D26" s="145" t="s">
        <v>286</v>
      </c>
      <c r="E26" s="144" t="s">
        <v>97</v>
      </c>
      <c r="F26" s="146" t="s">
        <v>287</v>
      </c>
    </row>
    <row r="27" spans="1:6" s="2" customFormat="1" ht="15">
      <c r="A27" s="139">
        <v>45908</v>
      </c>
      <c r="B27" s="145" t="s">
        <v>288</v>
      </c>
      <c r="C27" s="143" t="s">
        <v>99</v>
      </c>
      <c r="D27" s="145" t="s">
        <v>286</v>
      </c>
      <c r="E27" s="144" t="s">
        <v>289</v>
      </c>
      <c r="F27" s="146" t="s">
        <v>290</v>
      </c>
    </row>
    <row r="28" spans="1:6" s="2" customFormat="1" ht="30">
      <c r="A28" s="139">
        <v>45910</v>
      </c>
      <c r="B28" s="145" t="s">
        <v>291</v>
      </c>
      <c r="C28" s="143" t="s">
        <v>100</v>
      </c>
      <c r="D28" s="145" t="s">
        <v>292</v>
      </c>
      <c r="E28" s="144" t="s">
        <v>98</v>
      </c>
      <c r="F28" s="146"/>
    </row>
    <row r="29" spans="1:6" s="2" customFormat="1" ht="30">
      <c r="A29" s="139">
        <v>45916</v>
      </c>
      <c r="B29" s="145" t="s">
        <v>293</v>
      </c>
      <c r="C29" s="143" t="s">
        <v>99</v>
      </c>
      <c r="D29" s="145" t="s">
        <v>294</v>
      </c>
      <c r="E29" s="144" t="s">
        <v>98</v>
      </c>
      <c r="F29" s="146"/>
    </row>
    <row r="30" spans="1:6" s="2" customFormat="1" ht="30">
      <c r="A30" s="139">
        <v>45918</v>
      </c>
      <c r="B30" s="145" t="s">
        <v>295</v>
      </c>
      <c r="C30" s="143" t="s">
        <v>100</v>
      </c>
      <c r="D30" s="145" t="s">
        <v>296</v>
      </c>
      <c r="E30" s="144" t="s">
        <v>98</v>
      </c>
      <c r="F30" s="146"/>
    </row>
    <row r="31" spans="1:6" s="2" customFormat="1" ht="30">
      <c r="A31" s="139">
        <v>45920</v>
      </c>
      <c r="B31" s="145" t="s">
        <v>297</v>
      </c>
      <c r="C31" s="143" t="s">
        <v>100</v>
      </c>
      <c r="D31" s="145" t="s">
        <v>298</v>
      </c>
      <c r="E31" s="144" t="s">
        <v>98</v>
      </c>
      <c r="F31" s="146"/>
    </row>
    <row r="32" spans="1:6" s="2" customFormat="1" ht="30">
      <c r="A32" s="139">
        <v>45938</v>
      </c>
      <c r="B32" s="145" t="s">
        <v>299</v>
      </c>
      <c r="C32" s="143" t="s">
        <v>99</v>
      </c>
      <c r="D32" s="145" t="s">
        <v>300</v>
      </c>
      <c r="E32" s="144" t="s">
        <v>94</v>
      </c>
      <c r="F32" s="146"/>
    </row>
    <row r="33" spans="1:6" s="2" customFormat="1" ht="30">
      <c r="A33" s="139">
        <v>45952</v>
      </c>
      <c r="B33" s="145" t="s">
        <v>301</v>
      </c>
      <c r="C33" s="143" t="s">
        <v>99</v>
      </c>
      <c r="D33" s="145" t="s">
        <v>302</v>
      </c>
      <c r="E33" s="144" t="s">
        <v>94</v>
      </c>
      <c r="F33" s="146"/>
    </row>
    <row r="34" spans="1:6" s="2" customFormat="1" ht="75">
      <c r="A34" s="139">
        <v>45952</v>
      </c>
      <c r="B34" s="145" t="s">
        <v>303</v>
      </c>
      <c r="C34" s="143" t="s">
        <v>99</v>
      </c>
      <c r="D34" s="145" t="s">
        <v>304</v>
      </c>
      <c r="E34" s="144" t="s">
        <v>98</v>
      </c>
      <c r="F34" s="146"/>
    </row>
    <row r="35" spans="1:6" s="2" customFormat="1" ht="15">
      <c r="A35" s="139">
        <v>45979</v>
      </c>
      <c r="B35" s="145" t="s">
        <v>305</v>
      </c>
      <c r="C35" s="143" t="s">
        <v>99</v>
      </c>
      <c r="D35" s="145" t="s">
        <v>306</v>
      </c>
      <c r="E35" s="144" t="s">
        <v>98</v>
      </c>
      <c r="F35" s="146"/>
    </row>
    <row r="36" spans="1:6" s="2" customFormat="1" ht="15">
      <c r="A36" s="139">
        <v>45987</v>
      </c>
      <c r="B36" s="145" t="s">
        <v>307</v>
      </c>
      <c r="C36" s="143" t="s">
        <v>100</v>
      </c>
      <c r="D36" s="145" t="s">
        <v>308</v>
      </c>
      <c r="E36" s="144" t="s">
        <v>98</v>
      </c>
      <c r="F36" s="146"/>
    </row>
    <row r="37" spans="1:6" s="2" customFormat="1" ht="15">
      <c r="A37" s="139">
        <v>45987</v>
      </c>
      <c r="B37" s="145" t="s">
        <v>309</v>
      </c>
      <c r="C37" s="143" t="s">
        <v>99</v>
      </c>
      <c r="D37" s="145" t="s">
        <v>310</v>
      </c>
      <c r="E37" s="144" t="s">
        <v>98</v>
      </c>
      <c r="F37" s="146"/>
    </row>
    <row r="38" spans="1:6" s="2" customFormat="1" ht="15">
      <c r="A38" s="139">
        <v>45972</v>
      </c>
      <c r="B38" s="145" t="s">
        <v>311</v>
      </c>
      <c r="C38" s="143" t="s">
        <v>99</v>
      </c>
      <c r="D38" s="145" t="s">
        <v>312</v>
      </c>
      <c r="E38" s="144" t="s">
        <v>98</v>
      </c>
      <c r="F38" s="146"/>
    </row>
    <row r="39" spans="1:6" s="2" customFormat="1" ht="30">
      <c r="A39" s="139">
        <v>45981</v>
      </c>
      <c r="B39" s="145" t="s">
        <v>313</v>
      </c>
      <c r="C39" s="143" t="s">
        <v>99</v>
      </c>
      <c r="D39" s="145" t="s">
        <v>314</v>
      </c>
      <c r="E39" s="144" t="s">
        <v>289</v>
      </c>
      <c r="F39" s="146"/>
    </row>
    <row r="40" spans="1:6" s="2" customFormat="1" ht="30">
      <c r="A40" s="139">
        <v>45987</v>
      </c>
      <c r="B40" s="145" t="s">
        <v>315</v>
      </c>
      <c r="C40" s="143" t="s">
        <v>100</v>
      </c>
      <c r="D40" s="145" t="s">
        <v>316</v>
      </c>
      <c r="E40" s="144" t="s">
        <v>98</v>
      </c>
      <c r="F40" s="146" t="s">
        <v>317</v>
      </c>
    </row>
    <row r="41" spans="1:6" s="2" customFormat="1" ht="30">
      <c r="A41" s="139">
        <v>45993</v>
      </c>
      <c r="B41" s="145" t="s">
        <v>318</v>
      </c>
      <c r="C41" s="143" t="s">
        <v>99</v>
      </c>
      <c r="D41" s="145" t="s">
        <v>319</v>
      </c>
      <c r="E41" s="144"/>
      <c r="F41" s="146"/>
    </row>
    <row r="42" spans="1:6" s="2" customFormat="1" ht="15">
      <c r="A42" s="139">
        <v>45995</v>
      </c>
      <c r="B42" s="145" t="s">
        <v>320</v>
      </c>
      <c r="C42" s="143" t="s">
        <v>99</v>
      </c>
      <c r="D42" s="145" t="s">
        <v>321</v>
      </c>
      <c r="E42" s="144" t="s">
        <v>94</v>
      </c>
      <c r="F42" s="146"/>
    </row>
    <row r="43" spans="1:6" s="2" customFormat="1" ht="30">
      <c r="A43" s="139">
        <v>46000</v>
      </c>
      <c r="B43" s="145" t="s">
        <v>322</v>
      </c>
      <c r="C43" s="143" t="s">
        <v>100</v>
      </c>
      <c r="D43" s="145" t="s">
        <v>323</v>
      </c>
      <c r="E43" s="144" t="s">
        <v>98</v>
      </c>
      <c r="F43" s="146"/>
    </row>
    <row r="44" spans="1:6" s="2" customFormat="1" ht="15">
      <c r="A44" s="139">
        <v>46000</v>
      </c>
      <c r="B44" s="145" t="s">
        <v>324</v>
      </c>
      <c r="C44" s="143" t="s">
        <v>99</v>
      </c>
      <c r="D44" s="145" t="s">
        <v>325</v>
      </c>
      <c r="E44" s="144" t="s">
        <v>94</v>
      </c>
      <c r="F44" s="146"/>
    </row>
    <row r="45" spans="1:6" s="2" customFormat="1" ht="15">
      <c r="A45" s="139">
        <v>46002</v>
      </c>
      <c r="B45" s="145" t="s">
        <v>326</v>
      </c>
      <c r="C45" s="143" t="s">
        <v>99</v>
      </c>
      <c r="D45" s="145" t="s">
        <v>327</v>
      </c>
      <c r="E45" s="144" t="s">
        <v>98</v>
      </c>
      <c r="F45" s="146"/>
    </row>
    <row r="46" spans="1:6" s="2" customFormat="1" ht="30">
      <c r="A46" s="139">
        <v>46003</v>
      </c>
      <c r="B46" s="145" t="s">
        <v>328</v>
      </c>
      <c r="C46" s="143" t="s">
        <v>99</v>
      </c>
      <c r="D46" s="145" t="s">
        <v>329</v>
      </c>
      <c r="E46" s="144" t="s">
        <v>98</v>
      </c>
      <c r="F46" s="146"/>
    </row>
    <row r="47" spans="1:6" s="2" customFormat="1" ht="45">
      <c r="A47" s="139">
        <v>46049</v>
      </c>
      <c r="B47" s="145" t="s">
        <v>330</v>
      </c>
      <c r="C47" s="143" t="s">
        <v>99</v>
      </c>
      <c r="D47" s="145" t="s">
        <v>331</v>
      </c>
      <c r="E47" s="144" t="s">
        <v>98</v>
      </c>
      <c r="F47" s="146"/>
    </row>
    <row r="48" spans="1:6" s="2" customFormat="1" ht="45">
      <c r="A48" s="139">
        <v>46070</v>
      </c>
      <c r="B48" s="145" t="s">
        <v>332</v>
      </c>
      <c r="C48" s="143" t="s">
        <v>99</v>
      </c>
      <c r="D48" s="145" t="s">
        <v>333</v>
      </c>
      <c r="E48" s="144" t="s">
        <v>98</v>
      </c>
      <c r="F48" s="146"/>
    </row>
    <row r="49" spans="1:6" s="2" customFormat="1" ht="30">
      <c r="A49" s="139">
        <v>46079</v>
      </c>
      <c r="B49" s="145" t="s">
        <v>334</v>
      </c>
      <c r="C49" s="143" t="s">
        <v>100</v>
      </c>
      <c r="D49" s="145" t="s">
        <v>335</v>
      </c>
      <c r="E49" s="144" t="s">
        <v>98</v>
      </c>
      <c r="F49" s="146"/>
    </row>
    <row r="50" spans="1:6" s="2" customFormat="1" ht="30">
      <c r="A50" s="139">
        <v>46086</v>
      </c>
      <c r="B50" s="145" t="s">
        <v>336</v>
      </c>
      <c r="C50" s="143" t="s">
        <v>100</v>
      </c>
      <c r="D50" s="145" t="s">
        <v>337</v>
      </c>
      <c r="E50" s="144" t="s">
        <v>98</v>
      </c>
      <c r="F50" s="146"/>
    </row>
    <row r="51" spans="1:6" s="2" customFormat="1" ht="15">
      <c r="A51" s="139">
        <v>46098</v>
      </c>
      <c r="B51" s="145" t="s">
        <v>338</v>
      </c>
      <c r="C51" s="143" t="s">
        <v>99</v>
      </c>
      <c r="D51" s="145" t="s">
        <v>339</v>
      </c>
      <c r="E51" s="144" t="s">
        <v>98</v>
      </c>
      <c r="F51" s="146"/>
    </row>
    <row r="52" spans="1:6" s="2" customFormat="1" ht="30">
      <c r="A52" s="139">
        <v>46099</v>
      </c>
      <c r="B52" s="145" t="s">
        <v>340</v>
      </c>
      <c r="C52" s="143" t="s">
        <v>100</v>
      </c>
      <c r="D52" s="145" t="s">
        <v>341</v>
      </c>
      <c r="E52" s="144" t="s">
        <v>98</v>
      </c>
      <c r="F52" s="146"/>
    </row>
    <row r="53" spans="1:6" s="2" customFormat="1" ht="45">
      <c r="A53" s="139">
        <v>46105</v>
      </c>
      <c r="B53" s="145" t="s">
        <v>342</v>
      </c>
      <c r="C53" s="143" t="s">
        <v>100</v>
      </c>
      <c r="D53" s="145" t="s">
        <v>343</v>
      </c>
      <c r="E53" s="144" t="s">
        <v>98</v>
      </c>
      <c r="F53" s="146"/>
    </row>
    <row r="54" spans="1:6" s="2" customFormat="1" ht="45">
      <c r="A54" s="139">
        <v>46105</v>
      </c>
      <c r="B54" s="145" t="s">
        <v>344</v>
      </c>
      <c r="C54" s="143" t="s">
        <v>100</v>
      </c>
      <c r="D54" s="145" t="s">
        <v>345</v>
      </c>
      <c r="E54" s="144" t="s">
        <v>98</v>
      </c>
      <c r="F54" s="146" t="s">
        <v>346</v>
      </c>
    </row>
    <row r="55" spans="1:6" s="2" customFormat="1" ht="30">
      <c r="A55" s="139">
        <v>46106</v>
      </c>
      <c r="B55" s="145" t="s">
        <v>347</v>
      </c>
      <c r="C55" s="143" t="s">
        <v>100</v>
      </c>
      <c r="D55" s="145" t="s">
        <v>348</v>
      </c>
      <c r="E55" s="144" t="s">
        <v>98</v>
      </c>
      <c r="F55" s="146"/>
    </row>
    <row r="56" spans="1:6" s="2" customFormat="1" ht="45">
      <c r="A56" s="139">
        <v>46111</v>
      </c>
      <c r="B56" s="145" t="s">
        <v>349</v>
      </c>
      <c r="C56" s="143" t="s">
        <v>99</v>
      </c>
      <c r="D56" s="145" t="s">
        <v>350</v>
      </c>
      <c r="E56" s="144" t="s">
        <v>98</v>
      </c>
      <c r="F56" s="146"/>
    </row>
    <row r="57" spans="1:6" s="2" customFormat="1" ht="15">
      <c r="A57" s="139">
        <v>46133</v>
      </c>
      <c r="B57" s="145" t="s">
        <v>351</v>
      </c>
      <c r="C57" s="143" t="s">
        <v>100</v>
      </c>
      <c r="D57" s="145" t="s">
        <v>352</v>
      </c>
      <c r="E57" s="144" t="s">
        <v>98</v>
      </c>
      <c r="F57" s="146"/>
    </row>
    <row r="58" spans="1:6" s="2" customFormat="1" ht="15">
      <c r="A58" s="139">
        <v>46142</v>
      </c>
      <c r="B58" s="145" t="s">
        <v>353</v>
      </c>
      <c r="C58" s="143" t="s">
        <v>100</v>
      </c>
      <c r="D58" s="145" t="s">
        <v>354</v>
      </c>
      <c r="E58" s="144" t="s">
        <v>98</v>
      </c>
      <c r="F58" s="146"/>
    </row>
    <row r="59" spans="1:6" s="2" customFormat="1" ht="15">
      <c r="A59" s="139">
        <v>46147</v>
      </c>
      <c r="B59" s="145" t="s">
        <v>355</v>
      </c>
      <c r="C59" s="143" t="s">
        <v>99</v>
      </c>
      <c r="D59" s="145" t="s">
        <v>325</v>
      </c>
      <c r="E59" s="144" t="s">
        <v>98</v>
      </c>
      <c r="F59" s="146"/>
    </row>
    <row r="60" spans="1:6" s="2" customFormat="1" ht="15">
      <c r="A60" s="139">
        <v>46147</v>
      </c>
      <c r="B60" s="145" t="s">
        <v>356</v>
      </c>
      <c r="C60" s="143" t="s">
        <v>99</v>
      </c>
      <c r="D60" s="145" t="s">
        <v>357</v>
      </c>
      <c r="E60" s="144" t="s">
        <v>98</v>
      </c>
      <c r="F60" s="146"/>
    </row>
    <row r="61" spans="1:6" s="2" customFormat="1" ht="30">
      <c r="A61" s="139">
        <v>46149</v>
      </c>
      <c r="B61" s="145" t="s">
        <v>358</v>
      </c>
      <c r="C61" s="143" t="s">
        <v>100</v>
      </c>
      <c r="D61" s="145" t="s">
        <v>323</v>
      </c>
      <c r="E61" s="144" t="s">
        <v>98</v>
      </c>
      <c r="F61" s="146"/>
    </row>
    <row r="62" spans="1:6" s="2" customFormat="1" ht="45">
      <c r="A62" s="139">
        <v>46163</v>
      </c>
      <c r="B62" s="149" t="s">
        <v>359</v>
      </c>
      <c r="C62" s="143" t="s">
        <v>99</v>
      </c>
      <c r="D62" s="145" t="s">
        <v>321</v>
      </c>
      <c r="E62" s="144" t="s">
        <v>98</v>
      </c>
      <c r="F62" s="146"/>
    </row>
    <row r="63" spans="1:6" s="2" customFormat="1" ht="45">
      <c r="A63" s="139">
        <v>46168</v>
      </c>
      <c r="B63" s="145" t="s">
        <v>360</v>
      </c>
      <c r="C63" s="143" t="s">
        <v>99</v>
      </c>
      <c r="D63" s="145" t="s">
        <v>361</v>
      </c>
      <c r="E63" s="144" t="s">
        <v>95</v>
      </c>
      <c r="F63" s="146" t="s">
        <v>362</v>
      </c>
    </row>
    <row r="64" spans="1:6" s="2" customFormat="1" ht="15">
      <c r="A64" s="139">
        <v>46182</v>
      </c>
      <c r="B64" s="145" t="s">
        <v>363</v>
      </c>
      <c r="C64" s="143" t="s">
        <v>100</v>
      </c>
      <c r="D64" s="145" t="s">
        <v>364</v>
      </c>
      <c r="E64" s="144" t="s">
        <v>98</v>
      </c>
      <c r="F64" s="146"/>
    </row>
    <row r="65" spans="1:7" s="2" customFormat="1" ht="30">
      <c r="A65" s="139">
        <v>46197</v>
      </c>
      <c r="B65" s="145" t="s">
        <v>365</v>
      </c>
      <c r="C65" s="143" t="s">
        <v>100</v>
      </c>
      <c r="D65" s="145" t="s">
        <v>366</v>
      </c>
      <c r="E65" s="144" t="s">
        <v>98</v>
      </c>
      <c r="F65" s="146" t="s">
        <v>367</v>
      </c>
    </row>
    <row r="66" spans="1:7" s="2" customFormat="1" ht="30">
      <c r="A66" s="139">
        <v>46197</v>
      </c>
      <c r="B66" s="145" t="s">
        <v>368</v>
      </c>
      <c r="C66" s="143" t="s">
        <v>100</v>
      </c>
      <c r="D66" s="145" t="s">
        <v>369</v>
      </c>
      <c r="E66" s="144" t="s">
        <v>98</v>
      </c>
      <c r="F66" s="146" t="s">
        <v>370</v>
      </c>
    </row>
    <row r="67" spans="1:7" s="2" customFormat="1" ht="15">
      <c r="A67" s="139">
        <v>46197</v>
      </c>
      <c r="B67" s="145" t="s">
        <v>371</v>
      </c>
      <c r="C67" s="143" t="s">
        <v>100</v>
      </c>
      <c r="D67" s="145" t="s">
        <v>372</v>
      </c>
      <c r="E67" s="144" t="s">
        <v>98</v>
      </c>
      <c r="F67" s="146"/>
    </row>
    <row r="68" spans="1:7" s="2" customFormat="1" ht="30">
      <c r="A68" s="139">
        <v>46203</v>
      </c>
      <c r="B68" s="145" t="s">
        <v>373</v>
      </c>
      <c r="C68" s="143" t="s">
        <v>100</v>
      </c>
      <c r="D68" s="145" t="s">
        <v>374</v>
      </c>
      <c r="E68" s="144" t="s">
        <v>98</v>
      </c>
      <c r="F68" s="146"/>
    </row>
    <row r="69" spans="1:7" s="173" customFormat="1" ht="15">
      <c r="A69" s="139">
        <v>45973</v>
      </c>
      <c r="B69" s="143" t="s">
        <v>375</v>
      </c>
      <c r="C69" s="143" t="s">
        <v>99</v>
      </c>
      <c r="D69" s="143" t="s">
        <v>376</v>
      </c>
      <c r="E69" s="144" t="s">
        <v>98</v>
      </c>
      <c r="F69" s="174"/>
    </row>
    <row r="70" spans="1:7" s="173" customFormat="1" ht="15">
      <c r="A70" s="139">
        <v>45974</v>
      </c>
      <c r="B70" s="143" t="s">
        <v>377</v>
      </c>
      <c r="C70" s="143" t="s">
        <v>99</v>
      </c>
      <c r="D70" s="143" t="s">
        <v>376</v>
      </c>
      <c r="E70" s="144" t="s">
        <v>98</v>
      </c>
      <c r="F70" s="174"/>
    </row>
    <row r="71" spans="1:7" s="2" customFormat="1" ht="30">
      <c r="A71" s="139">
        <v>45876</v>
      </c>
      <c r="B71" s="143" t="s">
        <v>378</v>
      </c>
      <c r="C71" s="143" t="s">
        <v>99</v>
      </c>
      <c r="D71" s="143" t="s">
        <v>379</v>
      </c>
      <c r="E71" s="144" t="s">
        <v>98</v>
      </c>
      <c r="F71" s="146"/>
    </row>
    <row r="72" spans="1:7" s="2" customFormat="1" ht="15">
      <c r="A72" s="139"/>
      <c r="B72" s="145"/>
      <c r="C72" s="143"/>
      <c r="D72" s="145"/>
      <c r="E72" s="144"/>
      <c r="F72" s="146"/>
    </row>
    <row r="73" spans="1:7" s="2" customFormat="1" hidden="1">
      <c r="A73" s="93"/>
      <c r="B73" s="98"/>
      <c r="C73" s="100"/>
      <c r="D73" s="98"/>
      <c r="E73" s="101"/>
      <c r="F73" s="99"/>
    </row>
    <row r="74" spans="1:7" ht="34.5" customHeight="1">
      <c r="A74" s="111" t="s">
        <v>380</v>
      </c>
      <c r="B74" s="112" t="s">
        <v>381</v>
      </c>
      <c r="C74" s="113">
        <f>C75+C76</f>
        <v>59</v>
      </c>
      <c r="D74" s="114" t="str">
        <f>IF(SUBTOTAL(3,C13:C73)=SUBTOTAL(103,C13:C73),'Summary and sign-off'!$A$48,'Summary and sign-off'!$A$49)</f>
        <v>Check - there are no hidden rows with data</v>
      </c>
      <c r="E74" s="184" t="str">
        <f>IF('Summary and sign-off'!F60='Summary and sign-off'!F54,'Summary and sign-off'!A52,'Summary and sign-off'!A50)</f>
        <v>Not all lines have an entry for "Description", "Was the gift accepted?" and "Estimated value in NZ$"</v>
      </c>
      <c r="F74" s="184"/>
      <c r="G74" s="2"/>
    </row>
    <row r="75" spans="1:7" ht="25.5" customHeight="1">
      <c r="A75" s="53"/>
      <c r="B75" s="54" t="s">
        <v>99</v>
      </c>
      <c r="C75" s="55">
        <f>COUNTIF(C13:C73,'Summary and sign-off'!A45)</f>
        <v>33</v>
      </c>
      <c r="D75" s="14"/>
      <c r="E75" s="15"/>
      <c r="F75" s="16"/>
    </row>
    <row r="76" spans="1:7" ht="25.5" customHeight="1">
      <c r="A76" s="53"/>
      <c r="B76" s="54" t="s">
        <v>100</v>
      </c>
      <c r="C76" s="55">
        <f>COUNTIF(C13:C73,'Summary and sign-off'!A46)</f>
        <v>26</v>
      </c>
      <c r="D76" s="14"/>
      <c r="E76" s="15"/>
      <c r="F76" s="16"/>
    </row>
    <row r="77" spans="1:7">
      <c r="A77" s="17"/>
      <c r="B77" s="18"/>
      <c r="C77" s="17"/>
      <c r="D77" s="19"/>
      <c r="E77" s="19"/>
      <c r="F77" s="17"/>
    </row>
    <row r="78" spans="1:7">
      <c r="A78" s="18" t="s">
        <v>247</v>
      </c>
      <c r="B78" s="18"/>
      <c r="C78" s="18"/>
      <c r="D78" s="18"/>
      <c r="E78" s="18"/>
      <c r="F78" s="18"/>
    </row>
    <row r="79" spans="1:7" ht="12.6" customHeight="1">
      <c r="A79" s="20" t="s">
        <v>211</v>
      </c>
      <c r="B79" s="17"/>
      <c r="C79" s="17"/>
      <c r="D79" s="17"/>
      <c r="E79" s="17"/>
    </row>
    <row r="80" spans="1:7">
      <c r="A80" s="20" t="s">
        <v>81</v>
      </c>
      <c r="B80" s="19"/>
      <c r="C80" s="17"/>
      <c r="D80" s="17"/>
      <c r="E80" s="17"/>
      <c r="F80" s="17"/>
    </row>
    <row r="81" spans="1:6">
      <c r="A81" s="20" t="s">
        <v>382</v>
      </c>
      <c r="B81" s="21"/>
      <c r="C81" s="21"/>
      <c r="D81" s="21"/>
      <c r="E81" s="21"/>
      <c r="F81" s="21"/>
    </row>
    <row r="82" spans="1:6" ht="12.75" customHeight="1">
      <c r="A82" s="20" t="s">
        <v>383</v>
      </c>
      <c r="B82" s="17"/>
      <c r="C82" s="17"/>
      <c r="D82" s="17"/>
      <c r="E82" s="17"/>
      <c r="F82" s="17"/>
    </row>
    <row r="83" spans="1:6" ht="13.15" customHeight="1">
      <c r="A83" s="20" t="s">
        <v>384</v>
      </c>
      <c r="B83" s="17"/>
      <c r="C83" s="17"/>
      <c r="D83" s="17"/>
      <c r="E83" s="17"/>
      <c r="F83" s="17"/>
    </row>
    <row r="84" spans="1:6">
      <c r="A84" s="20" t="s">
        <v>385</v>
      </c>
      <c r="C84" s="17"/>
      <c r="D84" s="17"/>
      <c r="E84" s="17"/>
      <c r="F84" s="17"/>
    </row>
    <row r="85" spans="1:6" ht="12.75" customHeight="1">
      <c r="A85" s="20" t="s">
        <v>226</v>
      </c>
      <c r="B85" s="20"/>
      <c r="C85" s="22"/>
      <c r="D85" s="22"/>
      <c r="E85" s="22"/>
      <c r="F85" s="22"/>
    </row>
    <row r="86" spans="1:6" ht="12.75" customHeight="1">
      <c r="A86" s="20"/>
      <c r="B86" s="20"/>
      <c r="C86" s="22"/>
      <c r="D86" s="22"/>
      <c r="E86" s="22"/>
      <c r="F86" s="22"/>
    </row>
    <row r="87" spans="1:6" ht="12.75" hidden="1" customHeight="1">
      <c r="A87" s="20"/>
      <c r="B87" s="20"/>
      <c r="C87" s="22"/>
      <c r="D87" s="22"/>
      <c r="E87" s="22"/>
      <c r="F87" s="22"/>
    </row>
    <row r="88" spans="1:6"/>
    <row r="89" spans="1:6"/>
    <row r="90" spans="1:6" hidden="1">
      <c r="A90" s="18"/>
      <c r="B90" s="18"/>
      <c r="C90" s="18"/>
      <c r="D90" s="18"/>
      <c r="E90" s="18"/>
      <c r="F90" s="18"/>
    </row>
    <row r="91" spans="1:6" hidden="1">
      <c r="A91" s="18"/>
      <c r="B91" s="18"/>
      <c r="C91" s="18"/>
      <c r="D91" s="18"/>
      <c r="E91" s="18"/>
      <c r="F91" s="18"/>
    </row>
    <row r="92" spans="1:6" hidden="1">
      <c r="A92" s="18"/>
      <c r="B92" s="18"/>
      <c r="C92" s="18"/>
      <c r="D92" s="18"/>
      <c r="E92" s="18"/>
      <c r="F92" s="18"/>
    </row>
    <row r="93" spans="1:6" hidden="1">
      <c r="A93" s="18"/>
      <c r="B93" s="18"/>
      <c r="C93" s="18"/>
      <c r="D93" s="18"/>
      <c r="E93" s="18"/>
      <c r="F93" s="18"/>
    </row>
    <row r="94" spans="1:6" hidden="1">
      <c r="A94" s="18"/>
      <c r="B94" s="18"/>
      <c r="C94" s="18"/>
      <c r="D94" s="18"/>
      <c r="E94" s="18"/>
      <c r="F94" s="18"/>
    </row>
    <row r="95" spans="1:6"/>
    <row r="96" spans="1: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sheetData>
  <sheetProtection sheet="1" formatCells="0" insertRows="0" deleteRows="0"/>
  <dataConsolidate/>
  <mergeCells count="10">
    <mergeCell ref="E74:F74"/>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73 A13:A1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A12"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5:A72"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C13:C73</xm:sqref>
        </x14:dataValidation>
        <x14:dataValidation type="list" errorStyle="information" operator="greaterThan" allowBlank="1" showInputMessage="1" prompt="Provide specific $ value if possible" xr:uid="{00000000-0002-0000-0500-000003000000}">
          <x14:formula1>
            <xm:f>'Summary and sign-off'!$A$39:$A$44</xm:f>
          </x14:formula1>
          <xm:sqref>E13:E73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Financial Management Document" ma:contentTypeID="0x01010094273816DB884E45BECC16A2DD52C4C508003ECE28905865774395FBDFFD744D0676" ma:contentTypeVersion="20" ma:contentTypeDescription="Financial Management Content Type" ma:contentTypeScope="" ma:versionID="b1fcf8451abc338b659d9c52d12f8a01">
  <xsd:schema xmlns:xsd="http://www.w3.org/2001/XMLSchema" xmlns:xs="http://www.w3.org/2001/XMLSchema" xmlns:p="http://schemas.microsoft.com/office/2006/metadata/properties" xmlns:ns2="e348864f-d794-4df4-b0cd-4495339f8025" xmlns:ns3="5750afb1-007a-481a-96df-a71c539b9a3e" xmlns:ns4="62d804ec-6abe-4d66-8023-742f279cac14" targetNamespace="http://schemas.microsoft.com/office/2006/metadata/properties" ma:root="true" ma:fieldsID="35478f0abc5407be5fc059a933fbb8a3" ns2:_="" ns3:_="" ns4:_="">
    <xsd:import namespace="e348864f-d794-4df4-b0cd-4495339f8025"/>
    <xsd:import namespace="5750afb1-007a-481a-96df-a71c539b9a3e"/>
    <xsd:import namespace="62d804ec-6abe-4d66-8023-742f279cac14"/>
    <xsd:element name="properties">
      <xsd:complexType>
        <xsd:sequence>
          <xsd:element name="documentManagement">
            <xsd:complexType>
              <xsd:all>
                <xsd:element ref="ns3:TaxCatchAll" minOccurs="0"/>
                <xsd:element ref="ns2:DIANotes" minOccurs="0"/>
                <xsd:element ref="ns2:C3TopicNote" minOccurs="0"/>
                <xsd:element ref="ns3:TaxKeywordTaxHTField" minOccurs="0"/>
                <xsd:element ref="ns3:TaxCatchAllLabel" minOccurs="0"/>
                <xsd:element ref="ns2:jeb09f582616404f9d46a5642ee103c2" minOccurs="0"/>
                <xsd:element ref="ns2:d79f89bf7fe243309bfa2780938cd65c" minOccurs="0"/>
                <xsd:element ref="ns2:_dlc_DocId" minOccurs="0"/>
                <xsd:element ref="ns2:_dlc_DocIdUrl" minOccurs="0"/>
                <xsd:element ref="ns2:_dlc_DocIdPersistId" minOccurs="0"/>
                <xsd:element ref="ns2:C3FinancialYearNote" minOccurs="0"/>
                <xsd:element ref="ns4:MediaServiceMetadata" minOccurs="0"/>
                <xsd:element ref="ns4:MediaServiceFastMetadata" minOccurs="0"/>
                <xsd:element ref="ns4:MediaServiceSearchProperties" minOccurs="0"/>
                <xsd:element ref="ns2:i0f84bba906045b4af568ee102a52dc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48864f-d794-4df4-b0cd-4495339f8025" elementFormDefault="qualified">
    <xsd:import namespace="http://schemas.microsoft.com/office/2006/documentManagement/types"/>
    <xsd:import namespace="http://schemas.microsoft.com/office/infopath/2007/PartnerControls"/>
    <xsd:element name="DIANotes" ma:index="12" nillable="true" ma:displayName="Notes" ma:description="Additional information, can include URL link to another document" ma:internalName="DIANotes" ma:readOnly="false">
      <xsd:simpleType>
        <xsd:restriction base="dms:Note">
          <xsd:maxLength value="255"/>
        </xsd:restriction>
      </xsd:simpleType>
    </xsd:element>
    <xsd:element name="C3TopicNote" ma:index="15" nillable="true" ma:taxonomy="true" ma:internalName="C3TopicNote" ma:taxonomyFieldName="C3Topic" ma:displayName="Topic" ma:indexed="true" ma:readOnly="false" ma:fieldId="{6a3fe89f-a6dd-4490-a9c1-3ef38d67b8c7}" ma:sspId="220cfdc9-10b9-451b-a41a-57414fe47a11" ma:termSetId="a86d9efd-8d6a-464a-916a-4676e2ac499c" ma:anchorId="a1305e8b-c647-475c-a8d4-e21f1fafbd4a" ma:open="true" ma:isKeyword="false">
      <xsd:complexType>
        <xsd:sequence>
          <xsd:element ref="pc:Terms" minOccurs="0" maxOccurs="1"/>
        </xsd:sequence>
      </xsd:complexType>
    </xsd:element>
    <xsd:element name="jeb09f582616404f9d46a5642ee103c2" ma:index="18" ma:taxonomy="true" ma:internalName="jeb09f582616404f9d46a5642ee103c2" ma:taxonomyFieldName="DIASecurityClassification" ma:displayName="Security Classification" ma:readOnly="false" ma:default="-1;#UNCLASSIFIED|2c10f15e-4fe4-4bec-ae91-1116436da94b" ma:fieldId="{3eb09f58-2616-404f-9d46-a5642ee103c2}" ma:sspId="220cfdc9-10b9-451b-a41a-57414fe47a11" ma:termSetId="00e9160e-5cc3-4f05-9047-e482ea24a95f" ma:anchorId="00000000-0000-0000-0000-000000000000" ma:open="false" ma:isKeyword="false">
      <xsd:complexType>
        <xsd:sequence>
          <xsd:element ref="pc:Terms" minOccurs="0" maxOccurs="1"/>
        </xsd:sequence>
      </xsd:complexType>
    </xsd:element>
    <xsd:element name="d79f89bf7fe243309bfa2780938cd65c" ma:index="19" nillable="true" ma:taxonomy="true" ma:internalName="d79f89bf7fe243309bfa2780938cd65c" ma:taxonomyFieldName="DIAFinancialDocumentType" ma:displayName="Financial Document Type" ma:readOnly="false" ma:fieldId="{d79f89bf-7fe2-4330-9bfa-2780938cd65c}" ma:sspId="220cfdc9-10b9-451b-a41a-57414fe47a11" ma:termSetId="7917812c-c5d6-4eea-8150-f19cc64700a2" ma:anchorId="00000000-0000-0000-0000-000000000000" ma:open="false" ma:isKeyword="false">
      <xsd:complexType>
        <xsd:sequence>
          <xsd:element ref="pc:Terms" minOccurs="0" maxOccurs="1"/>
        </xsd:sequence>
      </xsd:complexType>
    </xsd:element>
    <xsd:element name="_dlc_DocId" ma:index="20" nillable="true" ma:displayName="Document ID Value" ma:description="The value of the document ID assigned to this item." ma:indexed="true"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C3FinancialYearNote" ma:index="23" nillable="true" ma:taxonomy="true" ma:internalName="C3FinancialYearNote" ma:taxonomyFieldName="C3FinancialYear" ma:displayName="Financial Year" ma:readOnly="false" ma:fieldId="{576f231a-00e6-4d2f-a497-c942067ed5b8}" ma:sspId="220cfdc9-10b9-451b-a41a-57414fe47a11" ma:termSetId="61e0fec4-8840-4faa-ac0b-e0ab24977a4a" ma:anchorId="00000000-0000-0000-0000-000000000000" ma:open="false" ma:isKeyword="false">
      <xsd:complexType>
        <xsd:sequence>
          <xsd:element ref="pc:Terms" minOccurs="0" maxOccurs="1"/>
        </xsd:sequence>
      </xsd:complexType>
    </xsd:element>
    <xsd:element name="i0f84bba906045b4af568ee102a52dcb" ma:index="28" nillable="true" ma:taxonomy="true" ma:internalName="i0f84bba906045b4af568ee102a52dcb" ma:taxonomyFieldName="RevIMBCS" ma:displayName="RDS" ma:indexed="true" ma:default="" ma:fieldId="{20f84bba-9060-45b4-af56-8ee102a52dcb}" ma:sspId="220cfdc9-10b9-451b-a41a-57414fe47a11" ma:termSetId="bb1f7e15-201c-4f3f-8cd2-247a09e408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750afb1-007a-481a-96df-a71c539b9a3e"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59cd401-fe24-42a9-9fb4-56bc78ef8e58}" ma:internalName="TaxCatchAll" ma:readOnly="false" ma:showField="CatchAllData" ma:web="e348864f-d794-4df4-b0cd-4495339f8025">
      <xsd:complexType>
        <xsd:complexContent>
          <xsd:extension base="dms:MultiChoiceLookup">
            <xsd:sequence>
              <xsd:element name="Value" type="dms:Lookup" maxOccurs="unbounded" minOccurs="0" nillable="true"/>
            </xsd:sequence>
          </xsd:extension>
        </xsd:complexContent>
      </xsd:complexType>
    </xsd:element>
    <xsd:element name="TaxKeywordTaxHTField" ma:index="16" nillable="true" ma:taxonomy="true" ma:internalName="TaxKeywordTaxHTField" ma:taxonomyFieldName="TaxKeyword" ma:displayName="Enterprise Keywords" ma:readOnly="false"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TaxCatchAllLabel" ma:index="17" nillable="true" ma:displayName="Taxonomy Catch All Column1" ma:hidden="true" ma:list="{659cd401-fe24-42a9-9fb4-56bc78ef8e58}" ma:internalName="TaxCatchAllLabel" ma:readOnly="true" ma:showField="CatchAllDataLabel" ma:web="e348864f-d794-4df4-b0cd-4495339f80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2d804ec-6abe-4d66-8023-742f279cac14"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e348864f-d794-4df4-b0cd-4495339f8025">4V7C6FF37XP6-1799645015-159</_dlc_DocId>
    <_dlc_DocIdUrl xmlns="e348864f-d794-4df4-b0cd-4495339f8025">
      <Url>https://azurediagovt.sharepoint.com/sites/ECMS-TEA-OCE-TM/_layouts/15/DocIdRedir.aspx?ID=4V7C6FF37XP6-1799645015-159</Url>
      <Description>4V7C6FF37XP6-1799645015-159</Description>
    </_dlc_DocIdUrl>
    <d79f89bf7fe243309bfa2780938cd65c xmlns="e348864f-d794-4df4-b0cd-4495339f8025">
      <Terms xmlns="http://schemas.microsoft.com/office/infopath/2007/PartnerControls"/>
    </d79f89bf7fe243309bfa2780938cd65c>
    <C3TopicNote xmlns="e348864f-d794-4df4-b0cd-4495339f8025">
      <Terms xmlns="http://schemas.microsoft.com/office/infopath/2007/PartnerControls"/>
    </C3TopicNote>
    <DIANotes xmlns="e348864f-d794-4df4-b0cd-4495339f8025" xsi:nil="true"/>
    <TaxKeywordTaxHTField xmlns="5750afb1-007a-481a-96df-a71c539b9a3e">
      <Terms xmlns="http://schemas.microsoft.com/office/infopath/2007/PartnerControls"/>
    </TaxKeywordTaxHTField>
    <jeb09f582616404f9d46a5642ee103c2 xmlns="e348864f-d794-4df4-b0cd-4495339f8025">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2c10f15e-4fe4-4bec-ae91-1116436da94b</TermId>
        </TermInfo>
      </Terms>
    </jeb09f582616404f9d46a5642ee103c2>
    <C3FinancialYearNote xmlns="e348864f-d794-4df4-b0cd-4495339f8025">
      <Terms xmlns="http://schemas.microsoft.com/office/infopath/2007/PartnerControls"/>
    </C3FinancialYearNote>
    <TaxCatchAll xmlns="5750afb1-007a-481a-96df-a71c539b9a3e">
      <Value>2</Value>
    </TaxCatchAll>
    <i0f84bba906045b4af568ee102a52dcb xmlns="e348864f-d794-4df4-b0cd-4495339f8025">
      <Terms xmlns="http://schemas.microsoft.com/office/infopath/2007/PartnerControls"/>
    </i0f84bba906045b4af568ee102a52dcb>
  </documentManagement>
</p:properties>
</file>

<file path=customXml/itemProps1.xml><?xml version="1.0" encoding="utf-8"?>
<ds:datastoreItem xmlns:ds="http://schemas.openxmlformats.org/officeDocument/2006/customXml" ds:itemID="{239DBCAB-6875-4133-81DD-45924FC1DF38}"/>
</file>

<file path=customXml/itemProps2.xml><?xml version="1.0" encoding="utf-8"?>
<ds:datastoreItem xmlns:ds="http://schemas.openxmlformats.org/officeDocument/2006/customXml" ds:itemID="{1AD69663-1B5B-440B-8255-C6F75F624D2C}"/>
</file>

<file path=customXml/itemProps3.xml><?xml version="1.0" encoding="utf-8"?>
<ds:datastoreItem xmlns:ds="http://schemas.openxmlformats.org/officeDocument/2006/customXml" ds:itemID="{BBE237CA-F008-4ED9-B14B-99D38BDF1170}"/>
</file>

<file path=customXml/itemProps4.xml><?xml version="1.0" encoding="utf-8"?>
<ds:datastoreItem xmlns:ds="http://schemas.openxmlformats.org/officeDocument/2006/customXml" ds:itemID="{F579D7F4-D0D7-4BCB-BBEA-E7C37A64913E}"/>
</file>

<file path=docProps/app.xml><?xml version="1.0" encoding="utf-8"?>
<Properties xmlns="http://schemas.openxmlformats.org/officeDocument/2006/extended-properties" xmlns:vt="http://schemas.openxmlformats.org/officeDocument/2006/docPropsVTypes">
  <Application>Microsoft Excel Online</Application>
  <Manager/>
  <Company>SSC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
  <cp:revision/>
  <dcterms:created xsi:type="dcterms:W3CDTF">2010-10-17T20:59:02Z</dcterms:created>
  <dcterms:modified xsi:type="dcterms:W3CDTF">2026-07-30T03:55:11Z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0x01010094273816DB884E45BECC16A2DD52C4C508003ECE28905865774395FBDFFD744D0676</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c3217b77-6175-44c9-b463-3c4a1d714dc5</vt:lpwstr>
  </property>
  <property fmtid="{D5CDD505-2E9C-101B-9397-08002B2CF9AE}" pid="10" name="SharedWithUsers">
    <vt:lpwstr>87;#Ken Smart;#157;#Nehalkumar patel</vt:lpwstr>
  </property>
  <property fmtid="{D5CDD505-2E9C-101B-9397-08002B2CF9AE}" pid="11" name="DIASecurityClassification">
    <vt:lpwstr>2;#UNCLASSIFIED|2c10f15e-4fe4-4bec-ae91-1116436da94b</vt:lpwstr>
  </property>
  <property fmtid="{D5CDD505-2E9C-101B-9397-08002B2CF9AE}" pid="12" name="TaxKeyword">
    <vt:lpwstr/>
  </property>
  <property fmtid="{D5CDD505-2E9C-101B-9397-08002B2CF9AE}" pid="13" name="C3FinancialYear">
    <vt:lpwstr/>
  </property>
  <property fmtid="{D5CDD505-2E9C-101B-9397-08002B2CF9AE}" pid="14" name="DIAFinancialDocumentType">
    <vt:lpwstr/>
  </property>
  <property fmtid="{D5CDD505-2E9C-101B-9397-08002B2CF9AE}" pid="15" name="DIAReportDocumentType">
    <vt:lpwstr/>
  </property>
  <property fmtid="{D5CDD505-2E9C-101B-9397-08002B2CF9AE}" pid="16" name="m4b7cad729d540cc87a02edd2c660710">
    <vt:lpwstr/>
  </property>
  <property fmtid="{D5CDD505-2E9C-101B-9397-08002B2CF9AE}" pid="17" name="DIAEmailContentType">
    <vt:lpwstr/>
  </property>
  <property fmtid="{D5CDD505-2E9C-101B-9397-08002B2CF9AE}" pid="18" name="o1bb36cab8364050b628311b6e55db02">
    <vt:lpwstr/>
  </property>
  <property fmtid="{D5CDD505-2E9C-101B-9397-08002B2CF9AE}" pid="19" name="C3Topic">
    <vt:lpwstr/>
  </property>
  <property fmtid="{D5CDD505-2E9C-101B-9397-08002B2CF9AE}" pid="20" name="RevIMBCS">
    <vt:lpwstr/>
  </property>
  <property fmtid="{D5CDD505-2E9C-101B-9397-08002B2CF9AE}" pid="21" name="SV_QUERY_LIST_4F35BF76-6C0D-4D9B-82B2-816C12CF3733">
    <vt:lpwstr>empty_477D106A-C0D6-4607-AEBD-E2C9D60EA279</vt:lpwstr>
  </property>
  <property fmtid="{D5CDD505-2E9C-101B-9397-08002B2CF9AE}" pid="22" name="SV_HIDDEN_GRID_QUERY_LIST_4F35BF76-6C0D-4D9B-82B2-816C12CF3733">
    <vt:lpwstr>empty_477D106A-C0D6-4607-AEBD-E2C9D60EA279</vt:lpwstr>
  </property>
</Properties>
</file>