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16"/>
  <workbookPr defaultThemeVersion="124226"/>
  <mc:AlternateContent xmlns:mc="http://schemas.openxmlformats.org/markup-compatibility/2006">
    <mc:Choice Requires="x15">
      <x15ac:absPath xmlns:x15ac="http://schemas.microsoft.com/office/spreadsheetml/2010/11/ac" url="https://azurediagovt.sharepoint.com/sites/ECMS-TEA-OCE-TM/Budgeting/"/>
    </mc:Choice>
  </mc:AlternateContent>
  <xr:revisionPtr revIDLastSave="0" documentId="8_{170FF285-FD44-49AC-AABD-6F54DF1C80CE}" xr6:coauthVersionLast="47" xr6:coauthVersionMax="47" xr10:uidLastSave="{00000000-0000-0000-0000-000000000000}"/>
  <bookViews>
    <workbookView xWindow="780" yWindow="780" windowWidth="38700" windowHeight="15345" xr2:uid="{00000000-000D-0000-FFFF-FFFF00000000}"/>
  </bookViews>
  <sheets>
    <sheet name="Guidance for agencies" sheetId="5" r:id="rId1"/>
    <sheet name="Summary and sign-off" sheetId="13" r:id="rId2"/>
    <sheet name="Travel" sheetId="1" r:id="rId3"/>
    <sheet name="All other expenses" sheetId="3" r:id="rId4"/>
    <sheet name="Gifts and benefits" sheetId="4" r:id="rId5"/>
    <sheet name="Hospitality" sheetId="2" r:id="rId6"/>
  </sheets>
  <definedNames>
    <definedName name="_xlnm.Print_Area" localSheetId="3">'All other expenses'!$A$1:$E$30</definedName>
    <definedName name="_xlnm.Print_Area" localSheetId="4">'Gifts and benefits'!$A$1:$F$76</definedName>
    <definedName name="_xlnm.Print_Area" localSheetId="0">'Guidance for agencies'!$A$1:$A$58</definedName>
    <definedName name="_xlnm.Print_Area" localSheetId="5">Hospitality!$A$1:$E$32</definedName>
    <definedName name="_xlnm.Print_Area" localSheetId="1">'Summary and sign-off'!$A$1:$F$23</definedName>
    <definedName name="_xlnm.Print_Area" localSheetId="2">Travel!$A$1:$E$99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4" l="1"/>
  <c r="C24" i="3"/>
  <c r="C25" i="2"/>
  <c r="C74" i="1"/>
  <c r="C88" i="1"/>
  <c r="C34" i="1"/>
  <c r="B6" i="13" l="1"/>
  <c r="E60" i="13"/>
  <c r="C60" i="13"/>
  <c r="C67" i="4"/>
  <c r="C66" i="4"/>
  <c r="B60" i="13" l="1"/>
  <c r="B59" i="13"/>
  <c r="D59" i="13"/>
  <c r="B58" i="13"/>
  <c r="D58" i="13"/>
  <c r="D57" i="13"/>
  <c r="B57" i="13"/>
  <c r="D56" i="13"/>
  <c r="B56" i="13"/>
  <c r="D55" i="13"/>
  <c r="B55" i="13"/>
  <c r="B2" i="4"/>
  <c r="B3" i="4"/>
  <c r="B2" i="3"/>
  <c r="B3" i="3"/>
  <c r="B2" i="2"/>
  <c r="B3" i="2"/>
  <c r="B2" i="1"/>
  <c r="B3" i="1"/>
  <c r="F58" i="13" l="1"/>
  <c r="D25" i="2" s="1"/>
  <c r="F60" i="13"/>
  <c r="E65" i="4" s="1"/>
  <c r="F59" i="13"/>
  <c r="D24" i="3" s="1"/>
  <c r="F57" i="13"/>
  <c r="D88" i="1" s="1"/>
  <c r="F56" i="13"/>
  <c r="D74" i="1" s="1"/>
  <c r="F55" i="13"/>
  <c r="D34" i="1" s="1"/>
  <c r="C13" i="13"/>
  <c r="C12" i="13"/>
  <c r="C11" i="13"/>
  <c r="C16" i="13" l="1"/>
  <c r="C17" i="13"/>
  <c r="B5" i="4" l="1"/>
  <c r="B4" i="4"/>
  <c r="B5" i="3"/>
  <c r="B4" i="3"/>
  <c r="B5" i="2"/>
  <c r="B4" i="2"/>
  <c r="B5" i="1"/>
  <c r="B4" i="1"/>
  <c r="C15" i="13" l="1"/>
  <c r="F12" i="13" l="1"/>
  <c r="C65" i="4"/>
  <c r="F11" i="13" s="1"/>
  <c r="F13" i="13" l="1"/>
  <c r="B88" i="1"/>
  <c r="B17" i="13" s="1"/>
  <c r="B74" i="1"/>
  <c r="B16" i="13" s="1"/>
  <c r="B34" i="1"/>
  <c r="B15" i="13" s="1"/>
  <c r="B24" i="3" l="1"/>
  <c r="B13" i="13" s="1"/>
  <c r="B25" i="2"/>
  <c r="B12" i="13" s="1"/>
  <c r="B11" i="13" l="1"/>
  <c r="B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<sst xmlns="http://schemas.openxmlformats.org/spreadsheetml/2006/main" count="557" uniqueCount="360">
  <si>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</si>
  <si>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</si>
  <si>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</si>
  <si>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</si>
  <si>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</si>
  <si>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</si>
  <si>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</si>
  <si>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</si>
  <si>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</si>
  <si>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</si>
  <si>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</si>
  <si>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</si>
  <si>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</si>
  <si>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</si>
  <si>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</si>
  <si>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</si>
  <si>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</si>
  <si>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</si>
  <si>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</si>
  <si>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</si>
  <si>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</si>
  <si>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</si>
  <si>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</si>
  <si>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</si>
  <si>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</si>
  <si>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</si>
  <si>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</si>
  <si>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</si>
  <si>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</si>
  <si>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</si>
  <si>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</si>
  <si>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</si>
  <si>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</si>
  <si>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</si>
  <si>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</si>
  <si>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</si>
  <si>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</si>
  <si>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</si>
  <si>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</si>
  <si>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</si>
  <si>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</si>
  <si>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</si>
  <si>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</si>
  <si>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</si>
  <si>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</si>
  <si>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</si>
  <si>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</si>
  <si>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</si>
  <si>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</si>
  <si>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</si>
  <si>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</si>
  <si>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</si>
  <si>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</si>
  <si>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Department of Internal Affairs</t>
  </si>
  <si>
    <t>Secretary or Chief Executive**</t>
  </si>
  <si>
    <t>Paul James</t>
  </si>
  <si>
    <t>Disclosure period start***</t>
  </si>
  <si>
    <t>Disclosure period end***</t>
  </si>
  <si>
    <t>Agency totals check</t>
  </si>
  <si>
    <t>Secretary or Chief Executive approval****</t>
  </si>
  <si>
    <t>This disclosure has been approved by the Departmental Secretary or Chief Executive</t>
  </si>
  <si>
    <t>Other sign-off****</t>
  </si>
  <si>
    <t>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</si>
  <si>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</si>
  <si>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</si>
  <si>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</si>
  <si>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</si>
  <si>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</si>
  <si>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</si>
  <si>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</si>
  <si>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</si>
  <si>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</si>
  <si>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</si>
  <si>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</si>
  <si>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</si>
  <si>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</si>
  <si>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</si>
  <si>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</si>
  <si>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</si>
  <si>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</si>
  <si>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</si>
  <si>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</si>
  <si>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</si>
  <si>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</si>
  <si>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</si>
  <si>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</si>
  <si>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</si>
  <si>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</si>
  <si>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</si>
  <si>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</si>
  <si>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</si>
  <si>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</si>
  <si>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</si>
  <si>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</si>
  <si>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</si>
  <si>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</si>
  <si>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</si>
  <si>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</si>
  <si>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</si>
  <si>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</si>
  <si>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</si>
  <si>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</si>
  <si>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</si>
  <si>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</si>
  <si>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</si>
  <si>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</si>
  <si>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</si>
  <si>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</si>
  <si>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</si>
  <si>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</si>
  <si>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</si>
  <si>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</si>
  <si>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</si>
  <si>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</si>
  <si>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</si>
  <si>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</si>
  <si>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</si>
  <si>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</si>
  <si>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</si>
  <si>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</si>
  <si>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</si>
  <si>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</si>
  <si>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</si>
  <si>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</si>
  <si>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</si>
  <si>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</si>
  <si>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</si>
  <si>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2 - 3 September 2024</t>
  </si>
  <si>
    <t>ANZSOG Deputies Programme</t>
  </si>
  <si>
    <t>Melbourne Australia</t>
  </si>
  <si>
    <t xml:space="preserve">Airfares  </t>
  </si>
  <si>
    <t>Accommodation</t>
  </si>
  <si>
    <t>Breakfast</t>
  </si>
  <si>
    <t>Taxis and Airport Parking</t>
  </si>
  <si>
    <t>8 - 12 September 2024</t>
  </si>
  <si>
    <t>Digital Government Exchange  &amp; Trans Tasman Business Circle - Conference &amp; Panel Member</t>
  </si>
  <si>
    <t>Airfares &amp; Accommodation Gifted by Hosts DGX</t>
  </si>
  <si>
    <t>Singapore</t>
  </si>
  <si>
    <t>Taxi to Wellington Airport</t>
  </si>
  <si>
    <t>11 - 15 May 2025</t>
  </si>
  <si>
    <t>Government Service Delivery Open Conference &amp; Invitation only Summit XXX Cancelled</t>
  </si>
  <si>
    <t>Cancellation Fees</t>
  </si>
  <si>
    <t xml:space="preserve">Washington DC </t>
  </si>
  <si>
    <t>2 - 5  June 2025</t>
  </si>
  <si>
    <t>Heads of Central Agencies Meetings   NZ/Singapore Central Agencies Exchange</t>
  </si>
  <si>
    <t>Airfares</t>
  </si>
  <si>
    <t>Accomodation</t>
  </si>
  <si>
    <t>Meals</t>
  </si>
  <si>
    <t xml:space="preserve">Taxis  </t>
  </si>
  <si>
    <t>18-19 June 2025</t>
  </si>
  <si>
    <t>Government Innovation Showcase -  XXX Cancelled</t>
  </si>
  <si>
    <t>Sydney</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</si>
  <si>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</si>
  <si>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</si>
  <si>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</si>
  <si>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Data Iwi Leaders Group Hui</t>
  </si>
  <si>
    <t>Rotorua</t>
  </si>
  <si>
    <t xml:space="preserve">Airport Parking </t>
  </si>
  <si>
    <t>XXX Cancelled Meeting with Ngāi Tūhoe in Taneatua 10 mins south of Whakatane  - Flight couldn't land in Rotorua - was turned around</t>
  </si>
  <si>
    <t>Airport Parking</t>
  </si>
  <si>
    <t>28 - 29 August 2024</t>
  </si>
  <si>
    <t>Auckland Staff Visit and IPANZ Meet the Chiefs Function</t>
  </si>
  <si>
    <t>Auckland</t>
  </si>
  <si>
    <t>Taxis</t>
  </si>
  <si>
    <t xml:space="preserve"> Meeting with Ngāi Tūhoe in Taneatua 10 mins south of Whakatane</t>
  </si>
  <si>
    <t>28 February 20255 - 2 March 2025</t>
  </si>
  <si>
    <t>Te Matatini  2025 New Plymouth</t>
  </si>
  <si>
    <t>New Plymouth</t>
  </si>
  <si>
    <t>Rental Car Wellington/New Plymouth/Wellington</t>
  </si>
  <si>
    <t>XXX  Cancelled Christchurch Stakeholder &amp; Staff Visit</t>
  </si>
  <si>
    <t>Christchurch</t>
  </si>
  <si>
    <t>12 to 14 March 2025</t>
  </si>
  <si>
    <t>XXX Cancelled NZ Infrastrucure Summit no longer needed to attend</t>
  </si>
  <si>
    <t>27 - 28 March 2025</t>
  </si>
  <si>
    <t>Auckland Stakeholder &amp; Staff Visit</t>
  </si>
  <si>
    <t>4 - 5 May 2025</t>
  </si>
  <si>
    <t>Passports Six Nations Powhiri and Opening Address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</si>
  <si>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</si>
  <si>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</si>
  <si>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</si>
  <si>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</si>
  <si>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Greater Wellington Regional Council Speaking Engagement with Senior Leaders</t>
  </si>
  <si>
    <t>Taxi</t>
  </si>
  <si>
    <t>Wellington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</si>
  <si>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</si>
  <si>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</si>
  <si>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</si>
  <si>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</si>
  <si>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</si>
  <si>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</si>
  <si>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</si>
  <si>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</si>
  <si>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</si>
  <si>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</si>
  <si>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</si>
  <si>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</si>
  <si>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</si>
  <si>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SuperLocal 2024 - LGNZ Conference Day Ticket</t>
  </si>
  <si>
    <t>Conference Fees</t>
  </si>
  <si>
    <t>NZ Tech  - The future of digital government services</t>
  </si>
  <si>
    <t>Non Member Ticket</t>
  </si>
  <si>
    <t>2025 Looking Ahead Infrastructure Symposium 25 June 2025</t>
  </si>
  <si>
    <t>Registration</t>
  </si>
  <si>
    <t>Satellite Phone</t>
  </si>
  <si>
    <t>Phone Costs</t>
  </si>
  <si>
    <t>Professional Development</t>
  </si>
  <si>
    <t>Coaching</t>
  </si>
  <si>
    <t>Government SmartShare Rental and Data Costs 1 July 2024 to 30 June 2025</t>
  </si>
  <si>
    <t>Carbon Credit for Secretary</t>
  </si>
  <si>
    <t>Carbon Credits</t>
  </si>
  <si>
    <t xml:space="preserve">Total other expenses </t>
  </si>
  <si>
    <t>Notes</t>
  </si>
  <si>
    <t>Total cost will appear automatically once you put information in rows above.</t>
  </si>
  <si>
    <t>Mark clearly if there is no information to disclose - provide a note to this effect in the 'Date' column (column A).</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</si>
  <si>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</si>
  <si>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</si>
  <si>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</si>
  <si>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</si>
  <si>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</si>
  <si>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</si>
  <si>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</si>
  <si>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</si>
  <si>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</si>
  <si>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Security Sector Professional Development Programme for Officials Networking Event</t>
  </si>
  <si>
    <t>Victoria University of Wellington</t>
  </si>
  <si>
    <t>Invitation fo the launch of Koi Tu Forum a platform for constructure conversations about our future</t>
  </si>
  <si>
    <t>Sir Peter Gluckman</t>
  </si>
  <si>
    <t>Australian High Commissioner invitation to a dinner on the occasion of the visit of Associate Secretary for Home Affairs Dr Emma Cassar</t>
  </si>
  <si>
    <t>Her Excellency Hardiner Sidhu Australian High Commissioner to NZ</t>
  </si>
  <si>
    <t>Delegated to Michael Lovett who was acting CE whilst Paul James was on annual leave</t>
  </si>
  <si>
    <t>Īnvitation &amp; Programme - Waitangi Rua Rautau Lecture Series 2024</t>
  </si>
  <si>
    <t>New Zealand Maori Council</t>
  </si>
  <si>
    <t>21 - 22 July 2024</t>
  </si>
  <si>
    <t>New Zealand-Queensland Rapid Mass Transit Summit</t>
  </si>
  <si>
    <t>Richard Simpson Meta Moto Navigating the Future</t>
  </si>
  <si>
    <t>CEO Only Information Lunch in Wellington to hear form Economist Shamubeel Daqub</t>
  </si>
  <si>
    <t>Francois Barton CE Business Leaders; Health &amp; Safety Forum</t>
  </si>
  <si>
    <t>Harnessing New Zealand's Generative A1 Opportunity</t>
  </si>
  <si>
    <t>Microsoft &amp; Accentuate</t>
  </si>
  <si>
    <t>Multicultural Day Celebration at Parliament</t>
  </si>
  <si>
    <t>Multicultural NZ</t>
  </si>
  <si>
    <t>Anti Corruption Forum Wellngton</t>
  </si>
  <si>
    <t>Transparency International</t>
  </si>
  <si>
    <t>Nil</t>
  </si>
  <si>
    <t>8- 12 September 2024</t>
  </si>
  <si>
    <t>DGX Digtial Government Exchange Singapore - Speaking engagement</t>
  </si>
  <si>
    <t>DGX Digital Government Exchange</t>
  </si>
  <si>
    <t>Flights &amp; Accommodation in Singapore were paid by hosts</t>
  </si>
  <si>
    <t>DGX Luxury Coasters gift for attending DGX Conference Singapore</t>
  </si>
  <si>
    <t>Gift shared witih team</t>
  </si>
  <si>
    <t>Drink Bottle Gift for attending DGX Conference Singapore</t>
  </si>
  <si>
    <t>ShapeShift Global Salon Series Event re:  Intersection of A1 and Demogracy in Auckland</t>
  </si>
  <si>
    <t>Rush Digital</t>
  </si>
  <si>
    <t>Microsoft Cloud and A1 Breakfast in Wellington</t>
  </si>
  <si>
    <t xml:space="preserve">Microsoft  </t>
  </si>
  <si>
    <t>Keynote speaker Fireside Chat 6DAI - Future of Tech Innovation &amp; Work Opening Session - Virtual</t>
  </si>
  <si>
    <t>6 Degrees Media</t>
  </si>
  <si>
    <t xml:space="preserve">Online, Speaking </t>
  </si>
  <si>
    <t>Wellington CEO Leaders Breakfast</t>
  </si>
  <si>
    <t>Hobson Leavey</t>
  </si>
  <si>
    <t>Distinguished Speaker Invitation | NextBigTech Asia 2024 Kuala Lumpur --	Panel Discussion: Supercharge Government: Unleashing AI for Enhanced Efficiency and Transparency</t>
  </si>
  <si>
    <t>Muhammad Daniel Norazlan Knowledge Group of Companies</t>
  </si>
  <si>
    <t>Gift Goodie Bag  including T-Shirt and Cap</t>
  </si>
  <si>
    <t>Voluntering Services Abroad</t>
  </si>
  <si>
    <t>Jeff Whalan Learning Group Special Event Webinar on Departments and their Portfolio Agencies buiding effective relationships to ensure the greatest impact</t>
  </si>
  <si>
    <t>Jeff Whalan Learning Group</t>
  </si>
  <si>
    <t>Online Webinar</t>
  </si>
  <si>
    <t>Opening Derek Jarman Delphinium Days  &amp; Paul Johns Beautiful Flowers &amp; How to Grow them Exhibitions</t>
  </si>
  <si>
    <t>The Dowse Art Museum in partnership woth Cioty Gallery Wellington</t>
  </si>
  <si>
    <t>NZ Rugby Corporate Box Bledisloe Cup</t>
  </si>
  <si>
    <t>Robert Walters</t>
  </si>
  <si>
    <t>21 - 22 October 2024</t>
  </si>
  <si>
    <t>Digital Summit 2024 Ottawa Canada</t>
  </si>
  <si>
    <t>Global Government Forum</t>
  </si>
  <si>
    <t>Opening Keynote  Invitation Generative A1 and the Future of the Public Sector an International Perspective</t>
  </si>
  <si>
    <t>Mike Cullen, Conference Director Quest Events</t>
  </si>
  <si>
    <t>VIP Dinner: Optimising Teams Leveraging A1 &amp; Collaboration for Enchanced Performance</t>
  </si>
  <si>
    <t>Aotearoa Government Innovation Showcase</t>
  </si>
  <si>
    <t>Under 100</t>
  </si>
  <si>
    <t>Opening Plenary Keynote Speaker 7th Aotearoa Innovation Showcase</t>
  </si>
  <si>
    <t>Aotearoa Government Innnovation Showcase</t>
  </si>
  <si>
    <t>Keynote Speaker Te Uru Kaihaka Leaders</t>
  </si>
  <si>
    <t>Te Uru Kaihaka</t>
  </si>
  <si>
    <t>Online Only</t>
  </si>
  <si>
    <t>Celebate the Sporting Achivements of Grainne Moss</t>
  </si>
  <si>
    <t>The Ambasssador of Irelent, HE Ms Jane Connolly</t>
  </si>
  <si>
    <t>ANZSOG Executive Felllows Programme Speaking Event Digital Transformation</t>
  </si>
  <si>
    <t>Australia New Zealand School of Government</t>
  </si>
  <si>
    <t>19-20 November 2024</t>
  </si>
  <si>
    <t>Tallin Digital Summit - Secuirty the Digital Tommorrow</t>
  </si>
  <si>
    <t>Hosted by Estonian Prime Minister, Kristen Michal</t>
  </si>
  <si>
    <t>Air New Zealand Parliamentary Reception</t>
  </si>
  <si>
    <t>Rt Hon Christopher Luxon &amp; Air NZ Chair &amp; Chief Excutive</t>
  </si>
  <si>
    <t>3 - 5 December 2024</t>
  </si>
  <si>
    <t>2nd Annual Generative A1 Summit - Auckland</t>
  </si>
  <si>
    <t>Quest Events Australia</t>
  </si>
  <si>
    <t>Executive Breakfast - Celerating the New Zealand Cloud Region Opening</t>
  </si>
  <si>
    <t>Microsoft New Zealand</t>
  </si>
  <si>
    <t>Ann-Marie Cavanagh DIA Delegate to attend</t>
  </si>
  <si>
    <t>Farewell Reception  US Embassy Ambassador Tom Udall &amp; Ms Jill Cooper</t>
  </si>
  <si>
    <t>US Mission Events</t>
  </si>
  <si>
    <t>Internation Holocaust Remembrance Day 2025 Wellington</t>
  </si>
  <si>
    <t>Holocaust Centre of NZ</t>
  </si>
  <si>
    <t>He Harinder Sidhua AM farewell Australian High Commission</t>
  </si>
  <si>
    <t>Australian High Commission</t>
  </si>
  <si>
    <t>Service Modernisation Round Table</t>
  </si>
  <si>
    <t>Trans Tasman Busines Circle</t>
  </si>
  <si>
    <t>1-3 April 2025</t>
  </si>
  <si>
    <t>Invitation to Speak at the 11th Annual Australian Government Data Summit in Canberra</t>
  </si>
  <si>
    <t>Akolade</t>
  </si>
  <si>
    <t>Wellington Homeless Women’s Trust Gala Dinner</t>
  </si>
  <si>
    <t>Rothley</t>
  </si>
  <si>
    <t>AI Sentiment, global/NZ research insights</t>
  </si>
  <si>
    <t>Ernst &amp; Young Limited</t>
  </si>
  <si>
    <t>Delegated to Acting Deputy Secretary Digital Services</t>
  </si>
  <si>
    <t>Government Women’s Network 10-Year Anniversary Celebration</t>
  </si>
  <si>
    <t>Nicola Johns Chair Government Women's Network</t>
  </si>
  <si>
    <t>World Refugee Day 2025</t>
  </si>
  <si>
    <t>NZ Red Cross</t>
  </si>
  <si>
    <t>Jeff Whalan Learning Group Special Evenue Webinar Relationships with Ministers how to bulid confidence with a new Minister</t>
  </si>
  <si>
    <t>7-9 May 2025</t>
  </si>
  <si>
    <t>7th Annual NZ Government Data Summit Invitation to speak Wellington</t>
  </si>
  <si>
    <t>The opportunities and risks presented by AI</t>
  </si>
  <si>
    <t>ASB</t>
  </si>
  <si>
    <t>21 - 23 May 2025</t>
  </si>
  <si>
    <t>INVITATION / Salzburg Global / Annual Foresight Retreat of the Public Sector Strategy Network Salzburg, Austria</t>
  </si>
  <si>
    <t>Salzburg Global</t>
  </si>
  <si>
    <t>20 - 21 May 2025</t>
  </si>
  <si>
    <t>Keynote speaker at HiNZ Digital Health AI Summit</t>
  </si>
  <si>
    <t>Scott Arrol Acting CE Health Informatics NZ Ltd</t>
  </si>
  <si>
    <t>Delegated to Digital Services Team to attend</t>
  </si>
  <si>
    <t>NZ Tech  Xero Roundtable</t>
  </si>
  <si>
    <t>NZ TEch</t>
  </si>
  <si>
    <t>Foundations for Reimagining NZ's Digital Public Infrasturture</t>
  </si>
  <si>
    <t>Govtech Aotearoa Building a Future Ready Public Service through Delivering User-Centric, Innovative and Trusted Digital Government Services keynote presentation</t>
  </si>
  <si>
    <t>Aventedge</t>
  </si>
  <si>
    <t>27-28 May 2025</t>
  </si>
  <si>
    <t>Invitation to GovTech and Public Sector Innovation Global Forum | Washington DC</t>
  </si>
  <si>
    <t>Govtech Public Sector Innovation</t>
  </si>
  <si>
    <t>Colourful Singapore Glass Coaster - Overseas gift received</t>
  </si>
  <si>
    <t>Govtech Singapore</t>
  </si>
  <si>
    <t>Gift shared with team member</t>
  </si>
  <si>
    <t>Invitation from Sir Peter Gluckman: Bridging the gap between knowledge and long-term thinking</t>
  </si>
  <si>
    <t>Centre for Informed Futures</t>
  </si>
  <si>
    <t>The Wellington Big Shout Out Vounteer Celebration Event 2025</t>
  </si>
  <si>
    <t>Volunterring NZ</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</si>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</sst>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1"/>
      <name val="Arial"/>
    </font>
    <font>
      <sz val="11"/>
      <color rgb="FFFF0000"/>
      <name val="Arial"/>
    </font>
    <font>
      <b/>
      <sz val="11"/>
      <name val="Arial"/>
      <family val="2"/>
    </font>
    <font>
      <b/>
      <sz val="11"/>
      <color theme="1" tint="0.499984740745262"/>
      <name val="Arial"/>
      <family val="2"/>
    </font>
    <font>
      <sz val="11"/>
      <color theme="1"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2" fillId="0" borderId="0" applyFont="0" applyFill="0" applyBorder="0" applyAlignment="0" applyProtection="0"/>
  </cellStyleXfs>
  <cellXfs count="174">
    <xf numFmtId="0" fontId="0" fillId="0" borderId="0" xfId="0"/>
    <xf numFmtId="0" fontId="0" fillId="0" borderId="0" xfId="0" applyAlignment="1" applyProtection="1">
      <alignment wrapText="1"/>
      <protection locked="0"/>
    </xf>
    <xf numFmtId="0" fontId="0" fillId="0" borderId="0" xfId="0" applyProtection="1">
      <protection locked="0"/>
    </xf>
    <xf numFmtId="0" fontId="17" fillId="2" borderId="0" xfId="0" applyFont="1" applyFill="1" applyAlignment="1">
      <alignment vertical="center" wrapText="1" readingOrder="1"/>
    </xf>
    <xf numFmtId="0" fontId="0" fillId="5" borderId="0" xfId="0" applyFill="1" applyAlignment="1">
      <alignment wrapText="1"/>
    </xf>
    <xf numFmtId="0" fontId="17" fillId="0" borderId="0" xfId="0" applyFont="1" applyAlignment="1">
      <alignment vertical="center" wrapText="1"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5" fillId="0" borderId="0" xfId="0" applyFont="1"/>
    <xf numFmtId="166" fontId="24" fillId="0" borderId="0" xfId="0" applyNumberFormat="1" applyFont="1" applyAlignment="1">
      <alignment vertical="center" wrapText="1"/>
    </xf>
    <xf numFmtId="0" fontId="18"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19"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8" fillId="3" borderId="0" xfId="0" applyFont="1" applyFill="1" applyAlignment="1">
      <alignment vertical="center" wrapText="1" readingOrder="1"/>
    </xf>
    <xf numFmtId="0" fontId="16" fillId="3" borderId="0" xfId="0" applyFont="1" applyFill="1"/>
    <xf numFmtId="0" fontId="0" fillId="5" borderId="0" xfId="0" applyFill="1" applyAlignment="1">
      <alignment horizontal="left" vertical="top"/>
    </xf>
    <xf numFmtId="0" fontId="17" fillId="2" borderId="0" xfId="0" applyFont="1" applyFill="1" applyAlignment="1">
      <alignment horizontal="center" vertical="center"/>
    </xf>
    <xf numFmtId="0" fontId="26" fillId="0" borderId="0" xfId="0" applyFont="1" applyAlignment="1">
      <alignment horizontal="center"/>
    </xf>
    <xf numFmtId="0" fontId="11" fillId="0" borderId="0" xfId="0" applyFont="1" applyAlignment="1">
      <alignment vertical="center"/>
    </xf>
    <xf numFmtId="0" fontId="18"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8"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8" fillId="3" borderId="0" xfId="0" applyFont="1" applyFill="1" applyAlignment="1">
      <alignment vertical="center" readingOrder="1"/>
    </xf>
    <xf numFmtId="0" fontId="29" fillId="0" borderId="0" xfId="0" applyFont="1"/>
    <xf numFmtId="166" fontId="18" fillId="8" borderId="0" xfId="0" applyNumberFormat="1" applyFont="1" applyFill="1" applyAlignment="1">
      <alignment horizontal="left" vertical="center" wrapText="1"/>
    </xf>
    <xf numFmtId="1" fontId="18" fillId="8" borderId="0" xfId="0" applyNumberFormat="1" applyFont="1" applyFill="1" applyAlignment="1">
      <alignment horizontal="center" vertical="center" wrapText="1"/>
    </xf>
    <xf numFmtId="164" fontId="0" fillId="0" borderId="0" xfId="0" applyNumberFormat="1" applyAlignment="1">
      <alignment wrapText="1"/>
    </xf>
    <xf numFmtId="164" fontId="18" fillId="3" borderId="0" xfId="0" applyNumberFormat="1" applyFont="1" applyFill="1" applyAlignment="1">
      <alignment vertical="center"/>
    </xf>
    <xf numFmtId="164" fontId="18"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9" fillId="0" borderId="0" xfId="0" applyFont="1" applyAlignment="1">
      <alignment horizontal="center" wrapText="1"/>
    </xf>
    <xf numFmtId="0" fontId="30" fillId="3" borderId="0" xfId="0" applyFont="1" applyFill="1" applyAlignment="1">
      <alignment horizontal="center" vertical="center" readingOrder="1"/>
    </xf>
    <xf numFmtId="0" fontId="19" fillId="3" borderId="0" xfId="0" applyFont="1" applyFill="1" applyAlignment="1">
      <alignment vertical="center"/>
    </xf>
    <xf numFmtId="164" fontId="19"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7" fillId="3" borderId="0" xfId="0" applyFont="1" applyFill="1" applyAlignment="1">
      <alignment vertical="center" wrapText="1" readingOrder="1"/>
    </xf>
    <xf numFmtId="165" fontId="17" fillId="3" borderId="0" xfId="2" applyFont="1" applyFill="1" applyBorder="1" applyAlignment="1" applyProtection="1">
      <alignment horizontal="center" vertical="center" wrapText="1" readingOrder="1"/>
    </xf>
    <xf numFmtId="165" fontId="17" fillId="0" borderId="0" xfId="2" applyFont="1" applyFill="1" applyBorder="1" applyAlignment="1" applyProtection="1">
      <alignment horizontal="center" vertical="center" wrapText="1" readingOrder="1"/>
    </xf>
    <xf numFmtId="0" fontId="17" fillId="7" borderId="0" xfId="0" applyFont="1" applyFill="1" applyAlignment="1">
      <alignment vertical="center" wrapText="1" readingOrder="1"/>
    </xf>
    <xf numFmtId="165" fontId="17" fillId="7" borderId="0" xfId="2" applyFont="1" applyFill="1" applyBorder="1" applyAlignment="1" applyProtection="1">
      <alignment horizontal="center" vertical="center" wrapText="1" readingOrder="1"/>
    </xf>
    <xf numFmtId="0" fontId="19"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19" fillId="3" borderId="0" xfId="0" applyFont="1" applyFill="1" applyAlignment="1">
      <alignment horizontal="left" vertical="center" wrapText="1"/>
    </xf>
    <xf numFmtId="0" fontId="18" fillId="3" borderId="0" xfId="0" applyFont="1" applyFill="1" applyAlignment="1">
      <alignment horizontal="left" vertical="center" readingOrder="1"/>
    </xf>
    <xf numFmtId="166" fontId="18" fillId="3" borderId="0" xfId="0" applyNumberFormat="1" applyFont="1" applyFill="1" applyAlignment="1">
      <alignment horizontal="left" vertical="center" wrapText="1"/>
    </xf>
    <xf numFmtId="1" fontId="18" fillId="3" borderId="0" xfId="0" applyNumberFormat="1" applyFont="1" applyFill="1" applyAlignment="1">
      <alignment horizontal="center" vertical="center" wrapText="1"/>
    </xf>
    <xf numFmtId="166" fontId="30"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30" fillId="3" borderId="0" xfId="0" applyFont="1" applyFill="1" applyAlignment="1">
      <alignment horizontal="center" vertical="center" wrapText="1"/>
    </xf>
    <xf numFmtId="0" fontId="33"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6" fillId="0" borderId="0" xfId="0" applyFont="1" applyAlignment="1">
      <alignment wrapText="1"/>
    </xf>
    <xf numFmtId="167" fontId="15" fillId="10" borderId="3" xfId="0" applyNumberFormat="1" applyFont="1" applyFill="1" applyBorder="1" applyAlignment="1" applyProtection="1">
      <alignment horizontal="right" vertical="center"/>
      <protection locked="0"/>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36" fillId="10" borderId="9"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37" fillId="10" borderId="3" xfId="0" applyNumberFormat="1" applyFont="1" applyFill="1" applyBorder="1" applyAlignment="1" applyProtection="1">
      <alignment vertical="center"/>
      <protection locked="0"/>
    </xf>
    <xf numFmtId="164" fontId="37" fillId="10" borderId="4" xfId="0" applyNumberFormat="1" applyFont="1" applyFill="1" applyBorder="1" applyAlignment="1" applyProtection="1">
      <alignment vertical="center" wrapText="1"/>
      <protection locked="0"/>
    </xf>
    <xf numFmtId="0" fontId="37" fillId="10" borderId="4" xfId="0" applyFont="1" applyFill="1" applyBorder="1" applyAlignment="1" applyProtection="1">
      <alignment vertical="center" wrapText="1"/>
      <protection locked="0"/>
    </xf>
    <xf numFmtId="0" fontId="37" fillId="10" borderId="5" xfId="0" applyFont="1" applyFill="1" applyBorder="1" applyAlignment="1" applyProtection="1">
      <alignment vertical="center" wrapText="1"/>
      <protection locked="0"/>
    </xf>
    <xf numFmtId="167" fontId="37" fillId="10" borderId="3" xfId="0" applyNumberFormat="1" applyFont="1" applyFill="1" applyBorder="1" applyAlignment="1" applyProtection="1">
      <alignment vertical="center" wrapText="1"/>
      <protection locked="0"/>
    </xf>
    <xf numFmtId="0" fontId="38" fillId="10" borderId="4"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right" vertical="center"/>
      <protection locked="0"/>
    </xf>
    <xf numFmtId="164" fontId="26" fillId="10" borderId="4" xfId="0" applyNumberFormat="1" applyFont="1" applyFill="1" applyBorder="1" applyAlignment="1" applyProtection="1">
      <alignment vertical="center" wrapText="1"/>
      <protection locked="0"/>
    </xf>
    <xf numFmtId="164" fontId="7" fillId="10" borderId="4" xfId="0" applyNumberFormat="1" applyFont="1" applyFill="1" applyBorder="1" applyAlignment="1" applyProtection="1">
      <alignment vertical="center" wrapText="1"/>
      <protection locked="0"/>
    </xf>
    <xf numFmtId="0" fontId="7" fillId="10" borderId="4" xfId="0" applyFont="1" applyFill="1" applyBorder="1" applyAlignment="1" applyProtection="1">
      <alignment vertical="center" wrapText="1"/>
      <protection locked="0"/>
    </xf>
    <xf numFmtId="0" fontId="7" fillId="10" borderId="5" xfId="0" applyFont="1" applyFill="1" applyBorder="1" applyAlignment="1" applyProtection="1">
      <alignmen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7" fillId="10" borderId="4" xfId="0" applyFont="1" applyFill="1" applyBorder="1" applyAlignment="1" applyProtection="1">
      <alignment horizontal="left" vertical="center" wrapText="1"/>
      <protection locked="0"/>
    </xf>
    <xf numFmtId="0" fontId="7" fillId="10" borderId="5" xfId="0" applyFont="1" applyFill="1" applyBorder="1" applyAlignment="1" applyProtection="1">
      <alignment horizontal="left" vertical="center" wrapText="1"/>
      <protection locked="0"/>
    </xf>
    <xf numFmtId="0" fontId="11" fillId="10" borderId="4" xfId="0" applyFont="1" applyFill="1" applyBorder="1" applyAlignment="1" applyProtection="1">
      <alignment horizontal="right" vertical="center" wrapText="1"/>
      <protection locked="0"/>
    </xf>
    <xf numFmtId="167" fontId="11" fillId="10" borderId="3" xfId="0" applyNumberFormat="1" applyFont="1" applyFill="1" applyBorder="1" applyAlignment="1" applyProtection="1">
      <alignment vertical="center" wrapText="1"/>
      <protection locked="0"/>
    </xf>
    <xf numFmtId="0" fontId="39" fillId="0" borderId="3" xfId="0" applyFont="1" applyBorder="1" applyAlignment="1">
      <alignment vertical="center" wrapText="1" readingOrder="1"/>
    </xf>
    <xf numFmtId="164" fontId="39" fillId="0" borderId="4" xfId="2" applyNumberFormat="1" applyFont="1" applyFill="1" applyBorder="1" applyAlignment="1" applyProtection="1">
      <alignment vertical="center" wrapText="1" readingOrder="1"/>
    </xf>
    <xf numFmtId="0" fontId="11" fillId="0" borderId="5" xfId="2" applyNumberFormat="1" applyFont="1" applyFill="1" applyBorder="1" applyAlignment="1" applyProtection="1">
      <alignment horizontal="center" vertical="center" wrapText="1" readingOrder="1"/>
    </xf>
    <xf numFmtId="0" fontId="39" fillId="0" borderId="0" xfId="0" applyFont="1" applyAlignment="1">
      <alignment vertical="center" wrapText="1" readingOrder="1"/>
    </xf>
    <xf numFmtId="1" fontId="39" fillId="0" borderId="5" xfId="0" applyNumberFormat="1" applyFont="1" applyBorder="1" applyAlignment="1">
      <alignment horizontal="center" vertical="center" wrapText="1"/>
    </xf>
    <xf numFmtId="164" fontId="39" fillId="0" borderId="0" xfId="2" applyNumberFormat="1" applyFont="1" applyFill="1" applyBorder="1" applyAlignment="1" applyProtection="1">
      <alignment vertical="center" wrapText="1" readingOrder="1"/>
    </xf>
    <xf numFmtId="0" fontId="11" fillId="0" borderId="0" xfId="2" applyNumberFormat="1" applyFont="1" applyFill="1" applyBorder="1" applyAlignment="1" applyProtection="1">
      <alignment horizontal="center" vertical="center" wrapText="1" readingOrder="1"/>
    </xf>
    <xf numFmtId="1" fontId="39" fillId="0" borderId="0" xfId="0" applyNumberFormat="1" applyFont="1" applyAlignment="1">
      <alignment horizontal="center" vertical="center" wrapText="1"/>
    </xf>
    <xf numFmtId="0" fontId="40" fillId="0" borderId="3" xfId="0" applyFont="1" applyBorder="1" applyAlignment="1">
      <alignment horizontal="left" vertical="center" wrapText="1" indent="2" readingOrder="1"/>
    </xf>
    <xf numFmtId="164" fontId="40" fillId="0" borderId="4" xfId="2" applyNumberFormat="1" applyFont="1" applyFill="1" applyBorder="1" applyAlignment="1" applyProtection="1">
      <alignment vertical="center" wrapText="1" readingOrder="1"/>
    </xf>
    <xf numFmtId="0" fontId="41" fillId="0" borderId="5" xfId="2" applyNumberFormat="1" applyFont="1" applyFill="1" applyBorder="1" applyAlignment="1" applyProtection="1">
      <alignment horizontal="center" vertical="center" wrapText="1" readingOrder="1"/>
    </xf>
    <xf numFmtId="165" fontId="39" fillId="0" borderId="0" xfId="2" applyFont="1" applyFill="1" applyBorder="1" applyAlignment="1" applyProtection="1">
      <alignment vertical="center" wrapText="1" readingOrder="1"/>
    </xf>
    <xf numFmtId="0" fontId="11" fillId="0" borderId="0" xfId="0" applyFont="1" applyAlignment="1">
      <alignment vertical="center"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4" fillId="2" borderId="0" xfId="0" applyFont="1" applyFill="1" applyAlignment="1">
      <alignment horizontal="center" vertical="center"/>
    </xf>
    <xf numFmtId="0" fontId="31" fillId="10" borderId="2" xfId="0" applyFont="1" applyFill="1" applyBorder="1" applyAlignment="1" applyProtection="1">
      <alignment horizontal="left" vertical="center" wrapText="1" readingOrder="1"/>
      <protection locked="0"/>
    </xf>
    <xf numFmtId="167" fontId="31"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0" fillId="3" borderId="0" xfId="0" applyFont="1" applyFill="1" applyAlignment="1">
      <alignment horizontal="center" vertical="center" wrapText="1"/>
    </xf>
    <xf numFmtId="0" fontId="21" fillId="2" borderId="0" xfId="0" applyFont="1" applyFill="1" applyAlignment="1">
      <alignment horizontal="center" vertical="center"/>
    </xf>
    <xf numFmtId="0" fontId="17"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9" fillId="3" borderId="0" xfId="0" applyFont="1" applyFill="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abSelected="1" zoomScaleNormal="100" workbookViewId="0"/>
  </sheetViews>
  <sheetFormatPr defaultColWidth="0" defaultRowHeight="14.25" zeroHeight="1"/>
  <cols>
    <col min="1" max="1" width="219.28515625" style="32" customWidth="1"/>
    <col min="2" max="2" width="33.28515625" style="31" customWidth="1"/>
    <col min="3" max="16384" width="8.7109375" hidden="1"/>
  </cols>
  <sheetData>
    <row r="1" spans="1:2" ht="23.25" customHeight="1">
      <c r="A1" s="30" t="s">
        <v>0</v>
      </c>
    </row>
    <row r="2" spans="1:2" ht="33" customHeight="1">
      <c r="A2" s="88" t="s">
        <v>1</v>
      </c>
    </row>
    <row r="3" spans="1:2" ht="17.25" customHeight="1"/>
    <row r="4" spans="1:2" ht="23.25" customHeight="1">
      <c r="A4" s="110" t="s">
        <v>2</v>
      </c>
    </row>
    <row r="5" spans="1:2" ht="17.25" customHeight="1"/>
    <row r="6" spans="1:2" ht="23.25" customHeight="1">
      <c r="A6" s="33" t="s">
        <v>3</v>
      </c>
    </row>
    <row r="7" spans="1:2" ht="17.25" customHeight="1">
      <c r="A7" s="34" t="s">
        <v>4</v>
      </c>
    </row>
    <row r="8" spans="1:2" ht="17.25" customHeight="1">
      <c r="A8" s="34" t="s">
        <v>5</v>
      </c>
    </row>
    <row r="9" spans="1:2" ht="17.25" customHeight="1">
      <c r="A9" s="34"/>
    </row>
    <row r="10" spans="1:2" ht="23.25" customHeight="1">
      <c r="A10" s="33" t="s">
        <v>6</v>
      </c>
      <c r="B10" s="54" t="s">
        <v>7</v>
      </c>
    </row>
    <row r="11" spans="1:2" ht="17.25" customHeight="1">
      <c r="A11" s="35" t="s">
        <v>8</v>
      </c>
    </row>
    <row r="12" spans="1:2" ht="17.25" customHeight="1">
      <c r="A12" s="34" t="s">
        <v>9</v>
      </c>
    </row>
    <row r="13" spans="1:2" ht="17.25" customHeight="1">
      <c r="A13" s="34" t="s">
        <v>10</v>
      </c>
    </row>
    <row r="14" spans="1:2" ht="17.25" customHeight="1">
      <c r="A14" s="36" t="s">
        <v>11</v>
      </c>
    </row>
    <row r="15" spans="1:2" ht="17.25" customHeight="1">
      <c r="A15" s="34" t="s">
        <v>12</v>
      </c>
    </row>
    <row r="16" spans="1:2" ht="17.25" customHeight="1">
      <c r="A16" s="34"/>
    </row>
    <row r="17" spans="1:1" ht="23.25" customHeight="1">
      <c r="A17" s="33" t="s">
        <v>13</v>
      </c>
    </row>
    <row r="18" spans="1:1" ht="17.25" customHeight="1">
      <c r="A18" s="36" t="s">
        <v>14</v>
      </c>
    </row>
    <row r="19" spans="1:1" ht="17.25" customHeight="1">
      <c r="A19" s="36" t="s">
        <v>15</v>
      </c>
    </row>
    <row r="20" spans="1:1" ht="17.25" customHeight="1">
      <c r="A20" s="53" t="s">
        <v>16</v>
      </c>
    </row>
    <row r="21" spans="1:1" ht="17.25" customHeight="1">
      <c r="A21" s="37"/>
    </row>
    <row r="22" spans="1:1" ht="23.25" customHeight="1">
      <c r="A22" s="33" t="s">
        <v>17</v>
      </c>
    </row>
    <row r="23" spans="1:1" ht="17.25" customHeight="1">
      <c r="A23" s="37" t="s">
        <v>18</v>
      </c>
    </row>
    <row r="24" spans="1:1" ht="17.25" customHeight="1">
      <c r="A24" s="37"/>
    </row>
    <row r="25" spans="1:1" ht="23.25" customHeight="1">
      <c r="A25" s="33" t="s">
        <v>19</v>
      </c>
    </row>
    <row r="26" spans="1:1" ht="17.25" customHeight="1">
      <c r="A26" s="38" t="s">
        <v>20</v>
      </c>
    </row>
    <row r="27" spans="1:1" ht="32.25" customHeight="1">
      <c r="A27" s="36" t="s">
        <v>21</v>
      </c>
    </row>
    <row r="28" spans="1:1" ht="17.25" customHeight="1">
      <c r="A28" s="38" t="s">
        <v>22</v>
      </c>
    </row>
    <row r="29" spans="1:1" ht="32.25" customHeight="1">
      <c r="A29" s="36" t="s">
        <v>23</v>
      </c>
    </row>
    <row r="30" spans="1:1" ht="17.25" customHeight="1">
      <c r="A30" s="38" t="s">
        <v>24</v>
      </c>
    </row>
    <row r="31" spans="1:1" ht="17.25" customHeight="1">
      <c r="A31" s="36" t="s">
        <v>25</v>
      </c>
    </row>
    <row r="32" spans="1:1" ht="17.25" customHeight="1">
      <c r="A32" s="38" t="s">
        <v>26</v>
      </c>
    </row>
    <row r="33" spans="1:1" ht="32.25" customHeight="1">
      <c r="A33" s="36" t="s">
        <v>27</v>
      </c>
    </row>
    <row r="34" spans="1:1" ht="32.25" customHeight="1">
      <c r="A34" s="35" t="s">
        <v>28</v>
      </c>
    </row>
    <row r="35" spans="1:1" ht="17.25" customHeight="1">
      <c r="A35" s="38" t="s">
        <v>29</v>
      </c>
    </row>
    <row r="36" spans="1:1" ht="32.25" customHeight="1">
      <c r="A36" s="36" t="s">
        <v>30</v>
      </c>
    </row>
    <row r="37" spans="1:1" ht="32.25" customHeight="1">
      <c r="A37" s="36" t="s">
        <v>31</v>
      </c>
    </row>
    <row r="38" spans="1:1" ht="32.25" customHeight="1">
      <c r="A38" s="36" t="s">
        <v>32</v>
      </c>
    </row>
    <row r="39" spans="1:1" ht="17.25" customHeight="1">
      <c r="A39" s="35"/>
    </row>
    <row r="40" spans="1:1" ht="22.5" customHeight="1">
      <c r="A40" s="33" t="s">
        <v>33</v>
      </c>
    </row>
    <row r="41" spans="1:1" ht="17.25" customHeight="1">
      <c r="A41" s="42" t="s">
        <v>34</v>
      </c>
    </row>
    <row r="42" spans="1:1" ht="17.25" customHeight="1">
      <c r="A42" s="39" t="s">
        <v>35</v>
      </c>
    </row>
    <row r="43" spans="1:1" ht="17.25" customHeight="1">
      <c r="A43" s="37" t="s">
        <v>36</v>
      </c>
    </row>
    <row r="44" spans="1:1" ht="32.25" customHeight="1">
      <c r="A44" s="37" t="s">
        <v>37</v>
      </c>
    </row>
    <row r="45" spans="1:1" ht="32.25" customHeight="1">
      <c r="A45" s="37" t="s">
        <v>38</v>
      </c>
    </row>
    <row r="46" spans="1:1" ht="17.25" customHeight="1">
      <c r="A46" s="40" t="s">
        <v>39</v>
      </c>
    </row>
    <row r="47" spans="1:1" ht="32.25" customHeight="1">
      <c r="A47" s="36" t="s">
        <v>40</v>
      </c>
    </row>
    <row r="48" spans="1:1" ht="32.25" customHeight="1">
      <c r="A48" s="36" t="s">
        <v>41</v>
      </c>
    </row>
    <row r="49" spans="1:1" ht="32.25" customHeight="1">
      <c r="A49" s="37" t="s">
        <v>42</v>
      </c>
    </row>
    <row r="50" spans="1:1" ht="17.25" customHeight="1">
      <c r="A50" s="37" t="s">
        <v>43</v>
      </c>
    </row>
    <row r="51" spans="1:1">
      <c r="A51" s="37" t="s">
        <v>44</v>
      </c>
    </row>
    <row r="52" spans="1:1" ht="17.25" customHeight="1">
      <c r="A52" s="37"/>
    </row>
    <row r="53" spans="1:1" ht="22.5" customHeight="1">
      <c r="A53" s="33" t="s">
        <v>45</v>
      </c>
    </row>
    <row r="54" spans="1:1" ht="32.25" customHeight="1">
      <c r="A54" s="112" t="s">
        <v>46</v>
      </c>
    </row>
    <row r="55" spans="1:1" ht="17.25" customHeight="1">
      <c r="A55" s="41" t="s">
        <v>47</v>
      </c>
    </row>
    <row r="56" spans="1:1" ht="17.25" customHeight="1">
      <c r="A56" s="42" t="s">
        <v>48</v>
      </c>
    </row>
    <row r="57" spans="1:1" ht="17.25" customHeight="1">
      <c r="A57" s="53" t="s">
        <v>49</v>
      </c>
    </row>
    <row r="58" spans="1:1" ht="17.25" customHeight="1">
      <c r="A58" s="111" t="s">
        <v>50</v>
      </c>
    </row>
    <row r="59" spans="1:1"/>
    <row r="61" spans="1:1" hidden="1">
      <c r="A61" s="43"/>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zoomScale="70" zoomScaleNormal="70" workbookViewId="0">
      <selection sqref="A1:F1"/>
    </sheetView>
  </sheetViews>
  <sheetFormatPr defaultColWidth="0" defaultRowHeight="12.75"/>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56" t="s">
        <v>51</v>
      </c>
      <c r="B1" s="156"/>
      <c r="C1" s="156"/>
      <c r="D1" s="156"/>
      <c r="E1" s="156"/>
      <c r="F1" s="156"/>
      <c r="G1" s="13"/>
      <c r="H1" s="13"/>
      <c r="I1" s="13"/>
      <c r="J1" s="13"/>
      <c r="K1" s="13"/>
    </row>
    <row r="2" spans="1:11" ht="21" customHeight="1">
      <c r="A2" s="3" t="s">
        <v>52</v>
      </c>
      <c r="B2" s="157" t="s">
        <v>53</v>
      </c>
      <c r="C2" s="157"/>
      <c r="D2" s="157"/>
      <c r="E2" s="157"/>
      <c r="F2" s="157"/>
      <c r="G2" s="13"/>
      <c r="H2" s="13"/>
      <c r="I2" s="13"/>
      <c r="J2" s="13"/>
      <c r="K2" s="13"/>
    </row>
    <row r="3" spans="1:11" ht="15.75">
      <c r="A3" s="3" t="s">
        <v>54</v>
      </c>
      <c r="B3" s="157" t="s">
        <v>55</v>
      </c>
      <c r="C3" s="157"/>
      <c r="D3" s="157"/>
      <c r="E3" s="157"/>
      <c r="F3" s="157"/>
      <c r="G3" s="13"/>
      <c r="H3" s="13"/>
      <c r="I3" s="13"/>
      <c r="J3" s="13"/>
      <c r="K3" s="13"/>
    </row>
    <row r="4" spans="1:11" ht="21" customHeight="1">
      <c r="A4" s="3" t="s">
        <v>56</v>
      </c>
      <c r="B4" s="158">
        <v>45474</v>
      </c>
      <c r="C4" s="158"/>
      <c r="D4" s="158"/>
      <c r="E4" s="158"/>
      <c r="F4" s="158"/>
      <c r="G4" s="13"/>
      <c r="H4" s="13"/>
      <c r="I4" s="13"/>
      <c r="J4" s="13"/>
      <c r="K4" s="13"/>
    </row>
    <row r="5" spans="1:11" ht="21" customHeight="1">
      <c r="A5" s="3" t="s">
        <v>57</v>
      </c>
      <c r="B5" s="158">
        <v>45838</v>
      </c>
      <c r="C5" s="158"/>
      <c r="D5" s="158"/>
      <c r="E5" s="158"/>
      <c r="F5" s="158"/>
      <c r="G5" s="13"/>
      <c r="H5" s="13"/>
      <c r="I5" s="13"/>
      <c r="J5" s="13"/>
      <c r="K5" s="13"/>
    </row>
    <row r="6" spans="1:11" ht="21" customHeight="1">
      <c r="A6" s="3" t="s">
        <v>58</v>
      </c>
      <c r="B6" s="155" t="str">
        <f>IF(AND(Travel!B7&lt;&gt;A30,Hospitality!B7&lt;&gt;A30,'All other expenses'!B7&lt;&gt;A30,'Gifts and benefits'!B7&lt;&gt;A30),A31,IF(AND(Travel!B7=A30,Hospitality!B7=A30,'All other expenses'!B7=A30,'Gifts and benefits'!B7=A30),A33,A32))</f>
        <v>Data and totals checked on all sheets</v>
      </c>
      <c r="C6" s="155"/>
      <c r="D6" s="155"/>
      <c r="E6" s="155"/>
      <c r="F6" s="155"/>
      <c r="G6" s="19"/>
      <c r="H6" s="13"/>
      <c r="I6" s="13"/>
      <c r="J6" s="13"/>
      <c r="K6" s="13"/>
    </row>
    <row r="7" spans="1:11" ht="31.5">
      <c r="A7" s="3" t="s">
        <v>59</v>
      </c>
      <c r="B7" s="154" t="s">
        <v>60</v>
      </c>
      <c r="C7" s="154"/>
      <c r="D7" s="154"/>
      <c r="E7" s="154"/>
      <c r="F7" s="154"/>
      <c r="G7" s="19"/>
      <c r="H7" s="13"/>
      <c r="I7" s="13"/>
      <c r="J7" s="13"/>
      <c r="K7" s="13"/>
    </row>
    <row r="8" spans="1:11" ht="25.5" customHeight="1">
      <c r="A8" s="3" t="s">
        <v>61</v>
      </c>
      <c r="B8" s="154" t="s">
        <v>62</v>
      </c>
      <c r="C8" s="154"/>
      <c r="D8" s="154"/>
      <c r="E8" s="154"/>
      <c r="F8" s="154"/>
      <c r="G8" s="19"/>
      <c r="H8" s="13"/>
      <c r="I8" s="13"/>
      <c r="J8" s="13"/>
      <c r="K8" s="13"/>
    </row>
    <row r="9" spans="1:11" ht="66.75" customHeight="1">
      <c r="A9" s="153" t="s">
        <v>63</v>
      </c>
      <c r="B9" s="153"/>
      <c r="C9" s="153"/>
      <c r="D9" s="153"/>
      <c r="E9" s="153"/>
      <c r="F9" s="153"/>
      <c r="G9" s="19"/>
      <c r="H9" s="13"/>
      <c r="I9" s="13"/>
      <c r="J9" s="13"/>
      <c r="K9" s="13"/>
    </row>
    <row r="10" spans="1:11" s="78" customFormat="1" ht="36" customHeight="1">
      <c r="A10" s="72" t="s">
        <v>64</v>
      </c>
      <c r="B10" s="73" t="s">
        <v>65</v>
      </c>
      <c r="C10" s="73" t="s">
        <v>66</v>
      </c>
      <c r="D10" s="74"/>
      <c r="E10" s="75" t="s">
        <v>29</v>
      </c>
      <c r="F10" s="76" t="s">
        <v>67</v>
      </c>
      <c r="G10" s="77"/>
      <c r="H10" s="77"/>
      <c r="I10" s="77"/>
      <c r="J10" s="77"/>
      <c r="K10" s="77"/>
    </row>
    <row r="11" spans="1:11" ht="27.75" customHeight="1">
      <c r="A11" s="140" t="s">
        <v>68</v>
      </c>
      <c r="B11" s="141">
        <f>B15+B16+B17</f>
        <v>13823.12</v>
      </c>
      <c r="C11" s="142" t="str">
        <f>IF(Travel!B6="",A34,Travel!B6)</f>
        <v>Figures exclude GST</v>
      </c>
      <c r="D11" s="143"/>
      <c r="E11" s="140" t="s">
        <v>69</v>
      </c>
      <c r="F11" s="144">
        <f>'Gifts and benefits'!C65</f>
        <v>53</v>
      </c>
      <c r="G11" s="25"/>
      <c r="H11" s="25"/>
      <c r="I11" s="25"/>
      <c r="J11" s="25"/>
      <c r="K11" s="25"/>
    </row>
    <row r="12" spans="1:11" ht="27.75" customHeight="1">
      <c r="A12" s="140" t="s">
        <v>24</v>
      </c>
      <c r="B12" s="141">
        <f>Hospitality!B25</f>
        <v>0</v>
      </c>
      <c r="C12" s="142" t="str">
        <f>IF(Hospitality!B6="",A34,Hospitality!B6)</f>
        <v>Figures exclude GST</v>
      </c>
      <c r="D12" s="143"/>
      <c r="E12" s="140" t="s">
        <v>70</v>
      </c>
      <c r="F12" s="144">
        <f>'Gifts and benefits'!C66</f>
        <v>28</v>
      </c>
      <c r="G12" s="25"/>
      <c r="H12" s="25"/>
      <c r="I12" s="25"/>
      <c r="J12" s="25"/>
      <c r="K12" s="25"/>
    </row>
    <row r="13" spans="1:11" ht="27.75" customHeight="1">
      <c r="A13" s="140" t="s">
        <v>71</v>
      </c>
      <c r="B13" s="141">
        <f>'All other expenses'!B24</f>
        <v>5783.19</v>
      </c>
      <c r="C13" s="142" t="str">
        <f>IF('All other expenses'!B6="",A34,'All other expenses'!B6)</f>
        <v>Figures exclude GST</v>
      </c>
      <c r="D13" s="143"/>
      <c r="E13" s="140" t="s">
        <v>72</v>
      </c>
      <c r="F13" s="144">
        <f>'Gifts and benefits'!C67</f>
        <v>25</v>
      </c>
      <c r="G13" s="13"/>
      <c r="H13" s="13"/>
      <c r="I13" s="13"/>
      <c r="J13" s="13"/>
      <c r="K13" s="13"/>
    </row>
    <row r="14" spans="1:11" ht="12.75" customHeight="1">
      <c r="A14" s="143"/>
      <c r="B14" s="145"/>
      <c r="C14" s="146"/>
      <c r="D14" s="32"/>
      <c r="E14" s="143"/>
      <c r="F14" s="147"/>
      <c r="G14" s="13"/>
      <c r="H14" s="13"/>
      <c r="I14" s="13"/>
      <c r="J14" s="13"/>
      <c r="K14" s="13"/>
    </row>
    <row r="15" spans="1:11" ht="27.75" customHeight="1">
      <c r="A15" s="148" t="s">
        <v>73</v>
      </c>
      <c r="B15" s="149">
        <f>Travel!B34</f>
        <v>9415.61</v>
      </c>
      <c r="C15" s="150" t="str">
        <f>C11</f>
        <v>Figures exclude GST</v>
      </c>
      <c r="D15" s="143"/>
      <c r="E15" s="143"/>
      <c r="F15" s="147"/>
      <c r="G15" s="13"/>
      <c r="H15" s="13"/>
      <c r="I15" s="13"/>
      <c r="J15" s="13"/>
      <c r="K15" s="13"/>
    </row>
    <row r="16" spans="1:11" ht="27.75" customHeight="1">
      <c r="A16" s="148" t="s">
        <v>74</v>
      </c>
      <c r="B16" s="149">
        <f>Travel!B74</f>
        <v>4369.8599999999997</v>
      </c>
      <c r="C16" s="150" t="str">
        <f>C11</f>
        <v>Figures exclude GST</v>
      </c>
      <c r="D16" s="151"/>
      <c r="E16" s="143"/>
      <c r="F16" s="152"/>
      <c r="G16" s="13"/>
      <c r="H16" s="13"/>
      <c r="I16" s="13"/>
      <c r="J16" s="13"/>
      <c r="K16" s="13"/>
    </row>
    <row r="17" spans="1:11" ht="27.75" customHeight="1">
      <c r="A17" s="148" t="s">
        <v>75</v>
      </c>
      <c r="B17" s="149">
        <f>Travel!B88</f>
        <v>37.65</v>
      </c>
      <c r="C17" s="150" t="str">
        <f>C11</f>
        <v>Figures exclude GST</v>
      </c>
      <c r="D17" s="143"/>
      <c r="E17" s="143"/>
      <c r="F17" s="152"/>
      <c r="G17" s="13"/>
      <c r="H17" s="13"/>
      <c r="I17" s="13"/>
      <c r="J17" s="13"/>
      <c r="K17" s="13"/>
    </row>
    <row r="18" spans="1:11" ht="27.75" customHeight="1">
      <c r="A18" s="13"/>
      <c r="B18" s="15"/>
      <c r="C18" s="13"/>
      <c r="D18" s="5"/>
      <c r="E18" s="5"/>
      <c r="F18" s="24"/>
      <c r="G18" s="13"/>
      <c r="H18" s="13"/>
      <c r="I18" s="13"/>
      <c r="J18" s="13"/>
      <c r="K18" s="13"/>
    </row>
    <row r="19" spans="1:11">
      <c r="A19" s="14" t="s">
        <v>76</v>
      </c>
      <c r="B19" s="15"/>
      <c r="C19" s="13"/>
      <c r="D19" s="13"/>
      <c r="E19" s="13"/>
      <c r="F19" s="13"/>
      <c r="G19" s="13"/>
      <c r="H19" s="13"/>
      <c r="I19" s="13"/>
      <c r="J19" s="13"/>
      <c r="K19" s="13"/>
    </row>
    <row r="20" spans="1:11">
      <c r="A20" s="16" t="s">
        <v>77</v>
      </c>
      <c r="D20" s="13"/>
      <c r="E20" s="13"/>
      <c r="F20" s="13"/>
      <c r="G20" s="13"/>
      <c r="H20" s="13"/>
      <c r="I20" s="13"/>
      <c r="J20" s="13"/>
      <c r="K20" s="13"/>
    </row>
    <row r="21" spans="1:11" ht="12.6" customHeight="1">
      <c r="A21" s="16" t="s">
        <v>78</v>
      </c>
      <c r="D21" s="13"/>
      <c r="E21" s="13"/>
      <c r="F21" s="13"/>
      <c r="G21" s="13"/>
      <c r="H21" s="13"/>
      <c r="I21" s="13"/>
      <c r="J21" s="13"/>
      <c r="K21" s="13"/>
    </row>
    <row r="22" spans="1:11" ht="12.6" customHeight="1">
      <c r="A22" s="16" t="s">
        <v>79</v>
      </c>
      <c r="D22" s="13"/>
      <c r="E22" s="13"/>
      <c r="F22" s="13"/>
      <c r="G22" s="13"/>
      <c r="H22" s="13"/>
      <c r="I22" s="13"/>
      <c r="J22" s="13"/>
      <c r="K22" s="13"/>
    </row>
    <row r="23" spans="1:11" ht="12.6" customHeight="1">
      <c r="A23" s="16" t="s">
        <v>80</v>
      </c>
      <c r="D23" s="13"/>
      <c r="E23" s="13"/>
      <c r="F23" s="13"/>
      <c r="G23" s="13"/>
      <c r="H23" s="13"/>
      <c r="I23" s="13"/>
      <c r="J23" s="13"/>
      <c r="K23" s="13"/>
    </row>
    <row r="24" spans="1:11">
      <c r="A24" s="22"/>
      <c r="B24" s="13"/>
      <c r="C24" s="13"/>
      <c r="D24" s="13"/>
      <c r="E24" s="13"/>
      <c r="F24" s="13"/>
      <c r="G24" s="13"/>
      <c r="H24" s="13"/>
      <c r="I24" s="13"/>
      <c r="J24" s="13"/>
      <c r="K24" s="13"/>
    </row>
    <row r="25" spans="1:11" hidden="1">
      <c r="A25" s="8" t="s">
        <v>81</v>
      </c>
      <c r="B25" s="9"/>
      <c r="C25" s="9"/>
      <c r="D25" s="9"/>
      <c r="E25" s="9"/>
      <c r="F25" s="9"/>
      <c r="G25" s="13"/>
      <c r="H25" s="13"/>
      <c r="I25" s="13"/>
      <c r="J25" s="13"/>
      <c r="K25" s="13"/>
    </row>
    <row r="26" spans="1:11" ht="12.75" hidden="1" customHeight="1">
      <c r="A26" s="7" t="s">
        <v>82</v>
      </c>
      <c r="B26" s="4"/>
      <c r="C26" s="4"/>
      <c r="D26" s="7"/>
      <c r="E26" s="7"/>
      <c r="F26" s="7"/>
      <c r="G26" s="13"/>
      <c r="H26" s="13"/>
      <c r="I26" s="13"/>
      <c r="J26" s="13"/>
      <c r="K26" s="13"/>
    </row>
    <row r="27" spans="1:11" hidden="1">
      <c r="A27" s="6" t="s">
        <v>83</v>
      </c>
      <c r="B27" s="6"/>
      <c r="C27" s="6"/>
      <c r="D27" s="6"/>
      <c r="E27" s="6"/>
      <c r="F27" s="6"/>
      <c r="G27" s="13"/>
      <c r="H27" s="13"/>
      <c r="I27" s="13"/>
      <c r="J27" s="13"/>
      <c r="K27" s="13"/>
    </row>
    <row r="28" spans="1:11" hidden="1">
      <c r="A28" s="6" t="s">
        <v>84</v>
      </c>
      <c r="B28" s="6"/>
      <c r="C28" s="6"/>
      <c r="D28" s="6"/>
      <c r="E28" s="6"/>
      <c r="F28" s="6"/>
      <c r="G28" s="13"/>
      <c r="H28" s="13"/>
      <c r="I28" s="13"/>
      <c r="J28" s="13"/>
      <c r="K28" s="13"/>
    </row>
    <row r="29" spans="1:11" hidden="1">
      <c r="A29" s="7" t="s">
        <v>85</v>
      </c>
      <c r="B29" s="7"/>
      <c r="C29" s="7"/>
      <c r="D29" s="7"/>
      <c r="E29" s="7"/>
      <c r="F29" s="7"/>
      <c r="G29" s="13"/>
      <c r="H29" s="13"/>
      <c r="I29" s="13"/>
      <c r="J29" s="13"/>
      <c r="K29" s="13"/>
    </row>
    <row r="30" spans="1:11" hidden="1">
      <c r="A30" s="7" t="s">
        <v>86</v>
      </c>
      <c r="B30" s="7"/>
      <c r="C30" s="7"/>
      <c r="D30" s="7"/>
      <c r="E30" s="7"/>
      <c r="F30" s="7"/>
      <c r="G30" s="13"/>
      <c r="H30" s="13"/>
      <c r="I30" s="13"/>
      <c r="J30" s="13"/>
      <c r="K30" s="13"/>
    </row>
    <row r="31" spans="1:11" hidden="1">
      <c r="A31" s="6" t="s">
        <v>87</v>
      </c>
      <c r="B31" s="6"/>
      <c r="C31" s="6"/>
      <c r="D31" s="6"/>
      <c r="E31" s="6"/>
      <c r="F31" s="6"/>
      <c r="G31" s="13"/>
      <c r="H31" s="13"/>
      <c r="I31" s="13"/>
      <c r="J31" s="13"/>
      <c r="K31" s="13"/>
    </row>
    <row r="32" spans="1:11" hidden="1">
      <c r="A32" s="6" t="s">
        <v>88</v>
      </c>
      <c r="B32" s="6"/>
      <c r="C32" s="6"/>
      <c r="D32" s="6"/>
      <c r="E32" s="6"/>
      <c r="F32" s="6"/>
      <c r="G32" s="13"/>
      <c r="H32" s="13"/>
      <c r="I32" s="13"/>
      <c r="J32" s="13"/>
      <c r="K32" s="13"/>
    </row>
    <row r="33" spans="1:11" hidden="1">
      <c r="A33" s="6" t="s">
        <v>89</v>
      </c>
      <c r="B33" s="6"/>
      <c r="C33" s="6"/>
      <c r="D33" s="6"/>
      <c r="E33" s="6"/>
      <c r="F33" s="6"/>
      <c r="G33" s="13"/>
      <c r="H33" s="13"/>
      <c r="I33" s="13"/>
      <c r="J33" s="13"/>
      <c r="K33" s="13"/>
    </row>
    <row r="34" spans="1:11" hidden="1">
      <c r="A34" s="7" t="s">
        <v>90</v>
      </c>
      <c r="B34" s="7"/>
      <c r="C34" s="7"/>
      <c r="D34" s="7"/>
      <c r="E34" s="7"/>
      <c r="F34" s="7"/>
      <c r="G34" s="13"/>
      <c r="H34" s="13"/>
      <c r="I34" s="13"/>
      <c r="J34" s="13"/>
      <c r="K34" s="13"/>
    </row>
    <row r="35" spans="1:11" hidden="1">
      <c r="A35" s="7" t="s">
        <v>91</v>
      </c>
      <c r="B35" s="7"/>
      <c r="C35" s="7"/>
      <c r="D35" s="7"/>
      <c r="E35" s="7"/>
      <c r="F35" s="7"/>
      <c r="G35" s="13"/>
      <c r="H35" s="13"/>
      <c r="I35" s="13"/>
      <c r="J35" s="13"/>
      <c r="K35" s="13"/>
    </row>
    <row r="36" spans="1:11" hidden="1">
      <c r="A36" s="6" t="s">
        <v>92</v>
      </c>
      <c r="B36" s="51"/>
      <c r="C36" s="51"/>
      <c r="D36" s="51"/>
      <c r="E36" s="51"/>
      <c r="F36" s="51"/>
      <c r="G36" s="13"/>
      <c r="H36" s="13"/>
      <c r="I36" s="13"/>
      <c r="J36" s="13"/>
      <c r="K36" s="13"/>
    </row>
    <row r="37" spans="1:11" hidden="1">
      <c r="A37" s="6" t="s">
        <v>60</v>
      </c>
      <c r="B37" s="51"/>
      <c r="C37" s="51"/>
      <c r="D37" s="51"/>
      <c r="E37" s="51"/>
      <c r="F37" s="51"/>
      <c r="G37" s="13"/>
      <c r="H37" s="13"/>
      <c r="I37" s="13"/>
      <c r="J37" s="13"/>
      <c r="K37" s="13"/>
    </row>
    <row r="38" spans="1:11" hidden="1">
      <c r="A38" s="6" t="s">
        <v>93</v>
      </c>
      <c r="B38" s="51"/>
      <c r="C38" s="51"/>
      <c r="D38" s="51"/>
      <c r="E38" s="51"/>
      <c r="F38" s="51"/>
      <c r="G38" s="13"/>
      <c r="H38" s="13"/>
      <c r="I38" s="13"/>
      <c r="J38" s="13"/>
      <c r="K38" s="13"/>
    </row>
    <row r="39" spans="1:11" hidden="1">
      <c r="A39" s="7" t="s">
        <v>94</v>
      </c>
      <c r="B39" s="4"/>
      <c r="C39" s="4"/>
      <c r="D39" s="4"/>
      <c r="E39" s="4"/>
      <c r="F39" s="4"/>
      <c r="G39" s="13"/>
      <c r="H39" s="13"/>
      <c r="I39" s="13"/>
      <c r="J39" s="13"/>
      <c r="K39" s="13"/>
    </row>
    <row r="40" spans="1:11" hidden="1">
      <c r="A40" s="4" t="s">
        <v>95</v>
      </c>
      <c r="B40" s="4"/>
      <c r="C40" s="4"/>
      <c r="D40" s="4"/>
      <c r="E40" s="4"/>
      <c r="F40" s="4"/>
      <c r="G40" s="13"/>
      <c r="H40" s="13"/>
      <c r="I40" s="13"/>
      <c r="J40" s="13"/>
      <c r="K40" s="13"/>
    </row>
    <row r="41" spans="1:11" hidden="1">
      <c r="A41" s="4" t="s">
        <v>96</v>
      </c>
      <c r="B41" s="4"/>
      <c r="C41" s="4"/>
      <c r="D41" s="4"/>
      <c r="E41" s="4"/>
      <c r="F41" s="4"/>
      <c r="G41" s="13"/>
      <c r="H41" s="13"/>
      <c r="I41" s="13"/>
      <c r="J41" s="13"/>
      <c r="K41" s="13"/>
    </row>
    <row r="42" spans="1:11" hidden="1">
      <c r="A42" s="4" t="s">
        <v>97</v>
      </c>
      <c r="B42" s="4"/>
      <c r="C42" s="4"/>
      <c r="D42" s="4"/>
      <c r="E42" s="4"/>
      <c r="F42" s="4"/>
      <c r="G42" s="13"/>
      <c r="H42" s="13"/>
      <c r="I42" s="13"/>
      <c r="J42" s="13"/>
      <c r="K42" s="13"/>
    </row>
    <row r="43" spans="1:11" hidden="1">
      <c r="A43" s="4" t="s">
        <v>98</v>
      </c>
      <c r="B43" s="4"/>
      <c r="C43" s="4"/>
      <c r="D43" s="4"/>
      <c r="E43" s="4"/>
      <c r="F43" s="4"/>
      <c r="G43" s="13"/>
      <c r="H43" s="13"/>
      <c r="I43" s="13"/>
      <c r="J43" s="13"/>
      <c r="K43" s="13"/>
    </row>
    <row r="44" spans="1:11" hidden="1">
      <c r="A44" s="4" t="s">
        <v>99</v>
      </c>
      <c r="B44" s="4"/>
      <c r="C44" s="4"/>
      <c r="D44" s="4"/>
      <c r="E44" s="4"/>
      <c r="F44" s="4"/>
      <c r="G44" s="13"/>
      <c r="H44" s="13"/>
      <c r="I44" s="13"/>
      <c r="J44" s="13"/>
      <c r="K44" s="13"/>
    </row>
    <row r="45" spans="1:11" hidden="1">
      <c r="A45" s="52" t="s">
        <v>100</v>
      </c>
      <c r="B45" s="51"/>
      <c r="C45" s="51"/>
      <c r="D45" s="51"/>
      <c r="E45" s="51"/>
      <c r="F45" s="51"/>
      <c r="G45" s="13"/>
      <c r="H45" s="13"/>
      <c r="I45" s="13"/>
      <c r="J45" s="13"/>
      <c r="K45" s="13"/>
    </row>
    <row r="46" spans="1:11" hidden="1">
      <c r="A46" s="51" t="s">
        <v>101</v>
      </c>
      <c r="B46" s="51"/>
      <c r="C46" s="51"/>
      <c r="D46" s="51"/>
      <c r="E46" s="51"/>
      <c r="F46" s="51"/>
      <c r="G46" s="13"/>
      <c r="H46" s="13"/>
      <c r="I46" s="13"/>
      <c r="J46" s="13"/>
      <c r="K46" s="13"/>
    </row>
    <row r="47" spans="1:11" hidden="1">
      <c r="A47" s="29">
        <v>-20000</v>
      </c>
      <c r="B47" s="4"/>
      <c r="C47" s="4"/>
      <c r="D47" s="4"/>
      <c r="E47" s="4"/>
      <c r="F47" s="4"/>
      <c r="G47" s="13"/>
      <c r="H47" s="13"/>
      <c r="I47" s="13"/>
      <c r="J47" s="13"/>
      <c r="K47" s="13"/>
    </row>
    <row r="48" spans="1:11" ht="25.5" hidden="1">
      <c r="A48" s="66" t="s">
        <v>102</v>
      </c>
      <c r="B48" s="51"/>
      <c r="C48" s="51"/>
      <c r="D48" s="51"/>
      <c r="E48" s="51"/>
      <c r="F48" s="51"/>
      <c r="G48" s="13"/>
      <c r="H48" s="13"/>
      <c r="I48" s="13"/>
      <c r="J48" s="13"/>
      <c r="K48" s="13"/>
    </row>
    <row r="49" spans="1:11" ht="25.5" hidden="1">
      <c r="A49" s="66" t="s">
        <v>103</v>
      </c>
      <c r="B49" s="51"/>
      <c r="C49" s="51"/>
      <c r="D49" s="51"/>
      <c r="E49" s="51"/>
      <c r="F49" s="51"/>
      <c r="G49" s="13"/>
      <c r="H49" s="13"/>
      <c r="I49" s="13"/>
      <c r="J49" s="13"/>
      <c r="K49" s="13"/>
    </row>
    <row r="50" spans="1:11" ht="25.5" hidden="1">
      <c r="A50" s="67" t="s">
        <v>104</v>
      </c>
      <c r="B50" s="4"/>
      <c r="C50" s="4"/>
      <c r="D50" s="4"/>
      <c r="E50" s="4"/>
      <c r="F50" s="4"/>
      <c r="G50" s="13"/>
      <c r="H50" s="13"/>
      <c r="I50" s="13"/>
      <c r="J50" s="13"/>
      <c r="K50" s="13"/>
    </row>
    <row r="51" spans="1:11" ht="25.5" hidden="1">
      <c r="A51" s="67" t="s">
        <v>105</v>
      </c>
      <c r="B51" s="4"/>
      <c r="C51" s="4"/>
      <c r="D51" s="4"/>
      <c r="E51" s="4"/>
      <c r="F51" s="4"/>
      <c r="G51" s="13"/>
      <c r="H51" s="13"/>
      <c r="I51" s="13"/>
      <c r="J51" s="13"/>
      <c r="K51" s="13"/>
    </row>
    <row r="52" spans="1:11" ht="38.25" hidden="1">
      <c r="A52" s="67" t="s">
        <v>106</v>
      </c>
      <c r="B52" s="59"/>
      <c r="C52" s="59"/>
      <c r="D52" s="59"/>
      <c r="E52" s="7"/>
      <c r="F52" s="7"/>
      <c r="G52" s="13"/>
      <c r="H52" s="13"/>
      <c r="I52" s="13"/>
      <c r="J52" s="13"/>
      <c r="K52" s="13"/>
    </row>
    <row r="53" spans="1:11" hidden="1">
      <c r="A53" s="64" t="s">
        <v>107</v>
      </c>
      <c r="B53" s="58"/>
      <c r="C53" s="58"/>
      <c r="D53" s="58"/>
      <c r="E53" s="6"/>
      <c r="F53" s="6" t="b">
        <v>1</v>
      </c>
      <c r="G53" s="13"/>
      <c r="H53" s="13"/>
      <c r="I53" s="13"/>
      <c r="J53" s="13"/>
      <c r="K53" s="13"/>
    </row>
    <row r="54" spans="1:11" hidden="1">
      <c r="A54" s="65" t="s">
        <v>108</v>
      </c>
      <c r="B54" s="64"/>
      <c r="C54" s="64"/>
      <c r="D54" s="64"/>
      <c r="E54" s="6"/>
      <c r="F54" s="6" t="b">
        <v>0</v>
      </c>
      <c r="G54" s="13"/>
      <c r="H54" s="13"/>
      <c r="I54" s="13"/>
      <c r="J54" s="13"/>
      <c r="K54" s="13"/>
    </row>
    <row r="55" spans="1:11" hidden="1">
      <c r="A55" s="68"/>
      <c r="B55" s="60">
        <f>COUNT(Travel!B12:B33)</f>
        <v>11</v>
      </c>
      <c r="C55" s="60"/>
      <c r="D55" s="60">
        <f>COUNTIF(Travel!D12:D33,"*")</f>
        <v>12</v>
      </c>
      <c r="E55" s="61"/>
      <c r="F55" s="61" t="b">
        <f>MIN(B55,D55)=MAX(B55,D55)</f>
        <v>0</v>
      </c>
      <c r="G55" s="13"/>
      <c r="H55" s="13"/>
      <c r="I55" s="13"/>
      <c r="J55" s="13"/>
      <c r="K55" s="13"/>
    </row>
    <row r="56" spans="1:11" hidden="1">
      <c r="A56" s="68" t="s">
        <v>109</v>
      </c>
      <c r="B56" s="60">
        <f>COUNT(Travel!B38:B73)</f>
        <v>19</v>
      </c>
      <c r="C56" s="60"/>
      <c r="D56" s="60">
        <f>COUNTIF(Travel!D38:D73,"*")</f>
        <v>19</v>
      </c>
      <c r="E56" s="61"/>
      <c r="F56" s="61" t="b">
        <f>MIN(B56,D56)=MAX(B56,D56)</f>
        <v>1</v>
      </c>
    </row>
    <row r="57" spans="1:11" hidden="1">
      <c r="A57" s="69"/>
      <c r="B57" s="60">
        <f>COUNT(Travel!B78:B87)</f>
        <v>1</v>
      </c>
      <c r="C57" s="60"/>
      <c r="D57" s="60">
        <f>COUNTIF(Travel!D78:D87,"*")</f>
        <v>1</v>
      </c>
      <c r="E57" s="61"/>
      <c r="F57" s="61" t="b">
        <f>MIN(B57,D57)=MAX(B57,D57)</f>
        <v>1</v>
      </c>
    </row>
    <row r="58" spans="1:11" hidden="1">
      <c r="A58" s="70" t="s">
        <v>110</v>
      </c>
      <c r="B58" s="62">
        <f>COUNT(Hospitality!B11:B24)</f>
        <v>0</v>
      </c>
      <c r="C58" s="62"/>
      <c r="D58" s="62">
        <f>COUNTIF(Hospitality!D11:D24,"*")</f>
        <v>0</v>
      </c>
      <c r="E58" s="63"/>
      <c r="F58" s="63" t="b">
        <f>MIN(B58,D58)=MAX(B58,D58)</f>
        <v>1</v>
      </c>
    </row>
    <row r="59" spans="1:11" hidden="1">
      <c r="A59" s="71" t="s">
        <v>111</v>
      </c>
      <c r="B59" s="61">
        <f>COUNT('All other expenses'!B11:B23)</f>
        <v>7</v>
      </c>
      <c r="C59" s="61"/>
      <c r="D59" s="61">
        <f>COUNTIF('All other expenses'!D11:D23,"*")</f>
        <v>7</v>
      </c>
      <c r="E59" s="61"/>
      <c r="F59" s="61" t="b">
        <f>MIN(B59,D59)=MAX(B59,D59)</f>
        <v>1</v>
      </c>
    </row>
    <row r="60" spans="1:11" hidden="1">
      <c r="A60" s="70" t="s">
        <v>112</v>
      </c>
      <c r="B60" s="62">
        <f>COUNTIF('Gifts and benefits'!B11:B64,"*")</f>
        <v>53</v>
      </c>
      <c r="C60" s="62">
        <f>COUNTIF('Gifts and benefits'!C11:C64,"*")</f>
        <v>53</v>
      </c>
      <c r="D60" s="62"/>
      <c r="E60" s="62">
        <f>COUNTA('Gifts and benefits'!E11:E64)</f>
        <v>53</v>
      </c>
      <c r="F60" s="63" t="b">
        <f>MIN(B60,C60,E60)=MAX(B60,C60,E60)</f>
        <v>1</v>
      </c>
    </row>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2"/>
  <sheetViews>
    <sheetView zoomScale="70" zoomScaleNormal="70" workbookViewId="0">
      <selection activeCell="B7" sqref="B7:E7"/>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61" t="s">
        <v>113</v>
      </c>
      <c r="B1" s="161"/>
      <c r="C1" s="161"/>
      <c r="D1" s="161"/>
      <c r="E1" s="161"/>
      <c r="F1" s="13"/>
    </row>
    <row r="2" spans="1:6" ht="21" customHeight="1">
      <c r="A2" s="3" t="s">
        <v>114</v>
      </c>
      <c r="B2" s="159" t="str">
        <f>'Summary and sign-off'!B2:F2</f>
        <v>Department of Internal Affairs</v>
      </c>
      <c r="C2" s="159"/>
      <c r="D2" s="159"/>
      <c r="E2" s="159"/>
      <c r="F2" s="13"/>
    </row>
    <row r="3" spans="1:6" ht="31.5">
      <c r="A3" s="3" t="s">
        <v>115</v>
      </c>
      <c r="B3" s="159" t="str">
        <f>'Summary and sign-off'!B3:F3</f>
        <v>Paul James</v>
      </c>
      <c r="C3" s="159"/>
      <c r="D3" s="159"/>
      <c r="E3" s="159"/>
      <c r="F3" s="13"/>
    </row>
    <row r="4" spans="1:6" ht="21" customHeight="1">
      <c r="A4" s="3" t="s">
        <v>116</v>
      </c>
      <c r="B4" s="159">
        <f>'Summary and sign-off'!B4:F4</f>
        <v>45474</v>
      </c>
      <c r="C4" s="159"/>
      <c r="D4" s="159"/>
      <c r="E4" s="159"/>
      <c r="F4" s="13"/>
    </row>
    <row r="5" spans="1:6" ht="21" customHeight="1">
      <c r="A5" s="3" t="s">
        <v>117</v>
      </c>
      <c r="B5" s="159">
        <f>'Summary and sign-off'!B5:F5</f>
        <v>45838</v>
      </c>
      <c r="C5" s="159"/>
      <c r="D5" s="159"/>
      <c r="E5" s="159"/>
      <c r="F5" s="13"/>
    </row>
    <row r="6" spans="1:6" ht="21" customHeight="1">
      <c r="A6" s="3" t="s">
        <v>118</v>
      </c>
      <c r="B6" s="154" t="s">
        <v>84</v>
      </c>
      <c r="C6" s="154"/>
      <c r="D6" s="154"/>
      <c r="E6" s="154"/>
      <c r="F6" s="13"/>
    </row>
    <row r="7" spans="1:6" ht="21" customHeight="1">
      <c r="A7" s="3" t="s">
        <v>58</v>
      </c>
      <c r="B7" s="154" t="s">
        <v>86</v>
      </c>
      <c r="C7" s="154"/>
      <c r="D7" s="154"/>
      <c r="E7" s="154"/>
      <c r="F7" s="13"/>
    </row>
    <row r="8" spans="1:6" ht="36" customHeight="1">
      <c r="A8" s="163" t="s">
        <v>119</v>
      </c>
      <c r="B8" s="164"/>
      <c r="C8" s="164"/>
      <c r="D8" s="164"/>
      <c r="E8" s="164"/>
      <c r="F8" s="15"/>
    </row>
    <row r="9" spans="1:6" ht="36" customHeight="1">
      <c r="A9" s="165" t="s">
        <v>120</v>
      </c>
      <c r="B9" s="166"/>
      <c r="C9" s="166"/>
      <c r="D9" s="166"/>
      <c r="E9" s="166"/>
      <c r="F9" s="15"/>
    </row>
    <row r="10" spans="1:6" ht="24.75" customHeight="1">
      <c r="A10" s="162" t="s">
        <v>121</v>
      </c>
      <c r="B10" s="167"/>
      <c r="C10" s="162"/>
      <c r="D10" s="162"/>
      <c r="E10" s="162"/>
      <c r="F10" s="25"/>
    </row>
    <row r="11" spans="1:6" ht="28.5" customHeight="1">
      <c r="A11" s="20" t="s">
        <v>122</v>
      </c>
      <c r="B11" s="20" t="s">
        <v>123</v>
      </c>
      <c r="C11" s="20" t="s">
        <v>124</v>
      </c>
      <c r="D11" s="20" t="s">
        <v>125</v>
      </c>
      <c r="E11" s="20" t="s">
        <v>126</v>
      </c>
      <c r="F11" s="26"/>
    </row>
    <row r="12" spans="1:6" s="2" customFormat="1" ht="14.25">
      <c r="A12" s="120" t="s">
        <v>127</v>
      </c>
      <c r="B12" s="121"/>
      <c r="C12" s="122" t="s">
        <v>128</v>
      </c>
      <c r="D12" s="122"/>
      <c r="E12" s="123" t="s">
        <v>129</v>
      </c>
      <c r="F12" s="1"/>
    </row>
    <row r="13" spans="1:6" s="2" customFormat="1" ht="14.25">
      <c r="A13" s="120"/>
      <c r="B13" s="121">
        <v>2117.66</v>
      </c>
      <c r="C13" s="122"/>
      <c r="D13" s="122" t="s">
        <v>130</v>
      </c>
      <c r="E13" s="123"/>
      <c r="F13" s="1"/>
    </row>
    <row r="14" spans="1:6" s="2" customFormat="1" ht="14.25">
      <c r="A14" s="120"/>
      <c r="B14" s="121">
        <v>257</v>
      </c>
      <c r="C14" s="122"/>
      <c r="D14" s="122" t="s">
        <v>131</v>
      </c>
      <c r="E14" s="123"/>
      <c r="F14" s="1"/>
    </row>
    <row r="15" spans="1:6" s="2" customFormat="1" ht="14.25">
      <c r="A15" s="120"/>
      <c r="B15" s="121">
        <v>35.590000000000003</v>
      </c>
      <c r="C15" s="122"/>
      <c r="D15" s="122" t="s">
        <v>132</v>
      </c>
      <c r="E15" s="123"/>
      <c r="F15" s="1"/>
    </row>
    <row r="16" spans="1:6" s="2" customFormat="1" ht="14.25">
      <c r="A16" s="120"/>
      <c r="B16" s="121">
        <v>263.73</v>
      </c>
      <c r="C16" s="122"/>
      <c r="D16" s="122" t="s">
        <v>133</v>
      </c>
      <c r="E16" s="123"/>
      <c r="F16" s="1"/>
    </row>
    <row r="17" spans="1:6" s="2" customFormat="1" ht="14.25">
      <c r="A17" s="120"/>
      <c r="B17" s="121"/>
      <c r="C17" s="122"/>
      <c r="D17" s="122"/>
      <c r="E17" s="123"/>
      <c r="F17" s="1"/>
    </row>
    <row r="18" spans="1:6" s="2" customFormat="1" ht="28.5">
      <c r="A18" s="120" t="s">
        <v>134</v>
      </c>
      <c r="B18" s="121"/>
      <c r="C18" s="122" t="s">
        <v>135</v>
      </c>
      <c r="D18" s="122" t="s">
        <v>136</v>
      </c>
      <c r="E18" s="123" t="s">
        <v>137</v>
      </c>
      <c r="F18" s="1"/>
    </row>
    <row r="19" spans="1:6" s="2" customFormat="1" ht="14.25">
      <c r="A19" s="120"/>
      <c r="B19" s="121">
        <v>34.229999999999997</v>
      </c>
      <c r="C19" s="122"/>
      <c r="D19" s="122" t="s">
        <v>138</v>
      </c>
      <c r="E19" s="123"/>
      <c r="F19" s="1"/>
    </row>
    <row r="20" spans="1:6" s="2" customFormat="1" ht="14.25">
      <c r="A20" s="120"/>
      <c r="B20" s="121"/>
      <c r="C20" s="122"/>
      <c r="D20" s="122"/>
      <c r="E20" s="123"/>
      <c r="F20" s="1"/>
    </row>
    <row r="21" spans="1:6" s="2" customFormat="1" ht="28.5">
      <c r="A21" s="120" t="s">
        <v>139</v>
      </c>
      <c r="B21" s="121">
        <v>426.5</v>
      </c>
      <c r="C21" s="122" t="s">
        <v>140</v>
      </c>
      <c r="D21" s="122" t="s">
        <v>141</v>
      </c>
      <c r="E21" s="123" t="s">
        <v>142</v>
      </c>
      <c r="F21" s="1"/>
    </row>
    <row r="22" spans="1:6" s="2" customFormat="1" ht="14.25">
      <c r="A22" s="120"/>
      <c r="B22" s="121"/>
      <c r="C22" s="122"/>
      <c r="D22" s="122"/>
      <c r="E22" s="123"/>
      <c r="F22" s="1"/>
    </row>
    <row r="23" spans="1:6" s="2" customFormat="1" ht="28.5">
      <c r="A23" s="120" t="s">
        <v>143</v>
      </c>
      <c r="B23" s="121"/>
      <c r="C23" s="122" t="s">
        <v>144</v>
      </c>
      <c r="D23" s="122"/>
      <c r="E23" s="123" t="s">
        <v>137</v>
      </c>
      <c r="F23" s="1"/>
    </row>
    <row r="24" spans="1:6" s="2" customFormat="1" ht="14.25">
      <c r="A24" s="120"/>
      <c r="B24" s="121">
        <v>5267.03</v>
      </c>
      <c r="C24" s="122"/>
      <c r="D24" s="122" t="s">
        <v>145</v>
      </c>
      <c r="E24" s="123"/>
      <c r="F24" s="1"/>
    </row>
    <row r="25" spans="1:6" s="2" customFormat="1" ht="14.25">
      <c r="A25" s="120"/>
      <c r="B25" s="121">
        <v>561.08000000000004</v>
      </c>
      <c r="C25" s="122"/>
      <c r="D25" s="122" t="s">
        <v>146</v>
      </c>
      <c r="E25" s="123"/>
      <c r="F25" s="1"/>
    </row>
    <row r="26" spans="1:6" s="2" customFormat="1" ht="12.75" customHeight="1">
      <c r="A26" s="120"/>
      <c r="B26" s="121">
        <v>92.33</v>
      </c>
      <c r="C26" s="122"/>
      <c r="D26" s="122" t="s">
        <v>147</v>
      </c>
      <c r="E26" s="123"/>
      <c r="F26" s="1"/>
    </row>
    <row r="27" spans="1:6" s="2" customFormat="1" ht="12.75" customHeight="1">
      <c r="A27" s="120"/>
      <c r="B27" s="121">
        <v>69.12</v>
      </c>
      <c r="C27" s="122"/>
      <c r="D27" s="122" t="s">
        <v>148</v>
      </c>
      <c r="E27" s="123"/>
      <c r="F27" s="1"/>
    </row>
    <row r="28" spans="1:6" s="2" customFormat="1" ht="12.75" customHeight="1">
      <c r="A28" s="120"/>
      <c r="B28" s="121"/>
      <c r="C28" s="122"/>
      <c r="D28" s="122"/>
      <c r="E28" s="123"/>
      <c r="F28" s="1"/>
    </row>
    <row r="29" spans="1:6" s="2" customFormat="1" ht="14.25">
      <c r="A29" s="124" t="s">
        <v>149</v>
      </c>
      <c r="B29" s="121">
        <v>291.33999999999997</v>
      </c>
      <c r="C29" s="122" t="s">
        <v>150</v>
      </c>
      <c r="D29" s="122" t="s">
        <v>141</v>
      </c>
      <c r="E29" s="123" t="s">
        <v>151</v>
      </c>
      <c r="F29" s="1"/>
    </row>
    <row r="30" spans="1:6" s="2" customFormat="1" ht="14.25">
      <c r="A30" s="124"/>
      <c r="B30" s="121"/>
      <c r="C30" s="125"/>
      <c r="D30" s="122"/>
      <c r="E30" s="123"/>
      <c r="F30" s="1"/>
    </row>
    <row r="31" spans="1:6" s="2" customFormat="1">
      <c r="A31" s="114"/>
      <c r="B31" s="115"/>
      <c r="C31" s="118"/>
      <c r="D31" s="116"/>
      <c r="E31" s="117"/>
      <c r="F31" s="1"/>
    </row>
    <row r="32" spans="1:6" s="2" customFormat="1">
      <c r="A32" s="114"/>
      <c r="B32" s="115"/>
      <c r="C32" s="116"/>
      <c r="D32" s="116"/>
      <c r="E32" s="117"/>
      <c r="F32" s="1"/>
    </row>
    <row r="33" spans="1:6" s="2" customFormat="1" hidden="1">
      <c r="A33" s="89"/>
      <c r="B33" s="90"/>
      <c r="C33" s="91"/>
      <c r="D33" s="91"/>
      <c r="E33" s="92"/>
      <c r="F33" s="1"/>
    </row>
    <row r="34" spans="1:6" ht="19.5" customHeight="1">
      <c r="A34" s="56" t="s">
        <v>152</v>
      </c>
      <c r="B34" s="57">
        <f>SUM(B12:B33)</f>
        <v>9415.61</v>
      </c>
      <c r="C34" s="109" t="str">
        <f>IF(SUBTOTAL(3,B12:B33)=SUBTOTAL(103,B12:B33),'Summary and sign-off'!$A$48,'Summary and sign-off'!$A$49)</f>
        <v>Check - there are no hidden rows with data</v>
      </c>
      <c r="D34" s="160" t="str">
        <f>IF('Summary and sign-off'!F55='Summary and sign-off'!F54,'Summary and sign-off'!A51,'Summary and sign-off'!A50)</f>
        <v>Not all lines have an entry for "Cost in NZ$" and "Type of expense"</v>
      </c>
      <c r="E34" s="160"/>
      <c r="F34" s="13"/>
    </row>
    <row r="35" spans="1:6" ht="10.5" customHeight="1">
      <c r="A35" s="13"/>
      <c r="B35" s="15"/>
      <c r="C35" s="13"/>
      <c r="D35" s="13"/>
      <c r="E35" s="13"/>
      <c r="F35" s="13"/>
    </row>
    <row r="36" spans="1:6" ht="24.75" customHeight="1">
      <c r="A36" s="162" t="s">
        <v>153</v>
      </c>
      <c r="B36" s="162"/>
      <c r="C36" s="162"/>
      <c r="D36" s="162"/>
      <c r="E36" s="162"/>
      <c r="F36" s="25"/>
    </row>
    <row r="37" spans="1:6" ht="32.450000000000003" customHeight="1">
      <c r="A37" s="20" t="s">
        <v>122</v>
      </c>
      <c r="B37" s="20" t="s">
        <v>65</v>
      </c>
      <c r="C37" s="20" t="s">
        <v>154</v>
      </c>
      <c r="D37" s="20" t="s">
        <v>125</v>
      </c>
      <c r="E37" s="20" t="s">
        <v>126</v>
      </c>
      <c r="F37" s="26"/>
    </row>
    <row r="38" spans="1:6" s="2" customFormat="1" ht="14.25">
      <c r="A38" s="126">
        <v>45518</v>
      </c>
      <c r="B38" s="127"/>
      <c r="C38" s="128" t="s">
        <v>155</v>
      </c>
      <c r="D38" s="128"/>
      <c r="E38" s="119" t="s">
        <v>156</v>
      </c>
      <c r="F38" s="1"/>
    </row>
    <row r="39" spans="1:6" s="2" customFormat="1" ht="14.25">
      <c r="A39" s="126"/>
      <c r="B39" s="127">
        <v>301.14999999999998</v>
      </c>
      <c r="C39" s="128"/>
      <c r="D39" s="128" t="s">
        <v>145</v>
      </c>
      <c r="E39" s="119"/>
      <c r="F39" s="1"/>
    </row>
    <row r="40" spans="1:6" s="2" customFormat="1" ht="14.25">
      <c r="A40" s="126"/>
      <c r="B40" s="127">
        <v>39.130000000000003</v>
      </c>
      <c r="C40" s="128"/>
      <c r="D40" s="128" t="s">
        <v>157</v>
      </c>
      <c r="E40" s="119"/>
      <c r="F40" s="1"/>
    </row>
    <row r="41" spans="1:6" s="2" customFormat="1" ht="14.25">
      <c r="A41" s="126"/>
      <c r="B41" s="127"/>
      <c r="C41" s="128"/>
      <c r="D41" s="128"/>
      <c r="E41" s="119"/>
      <c r="F41" s="1"/>
    </row>
    <row r="42" spans="1:6" s="2" customFormat="1" ht="28.5">
      <c r="A42" s="126">
        <v>45527</v>
      </c>
      <c r="B42" s="127">
        <v>28.95</v>
      </c>
      <c r="C42" s="128" t="s">
        <v>158</v>
      </c>
      <c r="D42" s="128" t="s">
        <v>141</v>
      </c>
      <c r="E42" s="119" t="s">
        <v>156</v>
      </c>
      <c r="F42" s="1"/>
    </row>
    <row r="43" spans="1:6" s="2" customFormat="1" ht="14.25">
      <c r="A43" s="126"/>
      <c r="B43" s="127">
        <v>33.04</v>
      </c>
      <c r="C43" s="128"/>
      <c r="D43" s="128" t="s">
        <v>159</v>
      </c>
      <c r="E43" s="119"/>
      <c r="F43" s="1"/>
    </row>
    <row r="44" spans="1:6" s="2" customFormat="1" ht="14.25">
      <c r="A44" s="126"/>
      <c r="B44" s="127"/>
      <c r="C44" s="128"/>
      <c r="D44" s="128"/>
      <c r="E44" s="119"/>
      <c r="F44" s="1"/>
    </row>
    <row r="45" spans="1:6" s="2" customFormat="1" ht="14.25">
      <c r="A45" s="129" t="s">
        <v>160</v>
      </c>
      <c r="B45" s="127"/>
      <c r="C45" s="128" t="s">
        <v>161</v>
      </c>
      <c r="D45" s="128"/>
      <c r="E45" s="119" t="s">
        <v>162</v>
      </c>
      <c r="F45" s="1"/>
    </row>
    <row r="46" spans="1:6" s="2" customFormat="1" ht="14.25">
      <c r="A46" s="129"/>
      <c r="B46" s="127">
        <v>336.49</v>
      </c>
      <c r="C46" s="128"/>
      <c r="D46" s="128" t="s">
        <v>145</v>
      </c>
      <c r="E46" s="119"/>
      <c r="F46" s="1"/>
    </row>
    <row r="47" spans="1:6" s="2" customFormat="1" ht="14.25">
      <c r="A47" s="129"/>
      <c r="B47" s="127">
        <v>225.22</v>
      </c>
      <c r="C47" s="128"/>
      <c r="D47" s="128" t="s">
        <v>131</v>
      </c>
      <c r="E47" s="119"/>
      <c r="F47" s="1"/>
    </row>
    <row r="48" spans="1:6" s="2" customFormat="1" ht="14.25">
      <c r="A48" s="129"/>
      <c r="B48" s="127">
        <v>282.69</v>
      </c>
      <c r="C48" s="128"/>
      <c r="D48" s="128" t="s">
        <v>163</v>
      </c>
      <c r="E48" s="119"/>
      <c r="F48" s="1"/>
    </row>
    <row r="49" spans="1:6" s="2" customFormat="1" ht="14.25">
      <c r="A49" s="129"/>
      <c r="B49" s="127"/>
      <c r="C49" s="128"/>
      <c r="D49" s="128"/>
      <c r="E49" s="119"/>
      <c r="F49" s="1"/>
    </row>
    <row r="50" spans="1:6" s="2" customFormat="1" ht="14.25">
      <c r="A50" s="126">
        <v>45569</v>
      </c>
      <c r="B50" s="127"/>
      <c r="C50" s="128" t="s">
        <v>164</v>
      </c>
      <c r="D50" s="128"/>
      <c r="E50" s="119" t="s">
        <v>156</v>
      </c>
      <c r="F50" s="1"/>
    </row>
    <row r="51" spans="1:6" s="2" customFormat="1" ht="14.25">
      <c r="A51" s="126"/>
      <c r="B51" s="127">
        <v>501.65</v>
      </c>
      <c r="C51" s="128"/>
      <c r="D51" s="128" t="s">
        <v>145</v>
      </c>
      <c r="E51" s="119"/>
      <c r="F51" s="1"/>
    </row>
    <row r="52" spans="1:6" s="2" customFormat="1" ht="14.25">
      <c r="A52" s="126"/>
      <c r="B52" s="127">
        <v>39.130000000000003</v>
      </c>
      <c r="C52" s="128"/>
      <c r="D52" s="128" t="s">
        <v>159</v>
      </c>
      <c r="E52" s="119"/>
      <c r="F52" s="1"/>
    </row>
    <row r="53" spans="1:6" s="2" customFormat="1" ht="14.25">
      <c r="A53" s="126"/>
      <c r="B53" s="127"/>
      <c r="C53" s="128"/>
      <c r="D53" s="128"/>
      <c r="E53" s="119"/>
      <c r="F53" s="1"/>
    </row>
    <row r="54" spans="1:6" s="2" customFormat="1" ht="14.25">
      <c r="A54" s="129" t="s">
        <v>165</v>
      </c>
      <c r="B54" s="130"/>
      <c r="C54" s="128" t="s">
        <v>166</v>
      </c>
      <c r="D54" s="128"/>
      <c r="E54" s="119" t="s">
        <v>167</v>
      </c>
      <c r="F54" s="1"/>
    </row>
    <row r="55" spans="1:6" s="2" customFormat="1" ht="14.25">
      <c r="A55" s="126"/>
      <c r="B55" s="131">
        <v>133.91</v>
      </c>
      <c r="C55" s="128"/>
      <c r="D55" s="128" t="s">
        <v>131</v>
      </c>
      <c r="E55" s="119"/>
      <c r="F55" s="1"/>
    </row>
    <row r="56" spans="1:6" s="2" customFormat="1" ht="14.25">
      <c r="A56" s="126"/>
      <c r="B56" s="127">
        <v>672.41</v>
      </c>
      <c r="C56" s="128"/>
      <c r="D56" s="128" t="s">
        <v>168</v>
      </c>
      <c r="E56" s="119"/>
      <c r="F56" s="1"/>
    </row>
    <row r="57" spans="1:6" s="2" customFormat="1" ht="14.25">
      <c r="A57" s="126"/>
      <c r="B57" s="127"/>
      <c r="C57" s="128"/>
      <c r="D57" s="128"/>
      <c r="E57" s="119"/>
      <c r="F57" s="1"/>
    </row>
    <row r="58" spans="1:6" s="2" customFormat="1" ht="14.25">
      <c r="A58" s="126">
        <v>45722</v>
      </c>
      <c r="B58" s="127">
        <v>17.75</v>
      </c>
      <c r="C58" s="128" t="s">
        <v>169</v>
      </c>
      <c r="D58" s="128" t="s">
        <v>141</v>
      </c>
      <c r="E58" s="119" t="s">
        <v>170</v>
      </c>
      <c r="F58" s="1"/>
    </row>
    <row r="59" spans="1:6" s="2" customFormat="1" ht="14.25">
      <c r="A59" s="126"/>
      <c r="B59" s="127"/>
      <c r="C59" s="128"/>
      <c r="D59" s="128"/>
      <c r="E59" s="119"/>
      <c r="F59" s="1"/>
    </row>
    <row r="60" spans="1:6" s="2" customFormat="1" ht="14.25">
      <c r="A60" s="129" t="s">
        <v>171</v>
      </c>
      <c r="B60" s="127">
        <v>17.75</v>
      </c>
      <c r="C60" s="128" t="s">
        <v>172</v>
      </c>
      <c r="D60" s="128" t="s">
        <v>141</v>
      </c>
      <c r="E60" s="119" t="s">
        <v>162</v>
      </c>
      <c r="F60" s="1"/>
    </row>
    <row r="61" spans="1:6" s="2" customFormat="1" ht="14.25">
      <c r="A61" s="129"/>
      <c r="B61" s="127"/>
      <c r="C61" s="128"/>
      <c r="D61" s="128"/>
      <c r="E61" s="119"/>
      <c r="F61" s="1"/>
    </row>
    <row r="62" spans="1:6" s="2" customFormat="1" ht="14.25">
      <c r="A62" s="129" t="s">
        <v>173</v>
      </c>
      <c r="B62" s="127"/>
      <c r="C62" s="128" t="s">
        <v>174</v>
      </c>
      <c r="D62" s="128"/>
      <c r="E62" s="119" t="s">
        <v>162</v>
      </c>
      <c r="F62" s="1"/>
    </row>
    <row r="63" spans="1:6" s="2" customFormat="1" ht="14.25">
      <c r="A63" s="129"/>
      <c r="B63" s="127">
        <v>534.29</v>
      </c>
      <c r="C63" s="128"/>
      <c r="D63" s="128" t="s">
        <v>130</v>
      </c>
      <c r="E63" s="119"/>
      <c r="F63" s="1"/>
    </row>
    <row r="64" spans="1:6" s="2" customFormat="1" ht="14.25">
      <c r="A64" s="129"/>
      <c r="B64" s="127">
        <v>225.22</v>
      </c>
      <c r="C64" s="128"/>
      <c r="D64" s="128" t="s">
        <v>131</v>
      </c>
      <c r="E64" s="119"/>
      <c r="F64" s="1"/>
    </row>
    <row r="65" spans="1:6" s="2" customFormat="1" ht="14.25">
      <c r="A65" s="129"/>
      <c r="B65" s="127">
        <v>230.7</v>
      </c>
      <c r="C65" s="128"/>
      <c r="D65" s="128" t="s">
        <v>133</v>
      </c>
      <c r="E65" s="119"/>
      <c r="F65" s="1"/>
    </row>
    <row r="66" spans="1:6" s="2" customFormat="1" ht="14.25">
      <c r="A66" s="129" t="s">
        <v>175</v>
      </c>
      <c r="B66" s="127"/>
      <c r="C66" s="128" t="s">
        <v>176</v>
      </c>
      <c r="D66" s="128"/>
      <c r="E66" s="119" t="s">
        <v>170</v>
      </c>
      <c r="F66" s="1"/>
    </row>
    <row r="67" spans="1:6" s="2" customFormat="1" ht="14.25">
      <c r="A67" s="129"/>
      <c r="B67" s="127">
        <v>395.33</v>
      </c>
      <c r="C67" s="128"/>
      <c r="D67" s="128" t="s">
        <v>145</v>
      </c>
      <c r="E67" s="119"/>
      <c r="F67" s="1"/>
    </row>
    <row r="68" spans="1:6" s="2" customFormat="1" ht="14.25">
      <c r="A68" s="129"/>
      <c r="B68" s="127">
        <v>186.96</v>
      </c>
      <c r="C68" s="128"/>
      <c r="D68" s="128" t="s">
        <v>131</v>
      </c>
      <c r="E68" s="119"/>
      <c r="F68" s="1"/>
    </row>
    <row r="69" spans="1:6" s="2" customFormat="1" ht="14.25">
      <c r="A69" s="129"/>
      <c r="B69" s="127">
        <v>168.09</v>
      </c>
      <c r="C69" s="128"/>
      <c r="D69" s="128" t="s">
        <v>133</v>
      </c>
      <c r="E69" s="119"/>
      <c r="F69" s="1"/>
    </row>
    <row r="70" spans="1:6" s="2" customFormat="1" ht="14.25">
      <c r="A70" s="129"/>
      <c r="B70" s="127"/>
      <c r="C70" s="128"/>
      <c r="D70" s="128"/>
      <c r="E70" s="119"/>
      <c r="F70" s="1"/>
    </row>
    <row r="71" spans="1:6" s="2" customFormat="1">
      <c r="A71" s="113"/>
      <c r="B71" s="103"/>
      <c r="C71" s="104"/>
      <c r="D71" s="104"/>
      <c r="E71" s="105"/>
      <c r="F71" s="1"/>
    </row>
    <row r="72" spans="1:6" s="2" customFormat="1">
      <c r="A72" s="102"/>
      <c r="B72" s="103"/>
      <c r="C72" s="104"/>
      <c r="D72" s="104"/>
      <c r="E72" s="105"/>
      <c r="F72" s="1"/>
    </row>
    <row r="73" spans="1:6" s="2" customFormat="1" hidden="1">
      <c r="A73" s="93"/>
      <c r="B73" s="94"/>
      <c r="C73" s="95"/>
      <c r="D73" s="95"/>
      <c r="E73" s="96"/>
      <c r="F73" s="1"/>
    </row>
    <row r="74" spans="1:6" ht="19.5" customHeight="1">
      <c r="A74" s="56" t="s">
        <v>177</v>
      </c>
      <c r="B74" s="57">
        <f>SUM(B38:B73)</f>
        <v>4369.8599999999997</v>
      </c>
      <c r="C74" s="109" t="str">
        <f>IF(SUBTOTAL(3,B38:B73)=SUBTOTAL(103,B38:B73),'Summary and sign-off'!$A$48,'Summary and sign-off'!$A$49)</f>
        <v>Check - there are no hidden rows with data</v>
      </c>
      <c r="D74" s="160" t="str">
        <f>IF('Summary and sign-off'!F56='Summary and sign-off'!F54,'Summary and sign-off'!A51,'Summary and sign-off'!A50)</f>
        <v>Check - each entry provides sufficient information</v>
      </c>
      <c r="E74" s="160"/>
      <c r="F74" s="13"/>
    </row>
    <row r="75" spans="1:6" ht="10.5" customHeight="1">
      <c r="A75" s="13"/>
      <c r="B75" s="15"/>
      <c r="C75" s="13"/>
      <c r="D75" s="13"/>
      <c r="E75" s="13"/>
      <c r="F75" s="13"/>
    </row>
    <row r="76" spans="1:6" ht="24.75" customHeight="1">
      <c r="A76" s="162" t="s">
        <v>178</v>
      </c>
      <c r="B76" s="162"/>
      <c r="C76" s="162"/>
      <c r="D76" s="162"/>
      <c r="E76" s="162"/>
      <c r="F76" s="13"/>
    </row>
    <row r="77" spans="1:6" ht="27" customHeight="1">
      <c r="A77" s="20" t="s">
        <v>122</v>
      </c>
      <c r="B77" s="20" t="s">
        <v>65</v>
      </c>
      <c r="C77" s="20" t="s">
        <v>179</v>
      </c>
      <c r="D77" s="20" t="s">
        <v>180</v>
      </c>
      <c r="E77" s="20" t="s">
        <v>126</v>
      </c>
      <c r="F77" s="24"/>
    </row>
    <row r="78" spans="1:6" s="2" customFormat="1" ht="28.5">
      <c r="A78" s="126">
        <v>45819</v>
      </c>
      <c r="B78" s="127">
        <v>37.65</v>
      </c>
      <c r="C78" s="128" t="s">
        <v>181</v>
      </c>
      <c r="D78" s="128" t="s">
        <v>182</v>
      </c>
      <c r="E78" s="119" t="s">
        <v>183</v>
      </c>
      <c r="F78" s="1"/>
    </row>
    <row r="79" spans="1:6" s="2" customFormat="1">
      <c r="A79" s="102"/>
      <c r="B79" s="103"/>
      <c r="C79" s="104"/>
      <c r="D79" s="104"/>
      <c r="E79" s="105"/>
      <c r="F79" s="1"/>
    </row>
    <row r="80" spans="1:6" s="2" customFormat="1">
      <c r="A80" s="102"/>
      <c r="B80" s="103"/>
      <c r="C80" s="104"/>
      <c r="D80" s="104"/>
      <c r="E80" s="105"/>
      <c r="F80" s="1"/>
    </row>
    <row r="81" spans="1:6" s="2" customFormat="1">
      <c r="A81" s="102"/>
      <c r="B81" s="103"/>
      <c r="C81" s="104"/>
      <c r="D81" s="104"/>
      <c r="E81" s="105"/>
      <c r="F81" s="1"/>
    </row>
    <row r="82" spans="1:6" s="2" customFormat="1">
      <c r="A82" s="102"/>
      <c r="B82" s="103"/>
      <c r="C82" s="104"/>
      <c r="D82" s="104"/>
      <c r="E82" s="105"/>
      <c r="F82" s="1"/>
    </row>
    <row r="83" spans="1:6" s="2" customFormat="1">
      <c r="A83" s="102"/>
      <c r="B83" s="103"/>
      <c r="C83" s="104"/>
      <c r="D83" s="104"/>
      <c r="E83" s="105"/>
      <c r="F83" s="1"/>
    </row>
    <row r="84" spans="1:6" s="2" customFormat="1">
      <c r="A84" s="102"/>
      <c r="B84" s="103"/>
      <c r="C84" s="104"/>
      <c r="D84" s="104"/>
      <c r="E84" s="105"/>
      <c r="F84" s="1"/>
    </row>
    <row r="85" spans="1:6" s="2" customFormat="1">
      <c r="A85" s="102"/>
      <c r="B85" s="103"/>
      <c r="C85" s="104"/>
      <c r="D85" s="104"/>
      <c r="E85" s="105"/>
      <c r="F85" s="1"/>
    </row>
    <row r="86" spans="1:6" s="2" customFormat="1">
      <c r="A86" s="102"/>
      <c r="B86" s="103"/>
      <c r="C86" s="104"/>
      <c r="D86" s="104"/>
      <c r="E86" s="105"/>
      <c r="F86" s="1"/>
    </row>
    <row r="87" spans="1:6" s="2" customFormat="1" hidden="1">
      <c r="A87" s="79"/>
      <c r="B87" s="80"/>
      <c r="C87" s="81"/>
      <c r="D87" s="81"/>
      <c r="E87" s="82"/>
      <c r="F87" s="1"/>
    </row>
    <row r="88" spans="1:6" ht="19.5" customHeight="1">
      <c r="A88" s="56" t="s">
        <v>184</v>
      </c>
      <c r="B88" s="57">
        <f>SUM(B78:B87)</f>
        <v>37.65</v>
      </c>
      <c r="C88" s="109" t="str">
        <f>IF(SUBTOTAL(3,B78:B87)=SUBTOTAL(103,B78:B87),'Summary and sign-off'!$A$48,'Summary and sign-off'!$A$49)</f>
        <v>Check - there are no hidden rows with data</v>
      </c>
      <c r="D88" s="160" t="str">
        <f>IF('Summary and sign-off'!F57='Summary and sign-off'!F54,'Summary and sign-off'!A51,'Summary and sign-off'!A50)</f>
        <v>Check - each entry provides sufficient information</v>
      </c>
      <c r="E88" s="160"/>
      <c r="F88" s="13"/>
    </row>
    <row r="89" spans="1:6" ht="10.5" customHeight="1">
      <c r="A89" s="13"/>
      <c r="B89" s="48"/>
      <c r="C89" s="15"/>
      <c r="D89" s="13"/>
      <c r="E89" s="13"/>
      <c r="F89" s="13"/>
    </row>
    <row r="90" spans="1:6" ht="34.5" customHeight="1">
      <c r="A90" s="27" t="s">
        <v>185</v>
      </c>
      <c r="B90" s="49">
        <f>B34+B74+B88</f>
        <v>13823.12</v>
      </c>
      <c r="C90" s="28"/>
      <c r="D90" s="28"/>
      <c r="E90" s="28"/>
      <c r="F90" s="13"/>
    </row>
    <row r="91" spans="1:6">
      <c r="A91" s="13"/>
      <c r="B91" s="15"/>
      <c r="C91" s="13"/>
      <c r="D91" s="13"/>
      <c r="E91" s="13"/>
      <c r="F91" s="13"/>
    </row>
    <row r="92" spans="1:6">
      <c r="A92" s="14" t="s">
        <v>76</v>
      </c>
      <c r="B92" s="15"/>
      <c r="C92" s="13"/>
      <c r="D92" s="13"/>
      <c r="E92" s="13"/>
      <c r="F92" s="13"/>
    </row>
    <row r="93" spans="1:6" ht="12.6" customHeight="1">
      <c r="A93" s="16" t="s">
        <v>186</v>
      </c>
      <c r="F93" s="13"/>
    </row>
    <row r="94" spans="1:6" ht="12.95" customHeight="1">
      <c r="A94" s="16" t="s">
        <v>187</v>
      </c>
      <c r="B94" s="13"/>
      <c r="D94" s="13"/>
      <c r="F94" s="13"/>
    </row>
    <row r="95" spans="1:6">
      <c r="A95" s="16" t="s">
        <v>188</v>
      </c>
      <c r="F95" s="13"/>
    </row>
    <row r="96" spans="1:6">
      <c r="A96" s="16" t="s">
        <v>82</v>
      </c>
      <c r="B96" s="15"/>
      <c r="C96" s="13"/>
      <c r="D96" s="13"/>
      <c r="E96" s="13"/>
      <c r="F96" s="13"/>
    </row>
    <row r="97" spans="1:6" ht="12.95" customHeight="1">
      <c r="A97" s="16" t="s">
        <v>189</v>
      </c>
      <c r="B97" s="13"/>
      <c r="D97" s="13"/>
      <c r="F97" s="13"/>
    </row>
    <row r="98" spans="1:6">
      <c r="A98" s="16" t="s">
        <v>190</v>
      </c>
      <c r="F98" s="13"/>
    </row>
    <row r="99" spans="1:6">
      <c r="A99" s="16" t="s">
        <v>191</v>
      </c>
      <c r="B99" s="16"/>
      <c r="C99" s="16"/>
      <c r="D99" s="16"/>
      <c r="F99" s="13"/>
    </row>
    <row r="100" spans="1:6">
      <c r="A100" s="22"/>
      <c r="B100" s="13"/>
      <c r="C100" s="13"/>
      <c r="D100" s="13"/>
      <c r="E100" s="13"/>
      <c r="F100" s="13"/>
    </row>
    <row r="101" spans="1:6" hidden="1">
      <c r="A101" s="22"/>
      <c r="B101" s="13"/>
      <c r="C101" s="13"/>
      <c r="D101" s="13"/>
      <c r="E101" s="13"/>
      <c r="F101" s="13"/>
    </row>
    <row r="102" spans="1:6"/>
    <row r="103" spans="1:6"/>
    <row r="104" spans="1:6"/>
    <row r="105" spans="1:6"/>
    <row r="106" spans="1:6" ht="12.75" hidden="1" customHeight="1"/>
    <row r="107" spans="1:6"/>
    <row r="108" spans="1:6"/>
    <row r="109" spans="1:6" hidden="1">
      <c r="A109" s="22"/>
      <c r="B109" s="13"/>
      <c r="C109" s="13"/>
      <c r="D109" s="13"/>
      <c r="E109" s="13"/>
      <c r="F109" s="13"/>
    </row>
    <row r="110" spans="1:6" hidden="1">
      <c r="A110" s="22"/>
      <c r="B110" s="13"/>
      <c r="C110" s="13"/>
      <c r="D110" s="13"/>
      <c r="E110" s="13"/>
      <c r="F110" s="13"/>
    </row>
    <row r="111" spans="1:6" hidden="1">
      <c r="A111" s="22"/>
      <c r="B111" s="13"/>
      <c r="C111" s="13"/>
      <c r="D111" s="13"/>
      <c r="E111" s="13"/>
      <c r="F111" s="13"/>
    </row>
    <row r="112" spans="1:6" hidden="1">
      <c r="A112" s="22"/>
      <c r="B112" s="13"/>
      <c r="C112" s="13"/>
      <c r="D112" s="13"/>
      <c r="E112" s="13"/>
      <c r="F112" s="13"/>
    </row>
    <row r="113" spans="1:6" hidden="1">
      <c r="A113" s="22"/>
      <c r="B113" s="13"/>
      <c r="C113" s="13"/>
      <c r="D113" s="13"/>
      <c r="E113" s="13"/>
      <c r="F113" s="13"/>
    </row>
    <row r="114" spans="1:6"/>
    <row r="115" spans="1:6"/>
    <row r="116" spans="1:6"/>
    <row r="117" spans="1:6"/>
    <row r="118" spans="1:6"/>
    <row r="119" spans="1:6"/>
    <row r="120" spans="1:6"/>
    <row r="121" spans="1:6"/>
    <row r="122" spans="1:6"/>
  </sheetData>
  <sheetProtection sheet="1" formatCells="0" formatRows="0" insertColumns="0" insertRows="0" deleteRows="0"/>
  <mergeCells count="15">
    <mergeCell ref="B7:E7"/>
    <mergeCell ref="B5:E5"/>
    <mergeCell ref="D88:E88"/>
    <mergeCell ref="A1:E1"/>
    <mergeCell ref="A36:E36"/>
    <mergeCell ref="A76:E76"/>
    <mergeCell ref="B2:E2"/>
    <mergeCell ref="B3:E3"/>
    <mergeCell ref="B4:E4"/>
    <mergeCell ref="A8:E8"/>
    <mergeCell ref="A9:E9"/>
    <mergeCell ref="B6:E6"/>
    <mergeCell ref="D34:E34"/>
    <mergeCell ref="D74:E7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8:A41 A72:A73 A12:A13 A33 A78 A8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7 A3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79:A86 A42:A63 A14:A32 A66:A7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B78:B87 B12:B33 B38:B73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70" zoomScaleNormal="70" workbookViewId="0">
      <selection activeCell="B7" sqref="B7:E7"/>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61" t="s">
        <v>113</v>
      </c>
      <c r="B1" s="161"/>
      <c r="C1" s="161"/>
      <c r="D1" s="161"/>
      <c r="E1" s="161"/>
    </row>
    <row r="2" spans="1:6" ht="21" customHeight="1">
      <c r="A2" s="3" t="s">
        <v>114</v>
      </c>
      <c r="B2" s="159" t="str">
        <f>'Summary and sign-off'!B2:F2</f>
        <v>Department of Internal Affairs</v>
      </c>
      <c r="C2" s="159"/>
      <c r="D2" s="159"/>
      <c r="E2" s="159"/>
    </row>
    <row r="3" spans="1:6" ht="31.5">
      <c r="A3" s="3" t="s">
        <v>192</v>
      </c>
      <c r="B3" s="159" t="str">
        <f>'Summary and sign-off'!B3:F3</f>
        <v>Paul James</v>
      </c>
      <c r="C3" s="159"/>
      <c r="D3" s="159"/>
      <c r="E3" s="159"/>
    </row>
    <row r="4" spans="1:6" ht="21" customHeight="1">
      <c r="A4" s="3" t="s">
        <v>116</v>
      </c>
      <c r="B4" s="159">
        <f>'Summary and sign-off'!B4:F4</f>
        <v>45474</v>
      </c>
      <c r="C4" s="159"/>
      <c r="D4" s="159"/>
      <c r="E4" s="159"/>
    </row>
    <row r="5" spans="1:6" ht="21" customHeight="1">
      <c r="A5" s="3" t="s">
        <v>117</v>
      </c>
      <c r="B5" s="159">
        <f>'Summary and sign-off'!B5:F5</f>
        <v>45838</v>
      </c>
      <c r="C5" s="159"/>
      <c r="D5" s="159"/>
      <c r="E5" s="159"/>
    </row>
    <row r="6" spans="1:6" ht="21" customHeight="1">
      <c r="A6" s="3" t="s">
        <v>118</v>
      </c>
      <c r="B6" s="154" t="s">
        <v>84</v>
      </c>
      <c r="C6" s="154"/>
      <c r="D6" s="154"/>
      <c r="E6" s="154"/>
      <c r="F6" s="19"/>
    </row>
    <row r="7" spans="1:6" ht="21" customHeight="1">
      <c r="A7" s="3" t="s">
        <v>58</v>
      </c>
      <c r="B7" s="154" t="s">
        <v>86</v>
      </c>
      <c r="C7" s="154"/>
      <c r="D7" s="154"/>
      <c r="E7" s="154"/>
      <c r="F7" s="19"/>
    </row>
    <row r="8" spans="1:6" ht="35.25" customHeight="1">
      <c r="A8" s="164" t="s">
        <v>193</v>
      </c>
      <c r="B8" s="164"/>
      <c r="C8" s="170"/>
      <c r="D8" s="170"/>
      <c r="E8" s="170"/>
    </row>
    <row r="9" spans="1:6" ht="35.25" customHeight="1">
      <c r="A9" s="168" t="s">
        <v>194</v>
      </c>
      <c r="B9" s="169"/>
      <c r="C9" s="169"/>
      <c r="D9" s="169"/>
      <c r="E9" s="169"/>
    </row>
    <row r="10" spans="1:6" ht="27" customHeight="1">
      <c r="A10" s="20" t="s">
        <v>122</v>
      </c>
      <c r="B10" s="20" t="s">
        <v>65</v>
      </c>
      <c r="C10" s="20" t="s">
        <v>195</v>
      </c>
      <c r="D10" s="20" t="s">
        <v>196</v>
      </c>
      <c r="E10" s="20" t="s">
        <v>126</v>
      </c>
      <c r="F10" s="16"/>
    </row>
    <row r="11" spans="1:6" s="2" customFormat="1" hidden="1">
      <c r="A11" s="83"/>
      <c r="B11" s="80"/>
      <c r="C11" s="84"/>
      <c r="D11" s="84"/>
      <c r="E11" s="85"/>
    </row>
    <row r="12" spans="1:6" s="2" customFormat="1" ht="14.25">
      <c r="A12" s="126">
        <v>45526</v>
      </c>
      <c r="B12" s="127">
        <v>1256.8499999999999</v>
      </c>
      <c r="C12" s="132" t="s">
        <v>197</v>
      </c>
      <c r="D12" s="132" t="s">
        <v>198</v>
      </c>
      <c r="E12" s="133" t="s">
        <v>183</v>
      </c>
    </row>
    <row r="13" spans="1:6" s="2" customFormat="1" ht="14.25">
      <c r="A13" s="126">
        <v>45708</v>
      </c>
      <c r="B13" s="127">
        <v>28.08</v>
      </c>
      <c r="C13" s="132" t="s">
        <v>199</v>
      </c>
      <c r="D13" s="132" t="s">
        <v>200</v>
      </c>
      <c r="E13" s="133" t="s">
        <v>183</v>
      </c>
    </row>
    <row r="14" spans="1:6" s="2" customFormat="1" ht="14.25">
      <c r="A14" s="126">
        <v>45833</v>
      </c>
      <c r="B14" s="127">
        <v>425</v>
      </c>
      <c r="C14" s="132" t="s">
        <v>201</v>
      </c>
      <c r="D14" s="132" t="s">
        <v>202</v>
      </c>
      <c r="E14" s="133" t="s">
        <v>183</v>
      </c>
    </row>
    <row r="15" spans="1:6" s="2" customFormat="1" ht="14.25">
      <c r="A15" s="126">
        <v>45838</v>
      </c>
      <c r="B15" s="127">
        <v>855.6</v>
      </c>
      <c r="C15" s="132" t="s">
        <v>203</v>
      </c>
      <c r="D15" s="132" t="s">
        <v>204</v>
      </c>
      <c r="E15" s="133" t="s">
        <v>183</v>
      </c>
    </row>
    <row r="16" spans="1:6" s="2" customFormat="1" ht="14.25">
      <c r="A16" s="126">
        <v>45838</v>
      </c>
      <c r="B16" s="127">
        <v>2400</v>
      </c>
      <c r="C16" s="132" t="s">
        <v>205</v>
      </c>
      <c r="D16" s="132" t="s">
        <v>206</v>
      </c>
      <c r="E16" s="133" t="s">
        <v>183</v>
      </c>
    </row>
    <row r="17" spans="1:6" s="2" customFormat="1" ht="28.5">
      <c r="A17" s="126">
        <v>45838</v>
      </c>
      <c r="B17" s="127">
        <v>478.66</v>
      </c>
      <c r="C17" s="132" t="s">
        <v>207</v>
      </c>
      <c r="D17" s="132" t="s">
        <v>204</v>
      </c>
      <c r="E17" s="133"/>
    </row>
    <row r="18" spans="1:6" s="2" customFormat="1" ht="14.25">
      <c r="A18" s="126">
        <v>45838</v>
      </c>
      <c r="B18" s="127">
        <v>339</v>
      </c>
      <c r="C18" s="132" t="s">
        <v>208</v>
      </c>
      <c r="D18" s="132" t="s">
        <v>209</v>
      </c>
      <c r="E18" s="133"/>
    </row>
    <row r="19" spans="1:6" s="2" customFormat="1" ht="14.25">
      <c r="A19" s="126"/>
      <c r="B19" s="127"/>
      <c r="C19" s="132"/>
      <c r="D19" s="132"/>
      <c r="E19" s="133"/>
    </row>
    <row r="20" spans="1:6" s="2" customFormat="1">
      <c r="A20" s="102"/>
      <c r="B20" s="103"/>
      <c r="C20" s="107"/>
      <c r="D20" s="107"/>
      <c r="E20" s="108"/>
    </row>
    <row r="21" spans="1:6" s="2" customFormat="1">
      <c r="A21" s="106"/>
      <c r="B21" s="103"/>
      <c r="C21" s="107"/>
      <c r="D21" s="107"/>
      <c r="E21" s="108"/>
    </row>
    <row r="22" spans="1:6" s="2" customFormat="1">
      <c r="A22" s="106"/>
      <c r="B22" s="103"/>
      <c r="C22" s="107"/>
      <c r="D22" s="107"/>
      <c r="E22" s="108"/>
    </row>
    <row r="23" spans="1:6" s="2" customFormat="1" hidden="1">
      <c r="A23" s="83"/>
      <c r="B23" s="80"/>
      <c r="C23" s="84"/>
      <c r="D23" s="84"/>
      <c r="E23" s="85"/>
    </row>
    <row r="24" spans="1:6" ht="34.5" customHeight="1">
      <c r="A24" s="44" t="s">
        <v>210</v>
      </c>
      <c r="B24" s="50">
        <f>SUM(B11:B23)</f>
        <v>5783.19</v>
      </c>
      <c r="C24" s="55" t="str">
        <f>IF(SUBTOTAL(3,B11:B23)=SUBTOTAL(103,B11:B23),'Summary and sign-off'!$A$48,'Summary and sign-off'!$A$49)</f>
        <v>Check - there are no hidden rows with data</v>
      </c>
      <c r="D24" s="160" t="str">
        <f>IF('Summary and sign-off'!F59='Summary and sign-off'!F54,'Summary and sign-off'!A51,'Summary and sign-off'!A50)</f>
        <v>Check - each entry provides sufficient information</v>
      </c>
      <c r="E24" s="160"/>
    </row>
    <row r="25" spans="1:6" ht="14.1" customHeight="1">
      <c r="B25" s="13"/>
      <c r="C25" s="13"/>
      <c r="D25" s="13"/>
      <c r="E25" s="13"/>
    </row>
    <row r="26" spans="1:6">
      <c r="A26" s="14" t="s">
        <v>211</v>
      </c>
      <c r="B26" s="13"/>
      <c r="C26" s="13"/>
      <c r="D26" s="13"/>
      <c r="E26" s="13"/>
    </row>
    <row r="27" spans="1:6" ht="12.6" customHeight="1">
      <c r="A27" s="16" t="s">
        <v>186</v>
      </c>
      <c r="B27" s="13"/>
      <c r="C27" s="13"/>
      <c r="D27" s="13"/>
      <c r="E27" s="13"/>
    </row>
    <row r="28" spans="1:6">
      <c r="A28" s="16" t="s">
        <v>82</v>
      </c>
      <c r="B28" s="15"/>
      <c r="C28" s="13"/>
      <c r="D28" s="13"/>
      <c r="E28" s="13"/>
      <c r="F28" s="13"/>
    </row>
    <row r="29" spans="1:6">
      <c r="A29" s="16" t="s">
        <v>212</v>
      </c>
      <c r="C29" s="13"/>
      <c r="D29" s="13"/>
      <c r="E29" s="13"/>
      <c r="F29" s="13"/>
    </row>
    <row r="30" spans="1:6" ht="12.75" customHeight="1">
      <c r="A30" s="16" t="s">
        <v>213</v>
      </c>
      <c r="B30" s="21"/>
      <c r="C30" s="18"/>
      <c r="D30" s="18"/>
      <c r="E30" s="18"/>
      <c r="F30" s="18"/>
    </row>
    <row r="31" spans="1:6">
      <c r="B31" s="22"/>
      <c r="C31" s="13"/>
      <c r="D31" s="13"/>
      <c r="E31" s="13"/>
    </row>
    <row r="32" spans="1:6" hidden="1">
      <c r="A32" s="13"/>
      <c r="B32" s="13"/>
      <c r="C32" s="13"/>
      <c r="D32" s="13"/>
    </row>
    <row r="33" spans="1:5" ht="12.75" hidden="1" customHeight="1"/>
    <row r="34" spans="1:5" hidden="1">
      <c r="A34" s="13"/>
      <c r="B34" s="13"/>
      <c r="C34" s="13"/>
      <c r="D34" s="13"/>
      <c r="E34" s="13"/>
    </row>
    <row r="35" spans="1:5" hidden="1">
      <c r="A35" s="13"/>
      <c r="B35" s="13"/>
      <c r="C35" s="13"/>
      <c r="D35" s="13"/>
      <c r="E35" s="13"/>
    </row>
    <row r="36" spans="1:5" hidden="1">
      <c r="A36" s="13"/>
      <c r="B36" s="13"/>
      <c r="C36" s="13"/>
      <c r="D36" s="13"/>
      <c r="E36" s="13"/>
    </row>
    <row r="37" spans="1:5" hidden="1">
      <c r="A37" s="13"/>
      <c r="B37" s="13"/>
      <c r="C37" s="13"/>
      <c r="D37" s="13"/>
      <c r="E37" s="13"/>
    </row>
    <row r="38" spans="1:5" hidden="1">
      <c r="A38" s="13"/>
      <c r="B38" s="13"/>
      <c r="C38" s="13"/>
      <c r="D38" s="13"/>
      <c r="E38" s="13"/>
    </row>
    <row r="39" spans="1:5"/>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27"/>
  <sheetViews>
    <sheetView zoomScale="70" zoomScaleNormal="70" workbookViewId="0">
      <selection activeCell="B6" sqref="B6:F6"/>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61" t="s">
        <v>214</v>
      </c>
      <c r="B1" s="161"/>
      <c r="C1" s="161"/>
      <c r="D1" s="161"/>
      <c r="E1" s="161"/>
      <c r="F1" s="161"/>
    </row>
    <row r="2" spans="1:6" ht="21" customHeight="1">
      <c r="A2" s="3" t="s">
        <v>114</v>
      </c>
      <c r="B2" s="159" t="str">
        <f>'Summary and sign-off'!B2:F2</f>
        <v>Department of Internal Affairs</v>
      </c>
      <c r="C2" s="159"/>
      <c r="D2" s="159"/>
      <c r="E2" s="159"/>
      <c r="F2" s="159"/>
    </row>
    <row r="3" spans="1:6" ht="31.5">
      <c r="A3" s="3" t="s">
        <v>115</v>
      </c>
      <c r="B3" s="159" t="str">
        <f>'Summary and sign-off'!B3:F3</f>
        <v>Paul James</v>
      </c>
      <c r="C3" s="159"/>
      <c r="D3" s="159"/>
      <c r="E3" s="159"/>
      <c r="F3" s="159"/>
    </row>
    <row r="4" spans="1:6" ht="21" customHeight="1">
      <c r="A4" s="3" t="s">
        <v>116</v>
      </c>
      <c r="B4" s="159">
        <f>'Summary and sign-off'!B4:F4</f>
        <v>45474</v>
      </c>
      <c r="C4" s="159"/>
      <c r="D4" s="159"/>
      <c r="E4" s="159"/>
      <c r="F4" s="159"/>
    </row>
    <row r="5" spans="1:6" ht="21" customHeight="1">
      <c r="A5" s="3" t="s">
        <v>117</v>
      </c>
      <c r="B5" s="159">
        <f>'Summary and sign-off'!B5:F5</f>
        <v>45838</v>
      </c>
      <c r="C5" s="159"/>
      <c r="D5" s="159"/>
      <c r="E5" s="159"/>
      <c r="F5" s="159"/>
    </row>
    <row r="6" spans="1:6" ht="21" customHeight="1">
      <c r="A6" s="3" t="s">
        <v>215</v>
      </c>
      <c r="B6" s="154" t="s">
        <v>84</v>
      </c>
      <c r="C6" s="154"/>
      <c r="D6" s="154"/>
      <c r="E6" s="154"/>
      <c r="F6" s="154"/>
    </row>
    <row r="7" spans="1:6" ht="21" customHeight="1">
      <c r="A7" s="3" t="s">
        <v>58</v>
      </c>
      <c r="B7" s="154" t="s">
        <v>86</v>
      </c>
      <c r="C7" s="154"/>
      <c r="D7" s="154"/>
      <c r="E7" s="154"/>
      <c r="F7" s="154"/>
    </row>
    <row r="8" spans="1:6" ht="36" customHeight="1">
      <c r="A8" s="164" t="s">
        <v>216</v>
      </c>
      <c r="B8" s="164"/>
      <c r="C8" s="164"/>
      <c r="D8" s="164"/>
      <c r="E8" s="164"/>
      <c r="F8" s="164"/>
    </row>
    <row r="9" spans="1:6" ht="36" customHeight="1">
      <c r="A9" s="168" t="s">
        <v>217</v>
      </c>
      <c r="B9" s="169"/>
      <c r="C9" s="169"/>
      <c r="D9" s="169"/>
      <c r="E9" s="169"/>
      <c r="F9" s="169"/>
    </row>
    <row r="10" spans="1:6" ht="39" customHeight="1">
      <c r="A10" s="20" t="s">
        <v>122</v>
      </c>
      <c r="B10" s="97" t="s">
        <v>218</v>
      </c>
      <c r="C10" s="97" t="s">
        <v>219</v>
      </c>
      <c r="D10" s="97" t="s">
        <v>220</v>
      </c>
      <c r="E10" s="97" t="s">
        <v>221</v>
      </c>
      <c r="F10" s="97" t="s">
        <v>222</v>
      </c>
    </row>
    <row r="11" spans="1:6" s="2" customFormat="1" ht="28.5">
      <c r="A11" s="126">
        <v>45477</v>
      </c>
      <c r="B11" s="132" t="s">
        <v>223</v>
      </c>
      <c r="C11" s="134" t="s">
        <v>101</v>
      </c>
      <c r="D11" s="132" t="s">
        <v>224</v>
      </c>
      <c r="E11" s="135" t="s">
        <v>99</v>
      </c>
      <c r="F11" s="133"/>
    </row>
    <row r="12" spans="1:6" s="2" customFormat="1" ht="42.75">
      <c r="A12" s="126">
        <v>45482</v>
      </c>
      <c r="B12" s="136" t="s">
        <v>225</v>
      </c>
      <c r="C12" s="134" t="s">
        <v>101</v>
      </c>
      <c r="D12" s="136" t="s">
        <v>226</v>
      </c>
      <c r="E12" s="135" t="s">
        <v>99</v>
      </c>
      <c r="F12" s="137"/>
    </row>
    <row r="13" spans="1:6" s="2" customFormat="1" ht="42.75">
      <c r="A13" s="126">
        <v>45482</v>
      </c>
      <c r="B13" s="136" t="s">
        <v>227</v>
      </c>
      <c r="C13" s="134" t="s">
        <v>101</v>
      </c>
      <c r="D13" s="136" t="s">
        <v>228</v>
      </c>
      <c r="E13" s="135" t="s">
        <v>95</v>
      </c>
      <c r="F13" s="137" t="s">
        <v>229</v>
      </c>
    </row>
    <row r="14" spans="1:6" s="2" customFormat="1" ht="28.5">
      <c r="A14" s="126">
        <v>45485</v>
      </c>
      <c r="B14" s="136" t="s">
        <v>230</v>
      </c>
      <c r="C14" s="134" t="s">
        <v>101</v>
      </c>
      <c r="D14" s="136" t="s">
        <v>231</v>
      </c>
      <c r="E14" s="135" t="s">
        <v>99</v>
      </c>
      <c r="F14" s="137"/>
    </row>
    <row r="15" spans="1:6" s="2" customFormat="1" ht="42.75">
      <c r="A15" s="129" t="s">
        <v>232</v>
      </c>
      <c r="B15" s="136" t="s">
        <v>233</v>
      </c>
      <c r="C15" s="134" t="s">
        <v>101</v>
      </c>
      <c r="D15" s="136" t="s">
        <v>234</v>
      </c>
      <c r="E15" s="135" t="s">
        <v>99</v>
      </c>
      <c r="F15" s="137"/>
    </row>
    <row r="16" spans="1:6" s="2" customFormat="1" ht="42.75">
      <c r="A16" s="126">
        <v>45510</v>
      </c>
      <c r="B16" s="136" t="s">
        <v>235</v>
      </c>
      <c r="C16" s="134" t="s">
        <v>100</v>
      </c>
      <c r="D16" s="134" t="s">
        <v>236</v>
      </c>
      <c r="E16" s="135" t="s">
        <v>95</v>
      </c>
      <c r="F16" s="137"/>
    </row>
    <row r="17" spans="1:6" s="2" customFormat="1" ht="28.5">
      <c r="A17" s="126">
        <v>45524</v>
      </c>
      <c r="B17" s="136" t="s">
        <v>237</v>
      </c>
      <c r="C17" s="134" t="s">
        <v>100</v>
      </c>
      <c r="D17" s="136" t="s">
        <v>238</v>
      </c>
      <c r="E17" s="135" t="s">
        <v>95</v>
      </c>
      <c r="F17" s="137"/>
    </row>
    <row r="18" spans="1:6" s="2" customFormat="1" ht="14.25">
      <c r="A18" s="126">
        <v>45530</v>
      </c>
      <c r="B18" s="136" t="s">
        <v>239</v>
      </c>
      <c r="C18" s="134" t="s">
        <v>101</v>
      </c>
      <c r="D18" s="136" t="s">
        <v>240</v>
      </c>
      <c r="E18" s="135" t="s">
        <v>99</v>
      </c>
      <c r="F18" s="137"/>
    </row>
    <row r="19" spans="1:6" s="2" customFormat="1" ht="28.5">
      <c r="A19" s="126">
        <v>45534</v>
      </c>
      <c r="B19" s="136" t="s">
        <v>241</v>
      </c>
      <c r="C19" s="134" t="s">
        <v>100</v>
      </c>
      <c r="D19" s="134" t="s">
        <v>242</v>
      </c>
      <c r="E19" s="135" t="s">
        <v>243</v>
      </c>
      <c r="F19" s="137"/>
    </row>
    <row r="20" spans="1:6" s="2" customFormat="1" ht="28.5">
      <c r="A20" s="129" t="s">
        <v>244</v>
      </c>
      <c r="B20" s="136" t="s">
        <v>245</v>
      </c>
      <c r="C20" s="134" t="s">
        <v>100</v>
      </c>
      <c r="D20" s="134" t="s">
        <v>246</v>
      </c>
      <c r="E20" s="138" t="s">
        <v>99</v>
      </c>
      <c r="F20" s="137" t="s">
        <v>247</v>
      </c>
    </row>
    <row r="21" spans="1:6" s="2" customFormat="1" ht="42.75">
      <c r="A21" s="129">
        <v>45548</v>
      </c>
      <c r="B21" s="136" t="s">
        <v>248</v>
      </c>
      <c r="C21" s="134" t="s">
        <v>100</v>
      </c>
      <c r="D21" s="136" t="s">
        <v>245</v>
      </c>
      <c r="E21" s="138" t="s">
        <v>95</v>
      </c>
      <c r="F21" s="137" t="s">
        <v>249</v>
      </c>
    </row>
    <row r="22" spans="1:6" s="2" customFormat="1" ht="42.75">
      <c r="A22" s="129">
        <v>45548</v>
      </c>
      <c r="B22" s="136" t="s">
        <v>250</v>
      </c>
      <c r="C22" s="134" t="s">
        <v>100</v>
      </c>
      <c r="D22" s="136" t="s">
        <v>245</v>
      </c>
      <c r="E22" s="138" t="s">
        <v>95</v>
      </c>
      <c r="F22" s="137" t="s">
        <v>249</v>
      </c>
    </row>
    <row r="23" spans="1:6" s="2" customFormat="1" ht="28.5">
      <c r="A23" s="126">
        <v>45548</v>
      </c>
      <c r="B23" s="136" t="s">
        <v>251</v>
      </c>
      <c r="C23" s="134" t="s">
        <v>101</v>
      </c>
      <c r="D23" s="136" t="s">
        <v>252</v>
      </c>
      <c r="E23" s="135" t="s">
        <v>99</v>
      </c>
      <c r="F23" s="137"/>
    </row>
    <row r="24" spans="1:6" s="2" customFormat="1" ht="14.25">
      <c r="A24" s="126">
        <v>45552</v>
      </c>
      <c r="B24" s="136" t="s">
        <v>253</v>
      </c>
      <c r="C24" s="134" t="s">
        <v>100</v>
      </c>
      <c r="D24" s="136" t="s">
        <v>254</v>
      </c>
      <c r="E24" s="135" t="s">
        <v>95</v>
      </c>
      <c r="F24" s="137"/>
    </row>
    <row r="25" spans="1:6" s="2" customFormat="1" ht="42.75">
      <c r="A25" s="126">
        <v>45552</v>
      </c>
      <c r="B25" s="136" t="s">
        <v>255</v>
      </c>
      <c r="C25" s="134" t="s">
        <v>100</v>
      </c>
      <c r="D25" s="136" t="s">
        <v>256</v>
      </c>
      <c r="E25" s="135" t="s">
        <v>243</v>
      </c>
      <c r="F25" s="137" t="s">
        <v>257</v>
      </c>
    </row>
    <row r="26" spans="1:6" s="2" customFormat="1" ht="14.25">
      <c r="A26" s="126">
        <v>45553</v>
      </c>
      <c r="B26" s="136" t="s">
        <v>258</v>
      </c>
      <c r="C26" s="134" t="s">
        <v>100</v>
      </c>
      <c r="D26" s="136" t="s">
        <v>259</v>
      </c>
      <c r="E26" s="135" t="s">
        <v>95</v>
      </c>
      <c r="F26" s="137"/>
    </row>
    <row r="27" spans="1:6" s="2" customFormat="1" ht="57">
      <c r="A27" s="126">
        <v>45559</v>
      </c>
      <c r="B27" s="136" t="s">
        <v>260</v>
      </c>
      <c r="C27" s="134" t="s">
        <v>101</v>
      </c>
      <c r="D27" s="136" t="s">
        <v>261</v>
      </c>
      <c r="E27" s="135" t="s">
        <v>99</v>
      </c>
      <c r="F27" s="137"/>
    </row>
    <row r="28" spans="1:6" s="2" customFormat="1" ht="28.5">
      <c r="A28" s="126">
        <v>45559</v>
      </c>
      <c r="B28" s="136" t="s">
        <v>262</v>
      </c>
      <c r="C28" s="134" t="s">
        <v>100</v>
      </c>
      <c r="D28" s="136" t="s">
        <v>263</v>
      </c>
      <c r="E28" s="135" t="s">
        <v>95</v>
      </c>
      <c r="F28" s="137" t="s">
        <v>249</v>
      </c>
    </row>
    <row r="29" spans="1:6" s="2" customFormat="1" ht="57">
      <c r="A29" s="129">
        <v>45559</v>
      </c>
      <c r="B29" s="136" t="s">
        <v>264</v>
      </c>
      <c r="C29" s="134" t="s">
        <v>100</v>
      </c>
      <c r="D29" s="136" t="s">
        <v>265</v>
      </c>
      <c r="E29" s="135" t="s">
        <v>243</v>
      </c>
      <c r="F29" s="137" t="s">
        <v>266</v>
      </c>
    </row>
    <row r="30" spans="1:6" s="2" customFormat="1" ht="42.75">
      <c r="A30" s="129">
        <v>45562</v>
      </c>
      <c r="B30" s="136" t="s">
        <v>267</v>
      </c>
      <c r="C30" s="134" t="s">
        <v>100</v>
      </c>
      <c r="D30" s="136" t="s">
        <v>268</v>
      </c>
      <c r="E30" s="135" t="s">
        <v>95</v>
      </c>
      <c r="F30" s="137"/>
    </row>
    <row r="31" spans="1:6" s="2" customFormat="1" ht="14.25">
      <c r="A31" s="129">
        <v>45563</v>
      </c>
      <c r="B31" s="136" t="s">
        <v>269</v>
      </c>
      <c r="C31" s="134" t="s">
        <v>101</v>
      </c>
      <c r="D31" s="136" t="s">
        <v>270</v>
      </c>
      <c r="E31" s="135" t="s">
        <v>99</v>
      </c>
      <c r="F31" s="137"/>
    </row>
    <row r="32" spans="1:6" s="2" customFormat="1" ht="28.5">
      <c r="A32" s="129" t="s">
        <v>271</v>
      </c>
      <c r="B32" s="136" t="s">
        <v>272</v>
      </c>
      <c r="C32" s="134" t="s">
        <v>101</v>
      </c>
      <c r="D32" s="136" t="s">
        <v>273</v>
      </c>
      <c r="E32" s="135" t="s">
        <v>99</v>
      </c>
      <c r="F32" s="137"/>
    </row>
    <row r="33" spans="1:6" s="2" customFormat="1" ht="42.75">
      <c r="A33" s="126">
        <v>45596</v>
      </c>
      <c r="B33" s="136" t="s">
        <v>274</v>
      </c>
      <c r="C33" s="134" t="s">
        <v>101</v>
      </c>
      <c r="D33" s="136" t="s">
        <v>275</v>
      </c>
      <c r="E33" s="135" t="s">
        <v>99</v>
      </c>
      <c r="F33" s="137"/>
    </row>
    <row r="34" spans="1:6" s="2" customFormat="1" ht="28.5">
      <c r="A34" s="126">
        <v>45600</v>
      </c>
      <c r="B34" s="136" t="s">
        <v>276</v>
      </c>
      <c r="C34" s="134" t="s">
        <v>100</v>
      </c>
      <c r="D34" s="136" t="s">
        <v>277</v>
      </c>
      <c r="E34" s="135" t="s">
        <v>278</v>
      </c>
      <c r="F34" s="137"/>
    </row>
    <row r="35" spans="1:6" s="2" customFormat="1" ht="28.5">
      <c r="A35" s="126">
        <v>45601</v>
      </c>
      <c r="B35" s="136" t="s">
        <v>279</v>
      </c>
      <c r="C35" s="134" t="s">
        <v>100</v>
      </c>
      <c r="D35" s="136" t="s">
        <v>280</v>
      </c>
      <c r="E35" s="135" t="s">
        <v>99</v>
      </c>
      <c r="F35" s="137"/>
    </row>
    <row r="36" spans="1:6" s="2" customFormat="1" ht="14.25">
      <c r="A36" s="126">
        <v>45603</v>
      </c>
      <c r="B36" s="136" t="s">
        <v>281</v>
      </c>
      <c r="C36" s="134" t="s">
        <v>100</v>
      </c>
      <c r="D36" s="136" t="s">
        <v>282</v>
      </c>
      <c r="E36" s="135" t="s">
        <v>243</v>
      </c>
      <c r="F36" s="137" t="s">
        <v>283</v>
      </c>
    </row>
    <row r="37" spans="1:6" s="2" customFormat="1" ht="42.75">
      <c r="A37" s="126">
        <v>45608</v>
      </c>
      <c r="B37" s="136" t="s">
        <v>284</v>
      </c>
      <c r="C37" s="134" t="s">
        <v>100</v>
      </c>
      <c r="D37" s="136" t="s">
        <v>285</v>
      </c>
      <c r="E37" s="135" t="s">
        <v>95</v>
      </c>
      <c r="F37" s="137"/>
    </row>
    <row r="38" spans="1:6" s="2" customFormat="1" ht="28.5">
      <c r="A38" s="126">
        <v>45611</v>
      </c>
      <c r="B38" s="136" t="s">
        <v>286</v>
      </c>
      <c r="C38" s="134" t="s">
        <v>100</v>
      </c>
      <c r="D38" s="134" t="s">
        <v>287</v>
      </c>
      <c r="E38" s="135" t="s">
        <v>99</v>
      </c>
      <c r="F38" s="137"/>
    </row>
    <row r="39" spans="1:6" s="2" customFormat="1" ht="42.75">
      <c r="A39" s="129" t="s">
        <v>288</v>
      </c>
      <c r="B39" s="136" t="s">
        <v>289</v>
      </c>
      <c r="C39" s="134" t="s">
        <v>101</v>
      </c>
      <c r="D39" s="136" t="s">
        <v>290</v>
      </c>
      <c r="E39" s="135" t="s">
        <v>99</v>
      </c>
      <c r="F39" s="137"/>
    </row>
    <row r="40" spans="1:6" s="2" customFormat="1" ht="42.75">
      <c r="A40" s="126">
        <v>45615</v>
      </c>
      <c r="B40" s="136" t="s">
        <v>291</v>
      </c>
      <c r="C40" s="134" t="s">
        <v>100</v>
      </c>
      <c r="D40" s="136" t="s">
        <v>292</v>
      </c>
      <c r="E40" s="135" t="s">
        <v>95</v>
      </c>
      <c r="F40" s="137"/>
    </row>
    <row r="41" spans="1:6" s="2" customFormat="1" ht="14.25">
      <c r="A41" s="129" t="s">
        <v>293</v>
      </c>
      <c r="B41" s="136" t="s">
        <v>294</v>
      </c>
      <c r="C41" s="134" t="s">
        <v>101</v>
      </c>
      <c r="D41" s="136" t="s">
        <v>295</v>
      </c>
      <c r="E41" s="135" t="s">
        <v>99</v>
      </c>
      <c r="F41" s="137"/>
    </row>
    <row r="42" spans="1:6" s="2" customFormat="1" ht="28.5">
      <c r="A42" s="126">
        <v>45638</v>
      </c>
      <c r="B42" s="136" t="s">
        <v>296</v>
      </c>
      <c r="C42" s="134" t="s">
        <v>101</v>
      </c>
      <c r="D42" s="136" t="s">
        <v>297</v>
      </c>
      <c r="E42" s="135" t="s">
        <v>95</v>
      </c>
      <c r="F42" s="137" t="s">
        <v>298</v>
      </c>
    </row>
    <row r="43" spans="1:6" s="2" customFormat="1" ht="28.5">
      <c r="A43" s="126">
        <v>45672</v>
      </c>
      <c r="B43" s="136" t="s">
        <v>299</v>
      </c>
      <c r="C43" s="134" t="s">
        <v>101</v>
      </c>
      <c r="D43" s="136" t="s">
        <v>300</v>
      </c>
      <c r="E43" s="135" t="s">
        <v>99</v>
      </c>
      <c r="F43" s="137"/>
    </row>
    <row r="44" spans="1:6" s="2" customFormat="1" ht="28.5">
      <c r="A44" s="126">
        <v>45684</v>
      </c>
      <c r="B44" s="136" t="s">
        <v>301</v>
      </c>
      <c r="C44" s="134" t="s">
        <v>100</v>
      </c>
      <c r="D44" s="136" t="s">
        <v>302</v>
      </c>
      <c r="E44" s="135" t="s">
        <v>95</v>
      </c>
      <c r="F44" s="137"/>
    </row>
    <row r="45" spans="1:6" s="2" customFormat="1" ht="28.5">
      <c r="A45" s="126">
        <v>45716</v>
      </c>
      <c r="B45" s="136" t="s">
        <v>303</v>
      </c>
      <c r="C45" s="134" t="s">
        <v>100</v>
      </c>
      <c r="D45" s="136" t="s">
        <v>304</v>
      </c>
      <c r="E45" s="135" t="s">
        <v>95</v>
      </c>
      <c r="F45" s="137"/>
    </row>
    <row r="46" spans="1:6" s="2" customFormat="1" ht="28.5">
      <c r="A46" s="126">
        <v>45748</v>
      </c>
      <c r="B46" s="136" t="s">
        <v>305</v>
      </c>
      <c r="C46" s="134" t="s">
        <v>101</v>
      </c>
      <c r="D46" s="136" t="s">
        <v>306</v>
      </c>
      <c r="E46" s="135" t="s">
        <v>95</v>
      </c>
      <c r="F46" s="137"/>
    </row>
    <row r="47" spans="1:6" s="2" customFormat="1" ht="28.5">
      <c r="A47" s="129" t="s">
        <v>307</v>
      </c>
      <c r="B47" s="136" t="s">
        <v>308</v>
      </c>
      <c r="C47" s="134" t="s">
        <v>101</v>
      </c>
      <c r="D47" s="136" t="s">
        <v>309</v>
      </c>
      <c r="E47" s="135" t="s">
        <v>99</v>
      </c>
      <c r="F47" s="137"/>
    </row>
    <row r="48" spans="1:6" s="2" customFormat="1" ht="28.5">
      <c r="A48" s="126">
        <v>45720</v>
      </c>
      <c r="B48" s="136" t="s">
        <v>310</v>
      </c>
      <c r="C48" s="134" t="s">
        <v>101</v>
      </c>
      <c r="D48" s="136" t="s">
        <v>311</v>
      </c>
      <c r="E48" s="135" t="s">
        <v>95</v>
      </c>
      <c r="F48" s="137"/>
    </row>
    <row r="49" spans="1:6" s="2" customFormat="1" ht="28.5">
      <c r="A49" s="126">
        <v>45729</v>
      </c>
      <c r="B49" s="136" t="s">
        <v>312</v>
      </c>
      <c r="C49" s="134" t="s">
        <v>101</v>
      </c>
      <c r="D49" s="136" t="s">
        <v>313</v>
      </c>
      <c r="E49" s="135" t="s">
        <v>99</v>
      </c>
      <c r="F49" s="137" t="s">
        <v>314</v>
      </c>
    </row>
    <row r="50" spans="1:6" s="2" customFormat="1" ht="42.75">
      <c r="A50" s="126">
        <v>45741</v>
      </c>
      <c r="B50" s="136" t="s">
        <v>315</v>
      </c>
      <c r="C50" s="134" t="s">
        <v>100</v>
      </c>
      <c r="D50" s="136" t="s">
        <v>316</v>
      </c>
      <c r="E50" s="135" t="s">
        <v>95</v>
      </c>
      <c r="F50" s="137"/>
    </row>
    <row r="51" spans="1:6" s="2" customFormat="1" ht="14.25">
      <c r="A51" s="126">
        <v>45770</v>
      </c>
      <c r="B51" s="136" t="s">
        <v>317</v>
      </c>
      <c r="C51" s="134" t="s">
        <v>101</v>
      </c>
      <c r="D51" s="136" t="s">
        <v>318</v>
      </c>
      <c r="E51" s="135" t="s">
        <v>99</v>
      </c>
      <c r="F51" s="137"/>
    </row>
    <row r="52" spans="1:6" s="2" customFormat="1" ht="42.75">
      <c r="A52" s="126">
        <v>45776</v>
      </c>
      <c r="B52" s="136" t="s">
        <v>319</v>
      </c>
      <c r="C52" s="134" t="s">
        <v>100</v>
      </c>
      <c r="D52" s="136" t="s">
        <v>265</v>
      </c>
      <c r="E52" s="135" t="s">
        <v>243</v>
      </c>
      <c r="F52" s="137" t="s">
        <v>283</v>
      </c>
    </row>
    <row r="53" spans="1:6" s="2" customFormat="1" ht="28.5">
      <c r="A53" s="129" t="s">
        <v>320</v>
      </c>
      <c r="B53" s="136" t="s">
        <v>321</v>
      </c>
      <c r="C53" s="134" t="s">
        <v>101</v>
      </c>
      <c r="D53" s="136" t="s">
        <v>309</v>
      </c>
      <c r="E53" s="135" t="s">
        <v>99</v>
      </c>
      <c r="F53" s="137"/>
    </row>
    <row r="54" spans="1:6" s="2" customFormat="1" ht="14.25">
      <c r="A54" s="129">
        <v>45785</v>
      </c>
      <c r="B54" s="126" t="s">
        <v>322</v>
      </c>
      <c r="C54" s="134" t="s">
        <v>100</v>
      </c>
      <c r="D54" s="136" t="s">
        <v>323</v>
      </c>
      <c r="E54" s="135" t="s">
        <v>95</v>
      </c>
      <c r="F54" s="137"/>
    </row>
    <row r="55" spans="1:6" s="2" customFormat="1" ht="42.75">
      <c r="A55" s="129" t="s">
        <v>324</v>
      </c>
      <c r="B55" s="139" t="s">
        <v>325</v>
      </c>
      <c r="C55" s="134" t="s">
        <v>101</v>
      </c>
      <c r="D55" s="136" t="s">
        <v>326</v>
      </c>
      <c r="E55" s="135" t="s">
        <v>99</v>
      </c>
      <c r="F55" s="137"/>
    </row>
    <row r="56" spans="1:6" s="2" customFormat="1" ht="28.5">
      <c r="A56" s="129" t="s">
        <v>327</v>
      </c>
      <c r="B56" s="136" t="s">
        <v>328</v>
      </c>
      <c r="C56" s="134" t="s">
        <v>101</v>
      </c>
      <c r="D56" s="136" t="s">
        <v>329</v>
      </c>
      <c r="E56" s="135" t="s">
        <v>99</v>
      </c>
      <c r="F56" s="137" t="s">
        <v>330</v>
      </c>
    </row>
    <row r="57" spans="1:6" s="2" customFormat="1" ht="14.25">
      <c r="A57" s="126">
        <v>45797</v>
      </c>
      <c r="B57" s="136" t="s">
        <v>331</v>
      </c>
      <c r="C57" s="134" t="s">
        <v>100</v>
      </c>
      <c r="D57" s="136" t="s">
        <v>332</v>
      </c>
      <c r="E57" s="135" t="s">
        <v>95</v>
      </c>
      <c r="F57" s="137"/>
    </row>
    <row r="58" spans="1:6" s="2" customFormat="1" ht="28.5">
      <c r="A58" s="126">
        <v>45797</v>
      </c>
      <c r="B58" s="136" t="s">
        <v>333</v>
      </c>
      <c r="C58" s="134" t="s">
        <v>100</v>
      </c>
      <c r="D58" s="136" t="s">
        <v>332</v>
      </c>
      <c r="E58" s="135" t="s">
        <v>95</v>
      </c>
      <c r="F58" s="137"/>
    </row>
    <row r="59" spans="1:6" s="2" customFormat="1" ht="57">
      <c r="A59" s="126">
        <v>45798</v>
      </c>
      <c r="B59" s="136" t="s">
        <v>334</v>
      </c>
      <c r="C59" s="134" t="s">
        <v>100</v>
      </c>
      <c r="D59" s="136" t="s">
        <v>335</v>
      </c>
      <c r="E59" s="135" t="s">
        <v>95</v>
      </c>
      <c r="F59" s="137"/>
    </row>
    <row r="60" spans="1:6" s="2" customFormat="1" ht="28.5">
      <c r="A60" s="129" t="s">
        <v>336</v>
      </c>
      <c r="B60" s="136" t="s">
        <v>337</v>
      </c>
      <c r="C60" s="134" t="s">
        <v>101</v>
      </c>
      <c r="D60" s="136" t="s">
        <v>338</v>
      </c>
      <c r="E60" s="135" t="s">
        <v>99</v>
      </c>
      <c r="F60" s="137"/>
    </row>
    <row r="61" spans="1:6" s="2" customFormat="1" ht="28.5">
      <c r="A61" s="129">
        <v>45812</v>
      </c>
      <c r="B61" s="136" t="s">
        <v>339</v>
      </c>
      <c r="C61" s="134" t="s">
        <v>100</v>
      </c>
      <c r="D61" s="136" t="s">
        <v>340</v>
      </c>
      <c r="E61" s="135">
        <v>20</v>
      </c>
      <c r="F61" s="137" t="s">
        <v>341</v>
      </c>
    </row>
    <row r="62" spans="1:6" s="2" customFormat="1" ht="28.5">
      <c r="A62" s="126">
        <v>45819</v>
      </c>
      <c r="B62" s="136" t="s">
        <v>342</v>
      </c>
      <c r="C62" s="134" t="s">
        <v>101</v>
      </c>
      <c r="D62" s="136" t="s">
        <v>343</v>
      </c>
      <c r="E62" s="135" t="s">
        <v>99</v>
      </c>
      <c r="F62" s="137"/>
    </row>
    <row r="63" spans="1:6" s="2" customFormat="1" ht="28.5">
      <c r="A63" s="126">
        <v>45834</v>
      </c>
      <c r="B63" s="136" t="s">
        <v>344</v>
      </c>
      <c r="C63" s="134" t="s">
        <v>100</v>
      </c>
      <c r="D63" s="136" t="s">
        <v>345</v>
      </c>
      <c r="E63" s="135" t="s">
        <v>95</v>
      </c>
      <c r="F63" s="137"/>
    </row>
    <row r="64" spans="1:6" s="2" customFormat="1" hidden="1">
      <c r="A64" s="79"/>
      <c r="B64" s="84"/>
      <c r="C64" s="86"/>
      <c r="D64" s="84"/>
      <c r="E64" s="87"/>
      <c r="F64" s="85"/>
    </row>
    <row r="65" spans="1:7" ht="34.5" customHeight="1">
      <c r="A65" s="98" t="s">
        <v>346</v>
      </c>
      <c r="B65" s="99" t="s">
        <v>347</v>
      </c>
      <c r="C65" s="100">
        <f>C66+C67</f>
        <v>53</v>
      </c>
      <c r="D65" s="101" t="str">
        <f>IF(SUBTOTAL(3,C11:C64)=SUBTOTAL(103,C11:C64),'Summary and sign-off'!$A$48,'Summary and sign-off'!$A$49)</f>
        <v>Check - there are no hidden rows with data</v>
      </c>
      <c r="E65" s="160" t="str">
        <f>IF('Summary and sign-off'!F60='Summary and sign-off'!F54,'Summary and sign-off'!A52,'Summary and sign-off'!A50)</f>
        <v>Check - each entry provides sufficient information</v>
      </c>
      <c r="F65" s="160"/>
      <c r="G65" s="2"/>
    </row>
    <row r="66" spans="1:7" ht="25.5" customHeight="1">
      <c r="A66" s="45"/>
      <c r="B66" s="46" t="s">
        <v>100</v>
      </c>
      <c r="C66" s="47">
        <f>COUNTIF(C11:C64,'Summary and sign-off'!A45)</f>
        <v>28</v>
      </c>
      <c r="D66" s="10"/>
      <c r="E66" s="11"/>
      <c r="F66" s="12"/>
    </row>
    <row r="67" spans="1:7" ht="25.5" customHeight="1">
      <c r="A67" s="45"/>
      <c r="B67" s="46" t="s">
        <v>101</v>
      </c>
      <c r="C67" s="47">
        <f>COUNTIF(C11:C64,'Summary and sign-off'!A46)</f>
        <v>25</v>
      </c>
      <c r="D67" s="10"/>
      <c r="E67" s="11"/>
      <c r="F67" s="12"/>
    </row>
    <row r="68" spans="1:7">
      <c r="A68" s="13"/>
      <c r="B68" s="14"/>
      <c r="C68" s="13"/>
      <c r="D68" s="15"/>
      <c r="E68" s="15"/>
      <c r="F68" s="13"/>
    </row>
    <row r="69" spans="1:7">
      <c r="A69" s="14" t="s">
        <v>211</v>
      </c>
      <c r="B69" s="14"/>
      <c r="C69" s="14"/>
      <c r="D69" s="14"/>
      <c r="E69" s="14"/>
      <c r="F69" s="14"/>
    </row>
    <row r="70" spans="1:7" ht="12.6" customHeight="1">
      <c r="A70" s="16" t="s">
        <v>186</v>
      </c>
      <c r="B70" s="13"/>
      <c r="C70" s="13"/>
      <c r="D70" s="13"/>
      <c r="E70" s="13"/>
    </row>
    <row r="71" spans="1:7">
      <c r="A71" s="16" t="s">
        <v>82</v>
      </c>
      <c r="B71" s="15"/>
      <c r="C71" s="13"/>
      <c r="D71" s="13"/>
      <c r="E71" s="13"/>
      <c r="F71" s="13"/>
    </row>
    <row r="72" spans="1:7">
      <c r="A72" s="16" t="s">
        <v>348</v>
      </c>
      <c r="B72" s="17"/>
      <c r="C72" s="17"/>
      <c r="D72" s="17"/>
      <c r="E72" s="17"/>
      <c r="F72" s="17"/>
    </row>
    <row r="73" spans="1:7" ht="12.75" customHeight="1">
      <c r="A73" s="16" t="s">
        <v>349</v>
      </c>
      <c r="B73" s="13"/>
      <c r="C73" s="13"/>
      <c r="D73" s="13"/>
      <c r="E73" s="13"/>
      <c r="F73" s="13"/>
    </row>
    <row r="74" spans="1:7" ht="12.95" customHeight="1">
      <c r="A74" s="16" t="s">
        <v>350</v>
      </c>
      <c r="B74" s="13"/>
      <c r="C74" s="13"/>
      <c r="D74" s="13"/>
      <c r="E74" s="13"/>
      <c r="F74" s="13"/>
    </row>
    <row r="75" spans="1:7">
      <c r="A75" s="16" t="s">
        <v>351</v>
      </c>
      <c r="C75" s="13"/>
      <c r="D75" s="13"/>
      <c r="E75" s="13"/>
      <c r="F75" s="13"/>
    </row>
    <row r="76" spans="1:7" ht="12.75" customHeight="1">
      <c r="A76" s="16" t="s">
        <v>213</v>
      </c>
      <c r="B76" s="16"/>
      <c r="C76" s="18"/>
      <c r="D76" s="18"/>
      <c r="E76" s="18"/>
      <c r="F76" s="18"/>
    </row>
    <row r="77" spans="1:7" ht="12.75" customHeight="1">
      <c r="A77" s="16"/>
      <c r="B77" s="16"/>
      <c r="C77" s="18"/>
      <c r="D77" s="18"/>
      <c r="E77" s="18"/>
      <c r="F77" s="18"/>
    </row>
    <row r="78" spans="1:7" ht="12.75" hidden="1" customHeight="1">
      <c r="A78" s="16"/>
      <c r="B78" s="16"/>
      <c r="C78" s="18"/>
      <c r="D78" s="18"/>
      <c r="E78" s="18"/>
      <c r="F78" s="18"/>
    </row>
    <row r="79" spans="1:7"/>
    <row r="80" spans="1:7"/>
    <row r="81" spans="1:6" hidden="1">
      <c r="A81" s="14"/>
      <c r="B81" s="14"/>
      <c r="C81" s="14"/>
      <c r="D81" s="14"/>
      <c r="E81" s="14"/>
      <c r="F81" s="14"/>
    </row>
    <row r="82" spans="1:6" hidden="1">
      <c r="A82" s="14"/>
      <c r="B82" s="14"/>
      <c r="C82" s="14"/>
      <c r="D82" s="14"/>
      <c r="E82" s="14"/>
      <c r="F82" s="14"/>
    </row>
    <row r="83" spans="1:6" hidden="1">
      <c r="A83" s="14"/>
      <c r="B83" s="14"/>
      <c r="C83" s="14"/>
      <c r="D83" s="14"/>
      <c r="E83" s="14"/>
      <c r="F83" s="14"/>
    </row>
    <row r="84" spans="1:6" hidden="1">
      <c r="A84" s="14"/>
      <c r="B84" s="14"/>
      <c r="C84" s="14"/>
      <c r="D84" s="14"/>
      <c r="E84" s="14"/>
      <c r="F84" s="14"/>
    </row>
    <row r="85" spans="1:6" hidden="1">
      <c r="A85" s="14"/>
      <c r="B85" s="14"/>
      <c r="C85" s="14"/>
      <c r="D85" s="14"/>
      <c r="E85" s="14"/>
      <c r="F85" s="14"/>
    </row>
    <row r="86" spans="1:6"/>
    <row r="87" spans="1:6"/>
    <row r="88" spans="1:6"/>
    <row r="89" spans="1:6"/>
    <row r="90" spans="1:6"/>
    <row r="91" spans="1:6"/>
    <row r="92" spans="1:6"/>
    <row r="93" spans="1:6"/>
    <row r="94" spans="1:6"/>
    <row r="95" spans="1:6"/>
    <row r="96" spans="1:6"/>
    <row r="97"/>
    <row r="98"/>
    <row r="99"/>
    <row r="100"/>
    <row r="101"/>
    <row r="102"/>
    <row r="103"/>
    <row r="104"/>
    <row r="105"/>
    <row r="106"/>
    <row r="107"/>
    <row r="108"/>
    <row r="109"/>
    <row r="110"/>
    <row r="111"/>
    <row r="112"/>
    <row r="113"/>
    <row r="114"/>
    <row r="115"/>
    <row r="116"/>
    <row r="117"/>
    <row r="118"/>
    <row r="119"/>
    <row r="120"/>
    <row r="121"/>
    <row r="122"/>
    <row r="123"/>
    <row r="124"/>
    <row r="125"/>
    <row r="126"/>
    <row r="127"/>
  </sheetData>
  <sheetProtection sheet="1" formatCells="0" insertRows="0" deleteRows="0"/>
  <dataConsolidate/>
  <mergeCells count="10">
    <mergeCell ref="E65:F6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6 A60:A6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C11:C64</xm:sqref>
        </x14:dataValidation>
        <x14:dataValidation type="list" errorStyle="information" operator="greaterThan" allowBlank="1" showInputMessage="1" prompt="Provide specific $ value if possible" xr:uid="{00000000-0002-0000-0500-000003000000}">
          <x14:formula1>
            <xm:f>'Summary and sign-off'!$A$39:$A$44</xm:f>
          </x14:formula1>
          <xm:sqref>E11:E64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70" zoomScaleNormal="70" workbookViewId="0">
      <selection activeCell="B6" sqref="B6:E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61" t="s">
        <v>113</v>
      </c>
      <c r="B1" s="161"/>
      <c r="C1" s="161"/>
      <c r="D1" s="161"/>
      <c r="E1" s="161"/>
    </row>
    <row r="2" spans="1:6" ht="21" customHeight="1">
      <c r="A2" s="3" t="s">
        <v>114</v>
      </c>
      <c r="B2" s="159" t="str">
        <f>'Summary and sign-off'!B2:F2</f>
        <v>Department of Internal Affairs</v>
      </c>
      <c r="C2" s="159"/>
      <c r="D2" s="159"/>
      <c r="E2" s="159"/>
    </row>
    <row r="3" spans="1:6" ht="31.5">
      <c r="A3" s="3" t="s">
        <v>115</v>
      </c>
      <c r="B3" s="159" t="str">
        <f>'Summary and sign-off'!B3:F3</f>
        <v>Paul James</v>
      </c>
      <c r="C3" s="159"/>
      <c r="D3" s="159"/>
      <c r="E3" s="159"/>
    </row>
    <row r="4" spans="1:6" ht="21" customHeight="1">
      <c r="A4" s="3" t="s">
        <v>116</v>
      </c>
      <c r="B4" s="159">
        <f>'Summary and sign-off'!B4:F4</f>
        <v>45474</v>
      </c>
      <c r="C4" s="159"/>
      <c r="D4" s="159"/>
      <c r="E4" s="159"/>
    </row>
    <row r="5" spans="1:6" ht="21" customHeight="1">
      <c r="A5" s="3" t="s">
        <v>117</v>
      </c>
      <c r="B5" s="159">
        <f>'Summary and sign-off'!B5:F5</f>
        <v>45838</v>
      </c>
      <c r="C5" s="159"/>
      <c r="D5" s="159"/>
      <c r="E5" s="159"/>
    </row>
    <row r="6" spans="1:6" ht="21" customHeight="1">
      <c r="A6" s="3" t="s">
        <v>118</v>
      </c>
      <c r="B6" s="154" t="s">
        <v>84</v>
      </c>
      <c r="C6" s="154"/>
      <c r="D6" s="154"/>
      <c r="E6" s="154"/>
    </row>
    <row r="7" spans="1:6" ht="21" customHeight="1">
      <c r="A7" s="3" t="s">
        <v>58</v>
      </c>
      <c r="B7" s="154" t="s">
        <v>86</v>
      </c>
      <c r="C7" s="154"/>
      <c r="D7" s="154"/>
      <c r="E7" s="154"/>
    </row>
    <row r="8" spans="1:6" ht="35.25" customHeight="1">
      <c r="A8" s="173" t="s">
        <v>352</v>
      </c>
      <c r="B8" s="173"/>
      <c r="C8" s="170"/>
      <c r="D8" s="170"/>
      <c r="E8" s="170"/>
      <c r="F8" s="23"/>
    </row>
    <row r="9" spans="1:6" ht="35.25" customHeight="1">
      <c r="A9" s="171" t="s">
        <v>353</v>
      </c>
      <c r="B9" s="172"/>
      <c r="C9" s="172"/>
      <c r="D9" s="172"/>
      <c r="E9" s="172"/>
      <c r="F9" s="23"/>
    </row>
    <row r="10" spans="1:6" ht="27" customHeight="1">
      <c r="A10" s="20" t="s">
        <v>354</v>
      </c>
      <c r="B10" s="20" t="s">
        <v>65</v>
      </c>
      <c r="C10" s="20" t="s">
        <v>355</v>
      </c>
      <c r="D10" s="20" t="s">
        <v>356</v>
      </c>
      <c r="E10" s="20" t="s">
        <v>126</v>
      </c>
      <c r="F10" s="16"/>
    </row>
    <row r="11" spans="1:6" s="2" customFormat="1" ht="14.25">
      <c r="A11" s="139" t="s">
        <v>243</v>
      </c>
      <c r="B11" s="103"/>
      <c r="C11" s="107"/>
      <c r="D11" s="107"/>
      <c r="E11" s="108"/>
    </row>
    <row r="12" spans="1:6" s="2" customFormat="1">
      <c r="A12" s="102"/>
      <c r="B12" s="103"/>
      <c r="C12" s="107"/>
      <c r="D12" s="107"/>
      <c r="E12" s="108"/>
    </row>
    <row r="13" spans="1:6" s="2" customFormat="1">
      <c r="A13" s="102"/>
      <c r="B13" s="103"/>
      <c r="C13" s="107"/>
      <c r="D13" s="107"/>
      <c r="E13" s="108"/>
    </row>
    <row r="14" spans="1:6" s="2" customFormat="1">
      <c r="A14" s="102"/>
      <c r="B14" s="103"/>
      <c r="C14" s="107"/>
      <c r="D14" s="107"/>
      <c r="E14" s="108"/>
    </row>
    <row r="15" spans="1:6" s="2" customFormat="1">
      <c r="A15" s="102"/>
      <c r="B15" s="103"/>
      <c r="C15" s="107"/>
      <c r="D15" s="107"/>
      <c r="E15" s="108"/>
    </row>
    <row r="16" spans="1:6" s="2" customFormat="1">
      <c r="A16" s="102"/>
      <c r="B16" s="103"/>
      <c r="C16" s="107"/>
      <c r="D16" s="107"/>
      <c r="E16" s="108"/>
    </row>
    <row r="17" spans="1:6" s="2" customFormat="1">
      <c r="A17" s="102"/>
      <c r="B17" s="103"/>
      <c r="C17" s="107"/>
      <c r="D17" s="107"/>
      <c r="E17" s="108"/>
    </row>
    <row r="18" spans="1:6" s="2" customFormat="1">
      <c r="A18" s="102"/>
      <c r="B18" s="103"/>
      <c r="C18" s="107"/>
      <c r="D18" s="107"/>
      <c r="E18" s="108"/>
    </row>
    <row r="19" spans="1:6" s="2" customFormat="1">
      <c r="A19" s="102"/>
      <c r="B19" s="103"/>
      <c r="C19" s="107"/>
      <c r="D19" s="107"/>
      <c r="E19" s="108"/>
    </row>
    <row r="20" spans="1:6" s="2" customFormat="1">
      <c r="A20" s="102"/>
      <c r="B20" s="103"/>
      <c r="C20" s="107"/>
      <c r="D20" s="107"/>
      <c r="E20" s="108"/>
    </row>
    <row r="21" spans="1:6" s="2" customFormat="1">
      <c r="A21" s="102"/>
      <c r="B21" s="103"/>
      <c r="C21" s="107"/>
      <c r="D21" s="107"/>
      <c r="E21" s="108"/>
    </row>
    <row r="22" spans="1:6" s="2" customFormat="1">
      <c r="A22" s="106"/>
      <c r="B22" s="103"/>
      <c r="C22" s="107"/>
      <c r="D22" s="107"/>
      <c r="E22" s="108"/>
    </row>
    <row r="23" spans="1:6" s="2" customFormat="1">
      <c r="A23" s="106"/>
      <c r="B23" s="103"/>
      <c r="C23" s="107"/>
      <c r="D23" s="107"/>
      <c r="E23" s="108"/>
    </row>
    <row r="24" spans="1:6" s="2" customFormat="1" ht="11.25" hidden="1" customHeight="1">
      <c r="A24" s="83"/>
      <c r="B24" s="80"/>
      <c r="C24" s="84"/>
      <c r="D24" s="84"/>
      <c r="E24" s="85"/>
    </row>
    <row r="25" spans="1:6" ht="34.5" customHeight="1">
      <c r="A25" s="44" t="s">
        <v>357</v>
      </c>
      <c r="B25" s="50">
        <f>SUM(B11:B24)</f>
        <v>0</v>
      </c>
      <c r="C25" s="55" t="str">
        <f>IF(SUBTOTAL(3,B11:B24)=SUBTOTAL(103,B11:B24),'Summary and sign-off'!$A$48,'Summary and sign-off'!$A$49)</f>
        <v>Check - there are no hidden rows with data</v>
      </c>
      <c r="D25" s="160" t="str">
        <f>IF('Summary and sign-off'!F58='Summary and sign-off'!F54,'Summary and sign-off'!A51,'Summary and sign-off'!A50)</f>
        <v>Check - each entry provides sufficient information</v>
      </c>
      <c r="E25" s="160"/>
      <c r="F25" s="2"/>
    </row>
    <row r="26" spans="1:6">
      <c r="A26" s="14"/>
      <c r="B26" s="13"/>
      <c r="C26" s="13"/>
      <c r="D26" s="13"/>
      <c r="E26" s="13"/>
    </row>
    <row r="27" spans="1:6">
      <c r="A27" s="14" t="s">
        <v>76</v>
      </c>
      <c r="B27" s="15"/>
      <c r="C27" s="13"/>
      <c r="D27" s="13"/>
      <c r="E27" s="13"/>
    </row>
    <row r="28" spans="1:6" ht="12.75" customHeight="1">
      <c r="A28" s="16" t="s">
        <v>358</v>
      </c>
      <c r="B28" s="16"/>
      <c r="C28" s="16"/>
      <c r="D28" s="16"/>
      <c r="E28" s="16"/>
    </row>
    <row r="29" spans="1:6">
      <c r="A29" s="16" t="s">
        <v>359</v>
      </c>
      <c r="B29" s="16"/>
      <c r="C29" s="24"/>
      <c r="D29" s="24"/>
      <c r="E29" s="24"/>
    </row>
    <row r="30" spans="1:6">
      <c r="A30" s="16" t="s">
        <v>82</v>
      </c>
      <c r="B30" s="15"/>
      <c r="C30" s="13"/>
      <c r="D30" s="13"/>
      <c r="E30" s="13"/>
      <c r="F30" s="13"/>
    </row>
    <row r="31" spans="1:6">
      <c r="A31" s="16" t="s">
        <v>212</v>
      </c>
      <c r="B31" s="16"/>
      <c r="C31" s="24"/>
      <c r="D31" s="24"/>
      <c r="E31" s="24"/>
    </row>
    <row r="32" spans="1:6" ht="12.75" customHeight="1">
      <c r="A32" s="16" t="s">
        <v>213</v>
      </c>
      <c r="B32" s="16"/>
      <c r="C32" s="18"/>
      <c r="D32" s="18"/>
      <c r="E32" s="18"/>
    </row>
    <row r="33" spans="1:5">
      <c r="A33" s="13"/>
      <c r="B33" s="13"/>
      <c r="C33" s="13"/>
      <c r="D33" s="13"/>
      <c r="E33" s="13"/>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_dlc_DocId xmlns="e348864f-d794-4df4-b0cd-4495339f8025">4V7C6FF37XP6-1799645015-155</_dlc_DocId>
    <_dlc_DocIdUrl xmlns="e348864f-d794-4df4-b0cd-4495339f8025">
      <Url>https://azurediagovt.sharepoint.com/sites/ECMS-TEA-OCE-TM/_layouts/15/DocIdRedir.aspx?ID=4V7C6FF37XP6-1799645015-155</Url>
      <Description>4V7C6FF37XP6-1799645015-155</Description>
    </_dlc_DocIdUrl>
    <C3TopicNote xmlns="e348864f-d794-4df4-b0cd-4495339f8025">
      <Terms xmlns="http://schemas.microsoft.com/office/infopath/2007/PartnerControls"/>
    </C3TopicNote>
    <C3FinancialYearNote xmlns="e348864f-d794-4df4-b0cd-4495339f8025">
      <Terms xmlns="http://schemas.microsoft.com/office/infopath/2007/PartnerControls"/>
    </C3FinancialYearNote>
    <TaxCatchAll xmlns="5750afb1-007a-481a-96df-a71c539b9a3e">
      <Value>2</Value>
      <Value>3</Value>
    </TaxCatchAll>
    <d79f89bf7fe243309bfa2780938cd65c xmlns="e348864f-d794-4df4-b0cd-4495339f8025">
      <Terms xmlns="http://schemas.microsoft.com/office/infopath/2007/PartnerControls"/>
    </d79f89bf7fe243309bfa2780938cd65c>
    <TaxKeywordTaxHTField xmlns="5750afb1-007a-481a-96df-a71c539b9a3e">
      <Terms xmlns="http://schemas.microsoft.com/office/infopath/2007/PartnerControls"/>
    </TaxKeywordTaxHTField>
    <jeb09f582616404f9d46a5642ee103c2 xmlns="e348864f-d794-4df4-b0cd-4495339f8025">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2c10f15e-4fe4-4bec-ae91-1116436da94b</TermId>
        </TermInfo>
      </Terms>
    </jeb09f582616404f9d46a5642ee103c2>
    <DIANotes xmlns="e348864f-d794-4df4-b0cd-4495339f8025"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Financial Management Document" ma:contentTypeID="0x01010094273816DB884E45BECC16A2DD52C4C508003ECE28905865774395FBDFFD744D0676" ma:contentTypeVersion="18" ma:contentTypeDescription="Financial Management Content Type" ma:contentTypeScope="" ma:versionID="8b5944b45802904f2f278164ade54a58">
  <xsd:schema xmlns:xsd="http://www.w3.org/2001/XMLSchema" xmlns:xs="http://www.w3.org/2001/XMLSchema" xmlns:p="http://schemas.microsoft.com/office/2006/metadata/properties" xmlns:ns2="e348864f-d794-4df4-b0cd-4495339f8025" xmlns:ns3="5750afb1-007a-481a-96df-a71c539b9a3e" xmlns:ns4="62d804ec-6abe-4d66-8023-742f279cac14" targetNamespace="http://schemas.microsoft.com/office/2006/metadata/properties" ma:root="true" ma:fieldsID="1d9db324a84594c2b62f4062202fbfce" ns2:_="" ns3:_="" ns4:_="">
    <xsd:import namespace="e348864f-d794-4df4-b0cd-4495339f8025"/>
    <xsd:import namespace="5750afb1-007a-481a-96df-a71c539b9a3e"/>
    <xsd:import namespace="62d804ec-6abe-4d66-8023-742f279cac14"/>
    <xsd:element name="properties">
      <xsd:complexType>
        <xsd:sequence>
          <xsd:element name="documentManagement">
            <xsd:complexType>
              <xsd:all>
                <xsd:element ref="ns3:TaxCatchAll" minOccurs="0"/>
                <xsd:element ref="ns2:DIANotes" minOccurs="0"/>
                <xsd:element ref="ns2:C3TopicNote" minOccurs="0"/>
                <xsd:element ref="ns3:TaxKeywordTaxHTField" minOccurs="0"/>
                <xsd:element ref="ns3:TaxCatchAllLabel" minOccurs="0"/>
                <xsd:element ref="ns2:jeb09f582616404f9d46a5642ee103c2" minOccurs="0"/>
                <xsd:element ref="ns2:d79f89bf7fe243309bfa2780938cd65c" minOccurs="0"/>
                <xsd:element ref="ns2:_dlc_DocId" minOccurs="0"/>
                <xsd:element ref="ns2:_dlc_DocIdUrl" minOccurs="0"/>
                <xsd:element ref="ns2:_dlc_DocIdPersistId" minOccurs="0"/>
                <xsd:element ref="ns2:C3FinancialYearNote" minOccurs="0"/>
                <xsd:element ref="ns4:MediaServiceMetadata" minOccurs="0"/>
                <xsd:element ref="ns4:MediaServiceFastMetadata"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48864f-d794-4df4-b0cd-4495339f8025" elementFormDefault="qualified">
    <xsd:import namespace="http://schemas.microsoft.com/office/2006/documentManagement/types"/>
    <xsd:import namespace="http://schemas.microsoft.com/office/infopath/2007/PartnerControls"/>
    <xsd:element name="DIANotes" ma:index="12" nillable="true" ma:displayName="Notes" ma:description="Additional information, can include URL link to another document" ma:internalName="DIANotes" ma:readOnly="false">
      <xsd:simpleType>
        <xsd:restriction base="dms:Note">
          <xsd:maxLength value="255"/>
        </xsd:restriction>
      </xsd:simpleType>
    </xsd:element>
    <xsd:element name="C3TopicNote" ma:index="15" nillable="true" ma:taxonomy="true" ma:internalName="C3TopicNote" ma:taxonomyFieldName="C3Topic" ma:displayName="Topic" ma:indexed="true" ma:readOnly="false" ma:fieldId="{6a3fe89f-a6dd-4490-a9c1-3ef38d67b8c7}" ma:sspId="220cfdc9-10b9-451b-a41a-57414fe47a11" ma:termSetId="a86d9efd-8d6a-464a-916a-4676e2ac499c" ma:anchorId="a1305e8b-c647-475c-a8d4-e21f1fafbd4a" ma:open="true" ma:isKeyword="false">
      <xsd:complexType>
        <xsd:sequence>
          <xsd:element ref="pc:Terms" minOccurs="0" maxOccurs="1"/>
        </xsd:sequence>
      </xsd:complexType>
    </xsd:element>
    <xsd:element name="jeb09f582616404f9d46a5642ee103c2" ma:index="18" ma:taxonomy="true" ma:internalName="jeb09f582616404f9d46a5642ee103c2" ma:taxonomyFieldName="DIASecurityClassification" ma:displayName="Security Classification" ma:readOnly="false" ma:default="-1;#UNCLASSIFIED|2c10f15e-4fe4-4bec-ae91-1116436da94b" ma:fieldId="{3eb09f58-2616-404f-9d46-a5642ee103c2}"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d79f89bf7fe243309bfa2780938cd65c" ma:index="19" nillable="true" ma:taxonomy="true" ma:internalName="d79f89bf7fe243309bfa2780938cd65c" ma:taxonomyFieldName="DIAFinancialDocumentType" ma:displayName="Financial Document Type" ma:readOnly="false" ma:fieldId="{d79f89bf-7fe2-4330-9bfa-2780938cd65c}" ma:sspId="220cfdc9-10b9-451b-a41a-57414fe47a11" ma:termSetId="7917812c-c5d6-4eea-8150-f19cc64700a2"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C3FinancialYearNote" ma:index="23" nillable="true" ma:taxonomy="true" ma:internalName="C3FinancialYearNote" ma:taxonomyFieldName="C3FinancialYear" ma:displayName="Financial Year" ma:readOnly="false" ma:fieldId="{576f231a-00e6-4d2f-a497-c942067ed5b8}" ma:sspId="220cfdc9-10b9-451b-a41a-57414fe47a11" ma:termSetId="61e0fec4-8840-4faa-ac0b-e0ab24977a4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59cd401-fe24-42a9-9fb4-56bc78ef8e58}" ma:internalName="TaxCatchAll" ma:readOnly="false" ma:showField="CatchAllData" ma:web="e348864f-d794-4df4-b0cd-4495339f8025">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17" nillable="true" ma:displayName="Taxonomy Catch All Column1" ma:hidden="true" ma:list="{659cd401-fe24-42a9-9fb4-56bc78ef8e58}" ma:internalName="TaxCatchAllLabel" ma:readOnly="true" ma:showField="CatchAllDataLabel" ma:web="e348864f-d794-4df4-b0cd-4495339f8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d804ec-6abe-4d66-8023-742f279cac14"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08A61-77EB-402F-846A-137043BBB0B4}"/>
</file>

<file path=customXml/itemProps2.xml><?xml version="1.0" encoding="utf-8"?>
<ds:datastoreItem xmlns:ds="http://schemas.openxmlformats.org/officeDocument/2006/customXml" ds:itemID="{F579D7F4-D0D7-4BCB-BBEA-E7C37A64913E}"/>
</file>

<file path=customXml/itemProps3.xml><?xml version="1.0" encoding="utf-8"?>
<ds:datastoreItem xmlns:ds="http://schemas.openxmlformats.org/officeDocument/2006/customXml" ds:itemID="{239DBCAB-6875-4133-81DD-45924FC1DF38}"/>
</file>

<file path=customXml/itemProps4.xml><?xml version="1.0" encoding="utf-8"?>
<ds:datastoreItem xmlns:ds="http://schemas.openxmlformats.org/officeDocument/2006/customXml" ds:itemID="{ED577B63-CE61-4B88-8959-C8397076EB88}"/>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2025-07-24T01:29:23Z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0x01010094273816DB884E45BECC16A2DD52C4C508003ECE28905865774395FBDFFD744D0676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5b7ae06b-72f4-4465-bca2-68a975d05514</vt:lpwstr>
  </property>
  <property fmtid="{D5CDD505-2E9C-101B-9397-08002B2CF9AE}" pid="10" name="SharedWithUsers">
    <vt:lpwstr>87;#Ken Smart;#157;#Nehalkumar patel</vt:lpwstr>
  </property>
  <property fmtid="{D5CDD505-2E9C-101B-9397-08002B2CF9AE}" pid="11" name="m4b7cad729d540cc87a02edd2c660710">
    <vt:lpwstr>Correspondence|dcd6b05f-dc80-4336-b228-09aebf3d212c</vt:lpwstr>
  </property>
  <property fmtid="{D5CDD505-2E9C-101B-9397-08002B2CF9AE}" pid="12" name="TaxKeyword">
    <vt:lpwstr/>
  </property>
  <property fmtid="{D5CDD505-2E9C-101B-9397-08002B2CF9AE}" pid="13" name="C3FinancialYear">
    <vt:lpwstr/>
  </property>
  <property fmtid="{D5CDD505-2E9C-101B-9397-08002B2CF9AE}" pid="14" name="DIAFinancialDocumentType">
    <vt:lpwstr/>
  </property>
  <property fmtid="{D5CDD505-2E9C-101B-9397-08002B2CF9AE}" pid="15" name="C3Topic">
    <vt:lpwstr/>
  </property>
  <property fmtid="{D5CDD505-2E9C-101B-9397-08002B2CF9AE}" pid="16" name="DIAReportDocumentType">
    <vt:lpwstr/>
  </property>
  <property fmtid="{D5CDD505-2E9C-101B-9397-08002B2CF9AE}" pid="17" name="DIASecurityClassification">
    <vt:lpwstr>2;#UNCLASSIFIED|2c10f15e-4fe4-4bec-ae91-1116436da94b</vt:lpwstr>
  </property>
  <property fmtid="{D5CDD505-2E9C-101B-9397-08002B2CF9AE}" pid="18" name="DIAEmailContentType">
    <vt:lpwstr>3;#Correspondence|dcd6b05f-dc80-4336-b228-09aebf3d212c</vt:lpwstr>
  </property>
  <property fmtid="{D5CDD505-2E9C-101B-9397-08002B2CF9AE}" pid="19" name="o1bb36cab8364050b628311b6e55db02">
    <vt:lpwstr/>
  </property>
  <property fmtid="{D5CDD505-2E9C-101B-9397-08002B2CF9AE}" pid="20" name="EmReceivedByName">
    <vt:lpwstr/>
  </property>
  <property fmtid="{D5CDD505-2E9C-101B-9397-08002B2CF9AE}" pid="21" name="DIAParentID">
    <vt:lpwstr/>
  </property>
  <property fmtid="{D5CDD505-2E9C-101B-9397-08002B2CF9AE}" pid="22" name="DocumentSetDescription">
    <vt:lpwstr/>
  </property>
  <property fmtid="{D5CDD505-2E9C-101B-9397-08002B2CF9AE}" pid="23" name="DIAClassificationLevel3">
    <vt:lpwstr/>
  </property>
  <property fmtid="{D5CDD505-2E9C-101B-9397-08002B2CF9AE}" pid="24" name="EmToAddress">
    <vt:lpwstr/>
  </property>
  <property fmtid="{D5CDD505-2E9C-101B-9397-08002B2CF9AE}" pid="25" name="DIAFolderNamedAccess">
    <vt:lpwstr/>
  </property>
  <property fmtid="{D5CDD505-2E9C-101B-9397-08002B2CF9AE}" pid="26" name="DIAOffsiteType">
    <vt:lpwstr/>
  </property>
  <property fmtid="{D5CDD505-2E9C-101B-9397-08002B2CF9AE}" pid="27" name="ConfigNotes">
    <vt:lpwstr/>
  </property>
  <property fmtid="{D5CDD505-2E9C-101B-9397-08002B2CF9AE}" pid="28" name="EmCategory">
    <vt:lpwstr/>
  </property>
  <property fmtid="{D5CDD505-2E9C-101B-9397-08002B2CF9AE}" pid="29" name="EmConversationIndex">
    <vt:lpwstr/>
  </property>
  <property fmtid="{D5CDD505-2E9C-101B-9397-08002B2CF9AE}" pid="30" name="EmBody">
    <vt:lpwstr/>
  </property>
  <property fmtid="{D5CDD505-2E9C-101B-9397-08002B2CF9AE}" pid="31" name="EmHasAttachments">
    <vt:bool>false</vt:bool>
  </property>
  <property fmtid="{D5CDD505-2E9C-101B-9397-08002B2CF9AE}" pid="32" name="DIALegacyNotes">
    <vt:lpwstr/>
  </property>
  <property fmtid="{D5CDD505-2E9C-101B-9397-08002B2CF9AE}" pid="33" name="DIAGroupPermissions">
    <vt:lpwstr/>
  </property>
  <property fmtid="{D5CDD505-2E9C-101B-9397-08002B2CF9AE}" pid="34" name="DIAClassificationLevel4">
    <vt:lpwstr/>
  </property>
  <property fmtid="{D5CDD505-2E9C-101B-9397-08002B2CF9AE}" pid="35" name="DIALegacyVersionNumberDIA">
    <vt:lpwstr/>
  </property>
  <property fmtid="{D5CDD505-2E9C-101B-9397-08002B2CF9AE}" pid="36" name="EmCC">
    <vt:lpwstr/>
  </property>
  <property fmtid="{D5CDD505-2E9C-101B-9397-08002B2CF9AE}" pid="37" name="EmBCCSMTPAddress">
    <vt:lpwstr/>
  </property>
  <property fmtid="{D5CDD505-2E9C-101B-9397-08002B2CF9AE}" pid="38" name="DIALegacyModifiedByDIA">
    <vt:lpwstr/>
  </property>
  <property fmtid="{D5CDD505-2E9C-101B-9397-08002B2CF9AE}" pid="39" name="DIASourceDataSource">
    <vt:lpwstr/>
  </property>
  <property fmtid="{D5CDD505-2E9C-101B-9397-08002B2CF9AE}" pid="40" name="EmFromName">
    <vt:lpwstr/>
  </property>
  <property fmtid="{D5CDD505-2E9C-101B-9397-08002B2CF9AE}" pid="41" name="EmType">
    <vt:lpwstr/>
  </property>
  <property fmtid="{D5CDD505-2E9C-101B-9397-08002B2CF9AE}" pid="42" name="DIAFolderComments">
    <vt:lpwstr/>
  </property>
  <property fmtid="{D5CDD505-2E9C-101B-9397-08002B2CF9AE}" pid="43" name="DIADocumentIdentifier">
    <vt:lpwstr/>
  </property>
  <property fmtid="{D5CDD505-2E9C-101B-9397-08002B2CF9AE}" pid="44" name="DIALegacySecurityClassification">
    <vt:lpwstr/>
  </property>
  <property fmtid="{D5CDD505-2E9C-101B-9397-08002B2CF9AE}" pid="45" name="EmTo">
    <vt:lpwstr/>
  </property>
  <property fmtid="{D5CDD505-2E9C-101B-9397-08002B2CF9AE}" pid="46" name="EmToSMTPAddress">
    <vt:lpwstr/>
  </property>
  <property fmtid="{D5CDD505-2E9C-101B-9397-08002B2CF9AE}" pid="47" name="_ExtendedDescription">
    <vt:lpwstr/>
  </property>
  <property fmtid="{D5CDD505-2E9C-101B-9397-08002B2CF9AE}" pid="48" name="DIALegacyDocumentIDDIA">
    <vt:lpwstr/>
  </property>
  <property fmtid="{D5CDD505-2E9C-101B-9397-08002B2CF9AE}" pid="49" name="DIAFolderMedium">
    <vt:lpwstr/>
  </property>
  <property fmtid="{D5CDD505-2E9C-101B-9397-08002B2CF9AE}" pid="50" name="DIAFolderStatus">
    <vt:lpwstr/>
  </property>
  <property fmtid="{D5CDD505-2E9C-101B-9397-08002B2CF9AE}" pid="51" name="DIADocumentDetails">
    <vt:lpwstr/>
  </property>
  <property fmtid="{D5CDD505-2E9C-101B-9397-08002B2CF9AE}" pid="52" name="URL">
    <vt:lpwstr/>
  </property>
  <property fmtid="{D5CDD505-2E9C-101B-9397-08002B2CF9AE}" pid="53" name="DIAClassificationLevel5">
    <vt:lpwstr/>
  </property>
  <property fmtid="{D5CDD505-2E9C-101B-9397-08002B2CF9AE}" pid="54" name="DIANamedAccess">
    <vt:lpwstr/>
  </property>
  <property fmtid="{D5CDD505-2E9C-101B-9397-08002B2CF9AE}" pid="55" name="DIADocumentPublicationState">
    <vt:lpwstr/>
  </property>
  <property fmtid="{D5CDD505-2E9C-101B-9397-08002B2CF9AE}" pid="56" name="EmCon">
    <vt:lpwstr/>
  </property>
  <property fmtid="{D5CDD505-2E9C-101B-9397-08002B2CF9AE}" pid="57" name="DIAFolderBoxInformation">
    <vt:lpwstr/>
  </property>
  <property fmtid="{D5CDD505-2E9C-101B-9397-08002B2CF9AE}" pid="58" name="DIALoanStatus">
    <vt:lpwstr/>
  </property>
  <property fmtid="{D5CDD505-2E9C-101B-9397-08002B2CF9AE}" pid="59" name="EmCompanies">
    <vt:lpwstr/>
  </property>
  <property fmtid="{D5CDD505-2E9C-101B-9397-08002B2CF9AE}" pid="60" name="EmFromSMTPAddress">
    <vt:lpwstr/>
  </property>
  <property fmtid="{D5CDD505-2E9C-101B-9397-08002B2CF9AE}" pid="61" name="DIADocumentTypeDIA">
    <vt:lpwstr/>
  </property>
  <property fmtid="{D5CDD505-2E9C-101B-9397-08002B2CF9AE}" pid="62" name="DIALegacyCreatedByDIA">
    <vt:lpwstr/>
  </property>
  <property fmtid="{D5CDD505-2E9C-101B-9397-08002B2CF9AE}" pid="63" name="EmAttachCount">
    <vt:lpwstr/>
  </property>
  <property fmtid="{D5CDD505-2E9C-101B-9397-08002B2CF9AE}" pid="64" name="DIALegacyCommentsDIA">
    <vt:lpwstr/>
  </property>
  <property fmtid="{D5CDD505-2E9C-101B-9397-08002B2CF9AE}" pid="65" name="DIAClassificationLevel6">
    <vt:lpwstr/>
  </property>
  <property fmtid="{D5CDD505-2E9C-101B-9397-08002B2CF9AE}" pid="66" name="DIAFolderGroupPermissions">
    <vt:lpwstr/>
  </property>
  <property fmtid="{D5CDD505-2E9C-101B-9397-08002B2CF9AE}" pid="67" name="DIABusinessActivity">
    <vt:lpwstr/>
  </property>
  <property fmtid="{D5CDD505-2E9C-101B-9397-08002B2CF9AE}" pid="68" name="EmReceivedOnBehalfOfName">
    <vt:lpwstr/>
  </property>
  <property fmtid="{D5CDD505-2E9C-101B-9397-08002B2CF9AE}" pid="69" name="DIADocumentAuthor">
    <vt:lpwstr/>
  </property>
  <property fmtid="{D5CDD505-2E9C-101B-9397-08002B2CF9AE}" pid="70" name="DIARelatedItems">
    <vt:lpwstr/>
  </property>
  <property fmtid="{D5CDD505-2E9C-101B-9397-08002B2CF9AE}" pid="71" name="DIAClassificationLevel1">
    <vt:lpwstr/>
  </property>
  <property fmtid="{D5CDD505-2E9C-101B-9397-08002B2CF9AE}" pid="72" name="EmReplyRecipients">
    <vt:lpwstr/>
  </property>
  <property fmtid="{D5CDD505-2E9C-101B-9397-08002B2CF9AE}" pid="73" name="EmRetentionPolicyName">
    <vt:lpwstr/>
  </property>
  <property fmtid="{D5CDD505-2E9C-101B-9397-08002B2CF9AE}" pid="74" name="EmReplyRecipientNames">
    <vt:lpwstr/>
  </property>
  <property fmtid="{D5CDD505-2E9C-101B-9397-08002B2CF9AE}" pid="75" name="EmFrom">
    <vt:lpwstr/>
  </property>
  <property fmtid="{D5CDD505-2E9C-101B-9397-08002B2CF9AE}" pid="76" name="DIAFolderName">
    <vt:lpwstr/>
  </property>
  <property fmtid="{D5CDD505-2E9C-101B-9397-08002B2CF9AE}" pid="77" name="EmAttachmentNames">
    <vt:lpwstr/>
  </property>
  <property fmtid="{D5CDD505-2E9C-101B-9397-08002B2CF9AE}" pid="78" name="DIASourceLocation">
    <vt:lpwstr/>
  </property>
  <property fmtid="{D5CDD505-2E9C-101B-9397-08002B2CF9AE}" pid="79" name="EmSentOnBehalfOfName">
    <vt:lpwstr/>
  </property>
  <property fmtid="{D5CDD505-2E9C-101B-9397-08002B2CF9AE}" pid="80" name="DIALegacyFolderID">
    <vt:lpwstr/>
  </property>
  <property fmtid="{D5CDD505-2E9C-101B-9397-08002B2CF9AE}" pid="81" name="DIADocumentMedium">
    <vt:lpwstr/>
  </property>
  <property fmtid="{D5CDD505-2E9C-101B-9397-08002B2CF9AE}" pid="82" name="EmCCSMTPAddress">
    <vt:lpwstr/>
  </property>
  <property fmtid="{D5CDD505-2E9C-101B-9397-08002B2CF9AE}" pid="83" name="EmConversationID">
    <vt:lpwstr/>
  </property>
  <property fmtid="{D5CDD505-2E9C-101B-9397-08002B2CF9AE}" pid="84" name="DIAFolderBoxID">
    <vt:lpwstr/>
  </property>
  <property fmtid="{D5CDD505-2E9C-101B-9397-08002B2CF9AE}" pid="85" name="EmBCC">
    <vt:lpwstr/>
  </property>
  <property fmtid="{D5CDD505-2E9C-101B-9397-08002B2CF9AE}" pid="86" name="EmID">
    <vt:lpwstr/>
  </property>
  <property fmtid="{D5CDD505-2E9C-101B-9397-08002B2CF9AE}" pid="87" name="DIAClassificationLevel2">
    <vt:lpwstr/>
  </property>
  <property fmtid="{D5CDD505-2E9C-101B-9397-08002B2CF9AE}" pid="88" name="DIADocumentRegisteredBy">
    <vt:lpwstr/>
  </property>
  <property fmtid="{D5CDD505-2E9C-101B-9397-08002B2CF9AE}" pid="89" name="DIAFolderDetails">
    <vt:lpwstr/>
  </property>
  <property fmtid="{D5CDD505-2E9C-101B-9397-08002B2CF9AE}" pid="90" name="DIADocumentEmailFields">
    <vt:lpwstr/>
  </property>
  <property fmtid="{D5CDD505-2E9C-101B-9397-08002B2CF9AE}" pid="91" name="DIAAuditHistory">
    <vt:lpwstr/>
  </property>
  <property fmtid="{D5CDD505-2E9C-101B-9397-08002B2CF9AE}" pid="92" name="EmSubject">
    <vt:lpwstr/>
  </property>
  <property fmtid="{D5CDD505-2E9C-101B-9397-08002B2CF9AE}" pid="93" name="SV_QUERY_LIST_4F35BF76-6C0D-4D9B-82B2-816C12CF3733">
    <vt:lpwstr>empty_477D106A-C0D6-4607-AEBD-E2C9D60EA279</vt:lpwstr>
  </property>
  <property fmtid="{D5CDD505-2E9C-101B-9397-08002B2CF9AE}" pid="94" name="SV_HIDDEN_GRID_QUERY_LIST_4F35BF76-6C0D-4D9B-82B2-816C12CF3733">
    <vt:lpwstr>empty_477D106A-C0D6-4607-AEBD-E2C9D60EA279</vt:lpwstr>
  </property>
</Properties>
</file>