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activeTab="2"/>
  </bookViews>
  <sheets>
    <sheet name="Quarter Summary" sheetId="1" r:id="rId1"/>
    <sheet name="Previous Quarter" sheetId="2" r:id="rId2"/>
    <sheet name="Quarterly Differences" sheetId="3" r:id="rId3"/>
  </sheets>
  <externalReferences>
    <externalReference r:id="rId4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0">'Quarter Summary'!$A$1:$C$81</definedName>
    <definedName name="_xlnm.Print_Titles" localSheetId="1">'Previous Quarter'!$1:$4</definedName>
    <definedName name="_xlnm.Print_Titles" localSheetId="0">'Quarter Summary'!$1:$4</definedName>
    <definedName name="_xlnm.Print_Titles" localSheetId="2">'Quarterly Differences'!$1:$4</definedName>
    <definedName name="Quarters">'Quarter Summary'!$K$1:$K$12</definedName>
  </definedNames>
  <calcPr calcId="145621" calcMode="manual"/>
</workbook>
</file>

<file path=xl/calcChain.xml><?xml version="1.0" encoding="utf-8"?>
<calcChain xmlns="http://schemas.openxmlformats.org/spreadsheetml/2006/main">
  <c r="B72" i="3" l="1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5" i="2"/>
  <c r="C6" i="2"/>
  <c r="E81" i="2" l="1"/>
  <c r="O3" i="1"/>
  <c r="P2" i="1"/>
  <c r="P1" i="1"/>
  <c r="O4" i="1" s="1"/>
  <c r="F1" i="1"/>
  <c r="O6" i="1" l="1"/>
  <c r="O7" i="1"/>
  <c r="B5" i="3" l="1"/>
  <c r="B72" i="1"/>
  <c r="C68" i="1" s="1"/>
  <c r="C24" i="1" l="1"/>
  <c r="C9" i="1"/>
  <c r="C14" i="1"/>
  <c r="C44" i="1"/>
  <c r="C26" i="1"/>
  <c r="C16" i="1"/>
  <c r="C62" i="1"/>
  <c r="C59" i="1"/>
  <c r="C25" i="1"/>
  <c r="C69" i="1"/>
  <c r="C67" i="1"/>
  <c r="C36" i="1"/>
  <c r="C72" i="1"/>
  <c r="C7" i="1"/>
  <c r="C61" i="1"/>
  <c r="C28" i="1"/>
  <c r="C31" i="1"/>
  <c r="C37" i="1"/>
  <c r="C47" i="1"/>
  <c r="C45" i="1"/>
  <c r="C46" i="1"/>
  <c r="C42" i="1"/>
  <c r="C58" i="1"/>
  <c r="C64" i="1"/>
  <c r="C34" i="1"/>
  <c r="C65" i="1"/>
  <c r="C15" i="1"/>
  <c r="C35" i="1"/>
  <c r="C55" i="1"/>
  <c r="C43" i="1"/>
  <c r="C50" i="1"/>
  <c r="C60" i="1"/>
  <c r="C18" i="1"/>
  <c r="C40" i="1"/>
  <c r="C70" i="1"/>
  <c r="C23" i="1"/>
  <c r="C39" i="1"/>
  <c r="C12" i="1"/>
  <c r="C54" i="1"/>
  <c r="C10" i="1"/>
  <c r="C56" i="1"/>
  <c r="C33" i="1"/>
  <c r="C51" i="1"/>
  <c r="C21" i="1"/>
  <c r="C66" i="1"/>
  <c r="C71" i="1"/>
  <c r="C17" i="1"/>
  <c r="C48" i="1"/>
  <c r="C63" i="1"/>
  <c r="C27" i="1"/>
  <c r="C29" i="1"/>
  <c r="C22" i="1"/>
  <c r="C49" i="1"/>
  <c r="B78" i="3"/>
  <c r="C8" i="1"/>
  <c r="C38" i="1"/>
  <c r="C57" i="1"/>
  <c r="C32" i="1"/>
  <c r="C52" i="1"/>
  <c r="C20" i="1"/>
  <c r="C41" i="1"/>
  <c r="C13" i="1"/>
  <c r="C6" i="1"/>
  <c r="C19" i="1"/>
  <c r="C11" i="1"/>
  <c r="C30" i="1"/>
  <c r="C53" i="1"/>
  <c r="C5" i="1"/>
  <c r="B79" i="3" l="1"/>
  <c r="B81" i="1" l="1"/>
  <c r="C76" i="1" s="1"/>
  <c r="B76" i="3"/>
  <c r="B77" i="3"/>
  <c r="B80" i="1"/>
  <c r="C77" i="1"/>
  <c r="C80" i="1" l="1"/>
  <c r="B80" i="3"/>
  <c r="B81" i="3"/>
  <c r="E81" i="1"/>
  <c r="C81" i="1"/>
  <c r="C79" i="1"/>
</calcChain>
</file>

<file path=xl/sharedStrings.xml><?xml version="1.0" encoding="utf-8"?>
<sst xmlns="http://schemas.openxmlformats.org/spreadsheetml/2006/main" count="300" uniqueCount="113">
  <si>
    <t>Gaming Machine Proceeds by District and Society Type - April - June 2013</t>
  </si>
  <si>
    <t>Current Quarter</t>
  </si>
  <si>
    <t>January to March 13</t>
  </si>
  <si>
    <t>January to March 08</t>
  </si>
  <si>
    <t>Previous Quarter</t>
  </si>
  <si>
    <t>April to June 08</t>
  </si>
  <si>
    <t>July to September 08</t>
  </si>
  <si>
    <t>Territorial Authority</t>
  </si>
  <si>
    <t>Total GMP Quarter</t>
  </si>
  <si>
    <t>% of Total</t>
  </si>
  <si>
    <t>October to December 08</t>
  </si>
  <si>
    <t>ASHBURTON DISTRICT</t>
  </si>
  <si>
    <t>January to March 09</t>
  </si>
  <si>
    <t>AUCKLAND CITY</t>
  </si>
  <si>
    <t>April to June 09</t>
  </si>
  <si>
    <t>BULLER DISTRICT</t>
  </si>
  <si>
    <t>July to September 09</t>
  </si>
  <si>
    <t>CARTERTON DISTRICT</t>
  </si>
  <si>
    <t>October to December 09</t>
  </si>
  <si>
    <t>CENTRAL HAWKE'S BAY DISTRICT</t>
  </si>
  <si>
    <t>January to March 10</t>
  </si>
  <si>
    <t>CENTRAL OTAGO DISTRICT</t>
  </si>
  <si>
    <t>April to June 10</t>
  </si>
  <si>
    <t>CHATHAM ISLANDS DISTRICT</t>
  </si>
  <si>
    <t>July to September 10</t>
  </si>
  <si>
    <t xml:space="preserve">CHRISTCHURCH CITY </t>
  </si>
  <si>
    <t>October to December 10</t>
  </si>
  <si>
    <t>CLUTHA DISTRICT</t>
  </si>
  <si>
    <t>January to March 11</t>
  </si>
  <si>
    <t>DUNEDIN CITY</t>
  </si>
  <si>
    <t>April to June 11</t>
  </si>
  <si>
    <t>FAR NORTH DISTRICT</t>
  </si>
  <si>
    <t>July to September 11</t>
  </si>
  <si>
    <t>October to December 11</t>
  </si>
  <si>
    <t>GISBORNE DISTRICT</t>
  </si>
  <si>
    <t>January to March 12</t>
  </si>
  <si>
    <t>GORE DISTRICT</t>
  </si>
  <si>
    <t>April to June 12</t>
  </si>
  <si>
    <t>GREY DISTRICT</t>
  </si>
  <si>
    <t>July to September 12</t>
  </si>
  <si>
    <t>HAMILTON CITY</t>
  </si>
  <si>
    <t>October to December 12</t>
  </si>
  <si>
    <t>HASTINGS DISTRICT</t>
  </si>
  <si>
    <t>HAURAKI DISTRICT</t>
  </si>
  <si>
    <t>April to June 13</t>
  </si>
  <si>
    <t>HOROWHENUA DISTRICT</t>
  </si>
  <si>
    <t>July to September 13</t>
  </si>
  <si>
    <t>HURUNUI DISTRICT</t>
  </si>
  <si>
    <t>October to December 13</t>
  </si>
  <si>
    <t>INVERCARGILL CITY</t>
  </si>
  <si>
    <t>January to March 14</t>
  </si>
  <si>
    <t>KAIKOURA DISTRICT</t>
  </si>
  <si>
    <t>April to June 14</t>
  </si>
  <si>
    <t>KAIPARA DISTRICT</t>
  </si>
  <si>
    <t>July to September 14</t>
  </si>
  <si>
    <t>KAPITI COAST DISTRICT</t>
  </si>
  <si>
    <t>October to December 14</t>
  </si>
  <si>
    <t>KAWERAU DISTRICT</t>
  </si>
  <si>
    <t>January to March 15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</si>
  <si>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</si>
  <si>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</si>
  <si>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</si>
  <si>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</si>
  <si>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</si>
  <si>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</si>
  <si>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</si>
  <si>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</si>
  <si>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</si>
  <si>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</si>
  <si>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</si>
  <si>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</si>
  <si>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</si>
  <si>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</si>
  <si>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</si>
  <si>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</si>
  <si>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</si>
  <si>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</si>
  <si>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</si>
  <si>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</si>
  <si>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</si>
  <si>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</si>
  <si>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</si>
  <si>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</si>
  <si>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</si>
  <si>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</si>
  <si>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</si>
  <si>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</si>
  <si>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</si>
  <si>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</si>
  <si>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</si>
  <si>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</si>
  <si>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</si>
  <si>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</si>
  <si>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</si>
  <si>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</si>
  <si>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</si>
  <si>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</si>
  <si>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</si>
  <si>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</si>
  <si>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</si>
  <si>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</si>
  <si>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</si>
  <si>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</si>
  <si>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</si>
  <si>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</si>
  <si>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</si>
  <si>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</si>
  <si>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</si>
  <si>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</si>
  <si>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</si>
  <si>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July - September 2013</t>
  </si>
  <si>
    <t>Gaming Machine Proceeds by District and Society Type - June 2013 to September 2013</t>
  </si>
  <si>
    <t>Difference in GMP from June 2013 to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</si>
</sst>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  <numFmt numFmtId="167" formatCode="_(&quot;$&quot;* #,##0_);_(&quot;$&quot;* \(#,##0\);_(&quot;$&quot;* &quot;-&quot;??_);_(@_)"/>
    <numFmt numFmtId="168" formatCode="_(\+&quot;$&quot;##,###.00\);[Red]_(\-&quot;$&quot;##,###.00\)"/>
  </numFmts>
  <fonts count="10" x14ac:knownFonts="1"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9" fontId="4" fillId="0" borderId="0"/>
    <xf numFmtId="0" fontId="1" fillId="0" borderId="0"/>
    <xf numFmtId="0" fontId="8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1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5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2" borderId="1" xfId="0" applyFill="1" applyBorder="1" applyAlignment="1"/>
    <xf numFmtId="0" fontId="7" fillId="0" borderId="2" xfId="3" applyFont="1" applyFill="1" applyBorder="1" applyAlignment="1">
      <alignment horizontal="left" wrapText="1"/>
    </xf>
    <xf numFmtId="164" fontId="4" fillId="0" borderId="2" xfId="1" applyFont="1" applyBorder="1"/>
    <xf numFmtId="10" fontId="4" fillId="0" borderId="2" xfId="2" applyNumberFormat="1" applyFont="1" applyBorder="1"/>
    <xf numFmtId="164" fontId="7" fillId="0" borderId="2" xfId="1" applyFont="1" applyBorder="1"/>
    <xf numFmtId="10" fontId="7" fillId="0" borderId="2" xfId="2" applyNumberFormat="1" applyFont="1" applyBorder="1"/>
    <xf numFmtId="165" fontId="0" fillId="0" borderId="0" xfId="0" applyNumberFormat="1"/>
    <xf numFmtId="164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0" fontId="9" fillId="0" borderId="4" xfId="4" applyFont="1" applyFill="1" applyBorder="1" applyAlignment="1">
      <alignment horizontal="center" vertical="center" wrapText="1"/>
    </xf>
    <xf numFmtId="166" fontId="4" fillId="0" borderId="3" xfId="2" applyNumberFormat="1" applyFont="1" applyBorder="1"/>
    <xf numFmtId="0" fontId="9" fillId="0" borderId="5" xfId="4" applyFont="1" applyFill="1" applyBorder="1" applyAlignment="1">
      <alignment horizontal="left" wrapText="1"/>
    </xf>
    <xf numFmtId="164" fontId="7" fillId="0" borderId="4" xfId="1" applyFont="1" applyBorder="1"/>
    <xf numFmtId="0" fontId="9" fillId="0" borderId="4" xfId="4" applyFont="1" applyFill="1" applyBorder="1" applyAlignment="1">
      <alignment horizontal="center" wrapText="1"/>
    </xf>
    <xf numFmtId="166" fontId="7" fillId="0" borderId="4" xfId="2" applyNumberFormat="1" applyFont="1" applyBorder="1"/>
    <xf numFmtId="43" fontId="3" fillId="0" borderId="0" xfId="0" applyNumberFormat="1" applyFont="1" applyAlignment="1">
      <alignment horizontal="center"/>
    </xf>
    <xf numFmtId="0" fontId="0" fillId="0" borderId="0" xfId="0" applyFill="1" applyBorder="1"/>
    <xf numFmtId="17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44" fontId="0" fillId="0" borderId="0" xfId="0" applyNumberFormat="1"/>
    <xf numFmtId="164" fontId="4" fillId="0" borderId="6" xfId="1" applyFont="1" applyBorder="1"/>
    <xf numFmtId="167" fontId="4" fillId="0" borderId="0" xfId="1" applyNumberFormat="1"/>
    <xf numFmtId="166" fontId="4" fillId="0" borderId="0" xfId="2" applyNumberFormat="1"/>
    <xf numFmtId="168" fontId="4" fillId="0" borderId="2" xfId="1" applyNumberFormat="1" applyFont="1" applyBorder="1"/>
    <xf numFmtId="168" fontId="0" fillId="0" borderId="0" xfId="0" applyNumberFormat="1"/>
    <xf numFmtId="0" fontId="6" fillId="0" borderId="2" xfId="0" applyFont="1" applyBorder="1" applyAlignment="1">
      <alignment horizontal="left" vertical="top" wrapText="1"/>
    </xf>
    <xf numFmtId="168" fontId="7" fillId="0" borderId="4" xfId="1" applyNumberFormat="1" applyFont="1" applyBorder="1"/>
    <xf numFmtId="164" fontId="0" fillId="0" borderId="0" xfId="0" applyNumberFormat="1" applyFill="1" applyBorder="1"/>
    <xf numFmtId="164" fontId="4" fillId="5" borderId="2" xfId="1" applyFont="1" applyFill="1" applyBorder="1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tyvi/AppData/Local/Temp/RSL_DMS.wrk/627267DB%20-%20GMP%20Repor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>
        <row r="3">
          <cell r="D3">
            <v>459971.01000000042</v>
          </cell>
        </row>
      </sheetData>
      <sheetData sheetId="4">
        <row r="3">
          <cell r="E3">
            <v>5135668.3199999994</v>
          </cell>
        </row>
      </sheetData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INVERCARGILL WORKINGMEN'S CLUB INC (Licence No: 2007635)</v>
          </cell>
        </row>
        <row r="8">
          <cell r="B8" t="str">
            <v>Otahuhu Club (Licence No: 80002080)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INFINITY FOUNDATION LIMITED (Licence No: 2020519)</v>
          </cell>
        </row>
        <row r="13">
          <cell r="B13" t="str">
            <v>BLENHEIM WORKINGMENS CLUB INCORPORATED (Licence No: 2029499)</v>
          </cell>
        </row>
        <row r="14">
          <cell r="B14" t="str">
            <v>FOUR WINDS FOUNDATION LTD (Licence No: 2032604)</v>
          </cell>
        </row>
        <row r="15">
          <cell r="B15" t="str">
            <v>MT WELLINGTON FOUNDATION LIMITED (Licence No: 2034684)</v>
          </cell>
        </row>
        <row r="16">
          <cell r="B16" t="str">
            <v>BLUEGRASS HOLDINGS LTD (Licence No: 2043889)</v>
          </cell>
        </row>
        <row r="17">
          <cell r="B17" t="str">
            <v>THE LION FOUNDATION (2008) (Licence No: 2044084)</v>
          </cell>
        </row>
        <row r="18">
          <cell r="B18" t="str">
            <v>PODIUM SPORTS FOUNDATION LIMITED (Licence No: 2045970)</v>
          </cell>
        </row>
        <row r="19">
          <cell r="B19" t="str">
            <v>FIRST SOVEREIGN TRUST LIMITED (Licence No: 2046440)</v>
          </cell>
        </row>
        <row r="20">
          <cell r="B20" t="str">
            <v>THE TRUSTS COMMUNITY FOUNDATION LIMITED (Licence No: 2046629)</v>
          </cell>
        </row>
        <row r="21">
          <cell r="B21" t="str">
            <v>PETONE WORKING MEN'S CLUB AND LITERARY INSTITUTE (Licence No: 2046633)</v>
          </cell>
        </row>
        <row r="22">
          <cell r="B22" t="str">
            <v>THE NORTH AND SOUTH TRUST LIMITED (Licence No: 2047243)</v>
          </cell>
        </row>
        <row r="23">
          <cell r="B23" t="str">
            <v>ENDEAVOUR COMMUNITY FOUNDATION LIMITED (Licence No: 2056457)</v>
          </cell>
        </row>
        <row r="24">
          <cell r="B24" t="str">
            <v>DRAGON COMMUNITY TRUST LIMITED (Licence No: 2052502)</v>
          </cell>
        </row>
        <row r="25">
          <cell r="B25" t="str">
            <v>THE KAWAKAWA AND DISTRICT RSA INCORPORATED (Licence No: 2053064)</v>
          </cell>
        </row>
        <row r="26">
          <cell r="B26" t="str">
            <v>TRUST HOUSE FOUNDATION (Licence No: 2053364)</v>
          </cell>
        </row>
        <row r="27">
          <cell r="B27" t="str">
            <v>THE PEGASUS SPORTS FOUNDATION LIMITED (Licence No: 2054763)</v>
          </cell>
        </row>
        <row r="28">
          <cell r="B28" t="str">
            <v>THE AKARANA COMMUNITY TRUST LIMITED (Licence No: 2056360)</v>
          </cell>
        </row>
        <row r="29">
          <cell r="B29" t="str">
            <v>BLUESKY COMMUNITY TRUST LIMITED (Licence No: 2056636)</v>
          </cell>
        </row>
        <row r="30">
          <cell r="B30" t="str">
            <v>CHRISTCHURCH EARTHQUAKE RECOVERY TRUST LIMITED (Licence No: 2056890)</v>
          </cell>
        </row>
        <row r="31">
          <cell r="B31" t="str">
            <v>GRASSROOTS TRUST LIMITED (Licence No: 2060040)</v>
          </cell>
        </row>
        <row r="32">
          <cell r="B32" t="str">
            <v>FIRST LIGHT COMMUNITY FOUNDATION LIMITED (Licence No: 2060287)</v>
          </cell>
        </row>
        <row r="33">
          <cell r="B33" t="str">
            <v>CONSTELLATION COMMUNITIES TRUST LIMITED (Licence No: 2061891)</v>
          </cell>
        </row>
        <row r="34">
          <cell r="B34" t="str">
            <v>PUB CHARITY LIMITED (Licence No: 80002104)</v>
          </cell>
        </row>
        <row r="35">
          <cell r="B35" t="str">
            <v>2ND NZEF ASSOCIATION SOUTHLAND BRANCH INCORPORATED (Licence No: 460)</v>
          </cell>
        </row>
        <row r="36">
          <cell r="B36" t="str">
            <v>AHAURA/GREY VALLEY LIONS CLUB INC (Licence No: 613)</v>
          </cell>
        </row>
        <row r="37">
          <cell r="B37" t="str">
            <v>AIR RESCUE SERVICES LIMITED (Licence No: 1068)</v>
          </cell>
        </row>
        <row r="38">
          <cell r="B38" t="str">
            <v>ALEXANDRA DISTRICT CLUB INC (Licence No: 240)</v>
          </cell>
        </row>
        <row r="39">
          <cell r="B39" t="str">
            <v>ASHBURTON CLUB &amp; MUTUAL SCHOOL OF ARTS INC (Licence No: 466)</v>
          </cell>
        </row>
        <row r="40">
          <cell r="B40" t="str">
            <v>ASHBURTON RETURNED SERVICES ASSN INC (Licence No: 232)</v>
          </cell>
        </row>
        <row r="41">
          <cell r="B41" t="str">
            <v>ASHHURST MEMORIAL RSA INCORPORATED (Licence No: 351)</v>
          </cell>
        </row>
        <row r="42">
          <cell r="B42" t="str">
            <v>AUCKLAND TROTTING CLUB (INCORPORATED) (Licence No: 405)</v>
          </cell>
        </row>
        <row r="43">
          <cell r="B43" t="str">
            <v>AVALON RUGBY FOOTBALL CLUB INC (Licence No: 1138)</v>
          </cell>
        </row>
        <row r="44">
          <cell r="B44" t="str">
            <v>AVONDALE BOWLING CLUB INCORPORATED (Licence No: 918)</v>
          </cell>
        </row>
        <row r="45">
          <cell r="B45" t="str">
            <v>AVONDALE RETURNED SERVICES ASSOCIATION INCORPORATED (Licence No: 1071)</v>
          </cell>
        </row>
        <row r="46">
          <cell r="B46" t="str">
            <v>THE BALMORAL BOWLING CLUB INCORPORATED (Licence No: 1080)</v>
          </cell>
        </row>
        <row r="47">
          <cell r="B47" t="str">
            <v>THE BAYS CLUB INCORPORATED (Licence No: 539)</v>
          </cell>
        </row>
        <row r="48">
          <cell r="B48" t="str">
            <v>BEACHLANDS CHARTERED CLUB INCORPORATED (Licence No: 179)</v>
          </cell>
        </row>
        <row r="49">
          <cell r="B49" t="str">
            <v>THE BENDIGO VALLEY SPORTS AND CHARITY FOUNDATION (Licence No: 817)</v>
          </cell>
        </row>
        <row r="50">
          <cell r="B50" t="str">
            <v>THE BIRKENHEAD BOWLING CLUB INCORPORATED (Licence No: 569)</v>
          </cell>
        </row>
        <row r="51">
          <cell r="B51" t="str">
            <v>THE BIRKENHEAD RETURNED SERVICES ASSOCIATION INCORPORATED (Licence No: 574)</v>
          </cell>
        </row>
        <row r="52">
          <cell r="B52" t="str">
            <v>BLOCKHOUSE BAY BOWLS INCORPORATED (Licence No: 953)</v>
          </cell>
        </row>
        <row r="53">
          <cell r="B53" t="str">
            <v>BRIDGE PARK BOWLING CLUB INC (Licence No: 181)</v>
          </cell>
        </row>
        <row r="54">
          <cell r="B54" t="str">
            <v>BROWNS BAY BOWLING CLUB INC (Licence No: 653)</v>
          </cell>
        </row>
        <row r="55">
          <cell r="B55" t="str">
            <v>MILTON COUNTRY CLUB INCORPORATED (Licence No: 283)</v>
          </cell>
        </row>
        <row r="56">
          <cell r="B56" t="str">
            <v>THE BRUNNER RUGBY LEAGUE CLUB INCORPORATED (Licence No: 766)</v>
          </cell>
        </row>
        <row r="57">
          <cell r="B57" t="str">
            <v>CLUB BULLER (Licence No: 465)</v>
          </cell>
        </row>
        <row r="58">
          <cell r="B58" t="str">
            <v>BULLS RETURNED SERVICES ASSOCIATION INCORPORATION (Licence No: 1172)</v>
          </cell>
        </row>
        <row r="59">
          <cell r="B59" t="str">
            <v>CAMBRIDGE COSMOPOLITAN CLUB AND LEAMINGTON BOWLS CLUB INCORPORATED (Licence No: 908)</v>
          </cell>
        </row>
        <row r="60">
          <cell r="B60" t="str">
            <v>MAINLAND FOUNDATION LIMITED (Licence No: 1166)</v>
          </cell>
        </row>
        <row r="61">
          <cell r="B61" t="str">
            <v>CARTERTON MEMORIAL CLUB (INCORPORATED) (Licence No: 2048805)</v>
          </cell>
        </row>
        <row r="62">
          <cell r="B62" t="str">
            <v>CASHMERE CLUB INC (Licence No: 492)</v>
          </cell>
        </row>
        <row r="63">
          <cell r="B63" t="str">
            <v>CASTLECLIFF CLUB INC (Licence No: 65)</v>
          </cell>
        </row>
        <row r="64">
          <cell r="B64" t="str">
            <v>CHURCHILL CLUB GLENDOWIE INC (Licence No: 544)</v>
          </cell>
        </row>
        <row r="65">
          <cell r="B65" t="str">
            <v>CITY CLUB INC (Licence No: 731)</v>
          </cell>
        </row>
        <row r="66">
          <cell r="B66" t="str">
            <v>CLARKS BEACH GOLF CLUB INCORPORATED (Licence No: 1162)</v>
          </cell>
        </row>
        <row r="67">
          <cell r="B67" t="str">
            <v>CLUB SOUTHLAND (INC) (Licence No: 392)</v>
          </cell>
        </row>
        <row r="68">
          <cell r="B68" t="str">
            <v>COMBINED SERVICES CLUB TWIZEL INC (Licence No: 767)</v>
          </cell>
        </row>
        <row r="69">
          <cell r="B69" t="str">
            <v>COMMERCE CLUB OF AUCKLAND INCORPORATED (Licence No: 458)</v>
          </cell>
        </row>
        <row r="70">
          <cell r="B70" t="str">
            <v>COOPERS BEACH BOWLING CLUB INC (Licence No: 78)</v>
          </cell>
        </row>
        <row r="71">
          <cell r="B71" t="str">
            <v>CLUB MOUNT MAUNGANUI INCORPORATED (Licence No: 579)</v>
          </cell>
        </row>
        <row r="72">
          <cell r="B72" t="str">
            <v>CROMWELL TOWN &amp; COUNTRY CLUB INC (Licence No: 500)</v>
          </cell>
        </row>
        <row r="73">
          <cell r="B73" t="str">
            <v>DANNEVIRKE SERVICES AND CITIZENS CLUB INC (Licence No: 225)</v>
          </cell>
        </row>
        <row r="74">
          <cell r="B74" t="str">
            <v>DARGAVILLE BOWLING CLUB INCORPORATED (Licence No: 1030)</v>
          </cell>
        </row>
        <row r="75">
          <cell r="B75" t="str">
            <v>EAST COAST BAYS RETURNED SERVICES ASSOCIATION INCORPORATED (Licence No: 612)</v>
          </cell>
        </row>
        <row r="76">
          <cell r="B76" t="str">
            <v>EASTBOURNE SPORTS AND SERVICES CLUB INCORPORATED (Licence No: 42)</v>
          </cell>
        </row>
        <row r="77">
          <cell r="B77" t="str">
            <v>ELLERSLIE BOWLING CLUB INCORPORATED (Licence No: 686)</v>
          </cell>
        </row>
        <row r="78">
          <cell r="B78" t="str">
            <v>FAR NORTH (KAITAIA) RETURNED SERVICES ASSOCIATION INCORPORATED (Licence No: 203)</v>
          </cell>
        </row>
        <row r="79">
          <cell r="B79" t="str">
            <v>FOXTON RETURNED SERVICES ASSOCIATION INCORPORATION (Licence No: 560)</v>
          </cell>
        </row>
        <row r="80">
          <cell r="B80" t="str">
            <v>FRANKLIN CLUB INCORPORATED (Licence No: 658)</v>
          </cell>
        </row>
        <row r="81">
          <cell r="B81" t="str">
            <v>FRANKTON RAILWAY BOWLING CLUB (INC) (Licence No: 137)</v>
          </cell>
        </row>
        <row r="82">
          <cell r="B82" t="str">
            <v>GERALDINE TOWN &amp; COUNTRY CLUB INC (Licence No: 82)</v>
          </cell>
        </row>
        <row r="83">
          <cell r="B83" t="str">
            <v>GISBORNE BRANCH OF THE 2ND NZEF ASSOCIATION INCORPORATED (Licence No: 428)</v>
          </cell>
        </row>
        <row r="84">
          <cell r="B84" t="str">
            <v>COSMOPOLITAN CLUB INCORPORATED (Licence No: 331)</v>
          </cell>
        </row>
        <row r="85">
          <cell r="B85" t="str">
            <v>GISBORNE RETURNED SERVICES ASSOCIATION INCORPORATED (Licence No: 337)</v>
          </cell>
        </row>
        <row r="86">
          <cell r="B86" t="str">
            <v>GISBORNE TATAPOURI SPORTS FISHING CLUB INCORPORATED (Licence No: 994)</v>
          </cell>
        </row>
        <row r="87">
          <cell r="B87" t="str">
            <v>GLEN EDEN BOWLING CLUB INCORPORATED (Licence No: 1065)</v>
          </cell>
        </row>
        <row r="88">
          <cell r="B88" t="str">
            <v>GLEN EDEN RETURNED SERVICES ASSOCIATION INC (Licence No: 484)</v>
          </cell>
        </row>
        <row r="89">
          <cell r="B89" t="str">
            <v>GLENFIELD BOWLING CLUB INC (Licence No: 2005494)</v>
          </cell>
        </row>
        <row r="90">
          <cell r="B90" t="str">
            <v>GLENVIEW CLUB INCORPORATED (Licence No: 485)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GREY LYNN RETURNED SERVICES SOCIAL CLUB INCORPORATED (Licence No: 412)</v>
          </cell>
        </row>
        <row r="96">
          <cell r="B96" t="str">
            <v>GREYMOUTH RETURNED SERVICES ASSOCIATION INC (Licence No: 436)</v>
          </cell>
        </row>
        <row r="97">
          <cell r="B97" t="str">
            <v>GREYMOUTH WORKINGMENS CLUB &amp; MSA (Licence No: 865)</v>
          </cell>
        </row>
        <row r="98">
          <cell r="B98" t="str">
            <v>HAMILTON COMBINED RETURNED SERVICES CLUB INCORPORATED (Licence No: 26)</v>
          </cell>
        </row>
        <row r="99">
          <cell r="B99" t="str">
            <v>HAMILTON COSMOPOLITAN CLUB INCORPORATED (Licence No: 482)</v>
          </cell>
        </row>
        <row r="100">
          <cell r="B100" t="str">
            <v>HAMILTON WORKINGMENS CLUB INCORPORATED (Licence No: 295)</v>
          </cell>
        </row>
        <row r="101">
          <cell r="B101" t="str">
            <v>HASTINGS DARTS ASSOCIATION INCORPORATED (Licence No: 384)</v>
          </cell>
        </row>
        <row r="102">
          <cell r="B102" t="str">
            <v>HASTINGS RETURNED SERVICES ASSOCIATION INCORPORATED (Licence No: 776)</v>
          </cell>
        </row>
        <row r="103">
          <cell r="B103" t="str">
            <v>HAVELOCK NORTH CLUB INC (Licence No: 487)</v>
          </cell>
        </row>
        <row r="104">
          <cell r="B104" t="str">
            <v>HENDERSON RETURNED SERVICES ASSOCIATION INCORPORATED (Licence No: 404)</v>
          </cell>
        </row>
        <row r="105">
          <cell r="B105" t="str">
            <v>HERETAUNGA CLUB INC (Licence No: 431)</v>
          </cell>
        </row>
        <row r="106">
          <cell r="B106" t="str">
            <v>HILLSBORO BOWLING CLUB INCORPORATED (Licence No: 278)</v>
          </cell>
        </row>
        <row r="107">
          <cell r="B107" t="str">
            <v>HOBSONVILLE RETURNED SERVICES ASSOCIATION INCORPORATED (Licence No: 718)</v>
          </cell>
        </row>
        <row r="108">
          <cell r="B108" t="str">
            <v>HOKITIKA CHARTERED CLUB (Licence No: 108)</v>
          </cell>
        </row>
        <row r="109">
          <cell r="B109" t="str">
            <v>HORNBY WORKINGMEN'S CLUB &amp; M S A INC (Licence No: 248)</v>
          </cell>
        </row>
        <row r="110">
          <cell r="B110" t="str">
            <v>HOWICK CLUB INC (Licence No: 174)</v>
          </cell>
        </row>
        <row r="111">
          <cell r="B111" t="str">
            <v>THE HOWICK SPORTS &amp; SOCIAL CLUB INCORPORATED (Licence No: 958)</v>
          </cell>
        </row>
        <row r="112">
          <cell r="B112" t="str">
            <v>HOWICK RETURNED SERVICES ASSOCIATION INCORPORATED (Licence No: 611)</v>
          </cell>
        </row>
        <row r="113">
          <cell r="B113" t="str">
            <v>HUAPAI GOLF CLUB INCORPORATED (Licence No: 2064511)</v>
          </cell>
        </row>
        <row r="114">
          <cell r="B114" t="str">
            <v>HUCKLEBERRYS SPORTS &amp; CHARITABLE SOCIETY INC (Licence No: 1028)</v>
          </cell>
        </row>
        <row r="115">
          <cell r="B115" t="str">
            <v>HUNTLY AND DISTRICT WORKINGMEN'S CLUB INCORPORATED (Licence No: 426)</v>
          </cell>
        </row>
        <row r="116">
          <cell r="B116" t="str">
            <v>HUNTLY RETURNED SERVICES ASSOCIATION INC (Licence No: 844)</v>
          </cell>
        </row>
        <row r="117">
          <cell r="B117" t="str">
            <v>INGLEWOOD CLUB INC (Licence No: 489)</v>
          </cell>
        </row>
        <row r="118">
          <cell r="B118" t="str">
            <v>ISLAND BAY SERVICES CLUB INC (Licence No: 1088)</v>
          </cell>
        </row>
        <row r="119">
          <cell r="B119" t="str">
            <v>THE JOHNSONVILLE AND DISTRICTS RETURNED SERVICES ASSOCIATION INCORPORATED (Licence No: 349)</v>
          </cell>
        </row>
        <row r="120">
          <cell r="B120" t="str">
            <v>JOHNSONVILLE CLUB INCORPORATED (Licence No: 523)</v>
          </cell>
        </row>
        <row r="121">
          <cell r="B121" t="str">
            <v>JUDGEFORD GOLF CLUB INCORPORATED (Licence No: 937)</v>
          </cell>
        </row>
        <row r="122">
          <cell r="B122" t="str">
            <v>KAIAPOI WORKINGMENS CLUB &amp; M S A INC (Licence No: 564)</v>
          </cell>
        </row>
        <row r="123">
          <cell r="B123" t="str">
            <v>THE KAIKOHE AND DISTRICT MEMORIAL R S A INCORPORATED (Licence No: 407)</v>
          </cell>
        </row>
        <row r="124">
          <cell r="B124" t="str">
            <v>KAIPARA MEMORIAL RSA INCORPORATED (Licence No: 943)</v>
          </cell>
        </row>
        <row r="125">
          <cell r="B125" t="str">
            <v>KAIWAKA SPORTS ASSOCIATION INCORPORATED (Licence No: 1017)</v>
          </cell>
        </row>
        <row r="126">
          <cell r="B126" t="str">
            <v>KAMO CLUB INCORPORATED (Licence No: 72)</v>
          </cell>
        </row>
        <row r="127">
          <cell r="B127" t="str">
            <v>KAPITI CLUB INC (Licence No: 211)</v>
          </cell>
        </row>
        <row r="128">
          <cell r="B128" t="str">
            <v>KATIKATI R.S.A. AND CITIZENS CLUB INCORPORATED (Licence No: 194)</v>
          </cell>
        </row>
        <row r="129">
          <cell r="B129" t="str">
            <v>KAWERAU BOWLING CLUB INC (Licence No: 406)</v>
          </cell>
        </row>
        <row r="130">
          <cell r="B130" t="str">
            <v>KAWERAU COSMOPOLITAN CLUB INC (Licence No: 353)</v>
          </cell>
        </row>
        <row r="131">
          <cell r="B131" t="str">
            <v>KENSINGTON CLUB INCORPORATED (Licence No: 762)</v>
          </cell>
        </row>
        <row r="132">
          <cell r="B132" t="str">
            <v>LEVIN CLUB INC (Licence No: 347)</v>
          </cell>
        </row>
        <row r="133">
          <cell r="B133" t="str">
            <v>LEVIN COSMOPOLITAN CLUB INC (Licence No: 521)</v>
          </cell>
        </row>
        <row r="134">
          <cell r="B134" t="str">
            <v>LEVIN RETURNED SERVICES ASSOCIATION INC (Licence No: 83)</v>
          </cell>
        </row>
        <row r="135">
          <cell r="B135" t="str">
            <v>LIONS CLUB OF OHAI-NIGHTCAPS INCORPORATED (Licence No: 1249)</v>
          </cell>
        </row>
        <row r="136">
          <cell r="B136" t="str">
            <v>LYTTELTON CLUB INC (Licence No: 189)</v>
          </cell>
        </row>
        <row r="137">
          <cell r="B137" t="str">
            <v>MAKAREWA COUNTRY CLUB INC (Licence No: 706)</v>
          </cell>
        </row>
        <row r="138">
          <cell r="B138" t="str">
            <v>MANA COMMUNITY GRANTS FOUNDATION (Licence No: 1319)</v>
          </cell>
        </row>
        <row r="139">
          <cell r="B139" t="str">
            <v>MANAWATU DARTS ASSOCIATION INC (Licence No: 346)</v>
          </cell>
        </row>
        <row r="140">
          <cell r="B140" t="str">
            <v>MANGAWHAI CLUB INCORPORATED (Licence No: 1339)</v>
          </cell>
        </row>
        <row r="141">
          <cell r="B141" t="str">
            <v>MANGERE BOWLING CLUB INC (Licence No: 182)</v>
          </cell>
        </row>
        <row r="142">
          <cell r="B142" t="str">
            <v>MANGERE COSMOPOLITAN CLUB INC (Licence No: 987)</v>
          </cell>
        </row>
        <row r="143">
          <cell r="B143" t="str">
            <v>MANUKAU COUNTIES COMMUNITY FACILITIES CHARITABLE TRUST (Licence No: 1238)</v>
          </cell>
        </row>
        <row r="144">
          <cell r="B144" t="str">
            <v>MANUREWA COSMOPOLITAN CLUB (Licence No: 210)</v>
          </cell>
        </row>
        <row r="145">
          <cell r="B145" t="str">
            <v>MANUREWA RSA (INC) (Licence No: 66)</v>
          </cell>
        </row>
        <row r="146">
          <cell r="B146" t="str">
            <v>MARITIME CLUB INC (Licence No: 853)</v>
          </cell>
        </row>
        <row r="147">
          <cell r="B147" t="str">
            <v>MASTERTON CLUB INCORPORATED (Licence No: 321)</v>
          </cell>
        </row>
        <row r="148">
          <cell r="B148" t="str">
            <v>MASTERTON COSMOPOLITAN CLUB INC (Licence No: 929)</v>
          </cell>
        </row>
        <row r="149">
          <cell r="B149" t="str">
            <v>MATAMATA CLUB INCORPORATED (Licence No: 251)</v>
          </cell>
        </row>
        <row r="150">
          <cell r="B150" t="str">
            <v>MATAMATA MEMORIAL R.S.A. INCORPORATED (Licence No: 656)</v>
          </cell>
        </row>
        <row r="151">
          <cell r="B151" t="str">
            <v>MATAURA RSA INC (Licence No: 314)</v>
          </cell>
        </row>
        <row r="152">
          <cell r="B152" t="str">
            <v>MERCURY BAY CLUB INC (Licence No: 355)</v>
          </cell>
        </row>
        <row r="153">
          <cell r="B153" t="str">
            <v>MORRINSVILLE DISTRICT MEMORIAL R S A INC (Licence No: 168)</v>
          </cell>
        </row>
        <row r="154">
          <cell r="B154" t="str">
            <v>MOSGIEL MEMORIAL R S A INC (Licence No: 290)</v>
          </cell>
        </row>
        <row r="155">
          <cell r="B155" t="str">
            <v>MOTUEKA MEMORIAL R.S.A. INCORPORATED (Licence No: 388)</v>
          </cell>
        </row>
        <row r="156">
          <cell r="B156" t="str">
            <v>MOUNT ALBERT BOWLING CLUB INCORPORATED (Licence No: 967)</v>
          </cell>
        </row>
        <row r="157">
          <cell r="B157" t="str">
            <v>MOUNT MAUNGANUI RETURNED SERVICES ASSOCIATION INCORPORATED (Licence No: 486)</v>
          </cell>
        </row>
        <row r="158">
          <cell r="B158" t="str">
            <v>MOUNT WELLINGTON BOWLING CLUB INCORPORATED (Licence No: 812)</v>
          </cell>
        </row>
        <row r="159">
          <cell r="B159" t="str">
            <v>MURUPARA SERVICES &amp; CITIZENS CLUB INC (Licence No: 280)</v>
          </cell>
        </row>
        <row r="160">
          <cell r="B160" t="str">
            <v>NAENAE BOWLING CLUB INCORPORATED (Licence No: 439)</v>
          </cell>
        </row>
        <row r="161">
          <cell r="B161" t="str">
            <v>NAPIER RETURNED SERVICES ASSOCIATION INCORPORATED (Licence No: 289)</v>
          </cell>
        </row>
        <row r="162">
          <cell r="B162" t="str">
            <v>NATIONAL SERVICE CLUB INC (Licence No: 721)</v>
          </cell>
        </row>
        <row r="163">
          <cell r="B163" t="str">
            <v>NELSON SUBURBAN CLUB INC (Licence No: 326)</v>
          </cell>
        </row>
        <row r="164">
          <cell r="B164" t="str">
            <v>NEW BRIGHTON WMC (Licence No: 80)</v>
          </cell>
        </row>
        <row r="165">
          <cell r="B165" t="str">
            <v>NEW LYNN BOWLING CLUB INC (Licence No: 94)</v>
          </cell>
        </row>
        <row r="166">
          <cell r="B166" t="str">
            <v>NEW LYNN MEMORIAL RSA INCORPORATED (Licence No: 138)</v>
          </cell>
        </row>
        <row r="167">
          <cell r="B167" t="str">
            <v>NEW PLYMOUTH CLUB INC (Licence No: 633)</v>
          </cell>
        </row>
        <row r="168">
          <cell r="B168" t="str">
            <v>NEW ZEALAND 'ALL GOLDS' COSMOPOLITAN CLUB INC (Licence No: 1164)</v>
          </cell>
        </row>
        <row r="169">
          <cell r="B169" t="str">
            <v>New Zealand Community Trust (Licence No: 1113)</v>
          </cell>
        </row>
        <row r="170">
          <cell r="B170" t="str">
            <v>NGARUAWAHIA GOLF CLUB INCORPORATED (Licence No: 104)</v>
          </cell>
        </row>
        <row r="171">
          <cell r="B171" t="str">
            <v>NGARUAWAHIA RETURNED SERVICES ASSOCIATION INCORPORATED (Licence No: 618)</v>
          </cell>
        </row>
        <row r="172">
          <cell r="B172" t="str">
            <v>NGONGOTAHA BOWLING CLUB INC (Licence No: 284)</v>
          </cell>
        </row>
        <row r="173">
          <cell r="B173" t="str">
            <v>NGUNGURU SPORTS &amp; RECREATION SOCIETY INCORPORATED (Licence No: 882)</v>
          </cell>
        </row>
        <row r="174">
          <cell r="B174" t="str">
            <v>NORTH OTAGO RETURNED SERVICES ASSOCIATION INC (Licence No: 80002373)</v>
          </cell>
        </row>
        <row r="175">
          <cell r="B175" t="str">
            <v>NORTH SHORE COSMOPOLITAN CLUB INC (Licence No: 209)</v>
          </cell>
        </row>
        <row r="176">
          <cell r="B176" t="str">
            <v>NORTHERN WAIROA MEMORIAL RSA INC (Licence No: 798)</v>
          </cell>
        </row>
        <row r="177">
          <cell r="B177" t="str">
            <v>NORTHLAND CLUB INC (Licence No: 743)</v>
          </cell>
        </row>
        <row r="178">
          <cell r="B178" t="str">
            <v>OAMARU CLUB INCORPORATED (Licence No: 399)</v>
          </cell>
        </row>
        <row r="179">
          <cell r="B179" t="str">
            <v>OHAKUNE CLUB INC (Licence No: 401)</v>
          </cell>
        </row>
        <row r="180">
          <cell r="B180" t="str">
            <v>OHINEMURI CLUB INCORPORATED (Licence No: 606)</v>
          </cell>
        </row>
        <row r="181">
          <cell r="B181" t="str">
            <v>OHOPE CHARTERED CLUB (INC) (Licence No: 298)</v>
          </cell>
        </row>
        <row r="182">
          <cell r="B182" t="str">
            <v>ONEHUNGA &amp; DISTRICTS RETURNED SERVICES ASSOCIATION INCORPORATED (Licence No: 493)</v>
          </cell>
        </row>
        <row r="183">
          <cell r="B183" t="str">
            <v>ONEHUNGA BOWLING CLUB INCORPORATED (Licence No: 503)</v>
          </cell>
        </row>
        <row r="184">
          <cell r="B184" t="str">
            <v>ONEHUNGA AND DISTRICT BOWLING CLUB INC (Licence No: 578)</v>
          </cell>
        </row>
        <row r="185">
          <cell r="B185" t="str">
            <v>ONEHUNGA WORKINGMEN'S CLUB (Licence No: 734)</v>
          </cell>
        </row>
        <row r="186">
          <cell r="B186" t="str">
            <v>OPOTIKI COUNTY RETURNED SERVICES ASSOCIATION INCORPORATED (Licence No: 2031049)</v>
          </cell>
        </row>
        <row r="187">
          <cell r="B187" t="str">
            <v>THE ORAKEI RETURNED SERVICES ASSOCIATION INCORPORATED (Licence No: 360)</v>
          </cell>
        </row>
        <row r="188">
          <cell r="B188" t="str">
            <v>OREWA SURF LIFESAVING CLUB INC (Licence No: 1170)</v>
          </cell>
        </row>
        <row r="189">
          <cell r="B189" t="str">
            <v>OTAHUHU RECREATIONAL SPORTS SOCIETY INCORPORATED (Licence No: 294)</v>
          </cell>
        </row>
        <row r="190">
          <cell r="B190" t="str">
            <v>THE OTAKI MEMORIAL RSA INCORPORATED (Licence No: 62)</v>
          </cell>
        </row>
        <row r="191">
          <cell r="B191" t="str">
            <v>THE OTEMATATA DISTRICT CLUB INC (Licence No: 92)</v>
          </cell>
        </row>
        <row r="192">
          <cell r="B192" t="str">
            <v>OTOROHANGA CLUB (INCORPORATED) (Licence No: 691)</v>
          </cell>
        </row>
        <row r="193">
          <cell r="B193" t="str">
            <v>OXFORD SPORTS TRUST INC (Licence No: 1277)</v>
          </cell>
        </row>
        <row r="194">
          <cell r="B194" t="str">
            <v>OXFORD WORKINGMENS CLUB &amp; MSA (Licence No: 266)</v>
          </cell>
        </row>
        <row r="195">
          <cell r="B195" t="str">
            <v>PAIHIA EX-SERVICEMENS ASSOCIATION INC (Licence No: 60)</v>
          </cell>
        </row>
        <row r="196">
          <cell r="B196" t="str">
            <v>PAKURANGA RUGBY LEAGUE COMMUNITY SPORTS CLUB INCORPORATED (Licence No: 1111)</v>
          </cell>
        </row>
        <row r="197">
          <cell r="B197" t="str">
            <v>PALMERSTON NORTH COSMOPOLITAN CLUB (Licence No: 631)</v>
          </cell>
        </row>
        <row r="198">
          <cell r="B198" t="str">
            <v>PAPAKURA BOWLING CLUB INC (Licence No: 885)</v>
          </cell>
        </row>
        <row r="199">
          <cell r="B199" t="str">
            <v>PAPAKURA CLUB INC (Licence No: 336)</v>
          </cell>
        </row>
        <row r="200">
          <cell r="B200" t="str">
            <v>PAPAKURA RETURNED SERVICES ASSOCIATION INC (Licence No: 103)</v>
          </cell>
        </row>
        <row r="201">
          <cell r="B201" t="str">
            <v>PAPANUI CLUB INC (Licence No: 424)</v>
          </cell>
        </row>
        <row r="202">
          <cell r="B202" t="str">
            <v>PAPANUI RETURNED SERVICES ASSOCIATION INC (Licence No: 218)</v>
          </cell>
        </row>
        <row r="203">
          <cell r="B203" t="str">
            <v>PAPATOETOE &amp; DISTRICT RETURNED SERVICES ASSOCIATION INCORPORATED (Licence No: 571)</v>
          </cell>
        </row>
        <row r="204">
          <cell r="B204" t="str">
            <v>PAPATOETOE COSMOPOLITAN CLUB (INC) (Licence No: 155)</v>
          </cell>
        </row>
        <row r="205">
          <cell r="B205" t="str">
            <v>PAPATOETOE HUNTERS CORNER BOWLING CLUB INCORPORATED (Licence No: 296)</v>
          </cell>
        </row>
        <row r="206">
          <cell r="B206" t="str">
            <v>THE PARAPARAUMU MEMORIAL RSA (INCORPORATED) (Licence No: 596)</v>
          </cell>
        </row>
        <row r="207">
          <cell r="B207" t="str">
            <v>PARK AVENUE BOWLING CLUB INC (Licence No: 131)</v>
          </cell>
        </row>
        <row r="208">
          <cell r="B208" t="str">
            <v>PARNELL RETURNED SERVICES CLUB INCORPORATED (Licence No: 479)</v>
          </cell>
        </row>
        <row r="209">
          <cell r="B209" t="str">
            <v>PAUANUI SPORTS &amp; RECREATION CLUB INCORPORATED (Licence No: 575)</v>
          </cell>
        </row>
        <row r="210">
          <cell r="B210" t="str">
            <v>PELORUS TRUST (Licence No: 1179)</v>
          </cell>
        </row>
        <row r="211">
          <cell r="B211" t="str">
            <v>PICTON RETURNED SERVICES ASSOCIATION INC (Licence No: 516)</v>
          </cell>
        </row>
        <row r="212">
          <cell r="B212" t="str">
            <v>PIOPIO COSMOPOLITAN CLUB INCORPORATED (Licence No: 702)</v>
          </cell>
        </row>
        <row r="213">
          <cell r="B213" t="str">
            <v>THE PLIMMERTON BOWLING CLUB INC (Licence No: 1168)</v>
          </cell>
        </row>
        <row r="214">
          <cell r="B214" t="str">
            <v>POCKETS 8 BALL CLUB (Licence No: 1217)</v>
          </cell>
        </row>
        <row r="215">
          <cell r="B215" t="str">
            <v>POINT CHEVALIER BOWLING CLUB INC (Licence No: 1302)</v>
          </cell>
        </row>
        <row r="216">
          <cell r="B216" t="str">
            <v>THE POINT CHEVALIER MEMORIAL RSA INCORPORATED (Licence No: 1147)</v>
          </cell>
        </row>
        <row r="217">
          <cell r="B217" t="str">
            <v>PORIRUA CLUB INC (Licence No: 345)</v>
          </cell>
        </row>
        <row r="218">
          <cell r="B218" t="str">
            <v>PORIRUA RETURNED SERVICES ASSOCIATION INC (Licence No: 717)</v>
          </cell>
        </row>
        <row r="219">
          <cell r="B219" t="str">
            <v>PRIME COMMUNITY TRUST (Licence No: 1129)</v>
          </cell>
        </row>
        <row r="220">
          <cell r="B220" t="str">
            <v>PUB CHARITY (Licence No: 425)</v>
          </cell>
        </row>
        <row r="221">
          <cell r="B221" t="str">
            <v>PUKEKOHE AND DISTRICTS RETURNED SERVICES ASSOCIATION CLUB (INCORPORATED) (Licence No: 547)</v>
          </cell>
        </row>
        <row r="222">
          <cell r="B222" t="str">
            <v>PUKEKOHE COSMOPOLITAN CLUB INC (Licence No: 215)</v>
          </cell>
        </row>
        <row r="223">
          <cell r="B223" t="str">
            <v>PUTARURU DISTRICT SERVICES MEMORIAL CLUB INCORPORATED (Licence No: 659)</v>
          </cell>
        </row>
        <row r="224">
          <cell r="B224" t="str">
            <v>QUOTA CLUB TE KUITI INC (Licence No: 827)</v>
          </cell>
        </row>
        <row r="225">
          <cell r="B225" t="str">
            <v>RAETIHI COSMOPOLITAN CLUB INC (Licence No: 302)</v>
          </cell>
        </row>
        <row r="226">
          <cell r="B226" t="str">
            <v>RAGLAN CLUB INCORPORATED (Licence No: 688)</v>
          </cell>
        </row>
        <row r="227">
          <cell r="B227" t="str">
            <v>RANGIORA RETURNED SERVICES ASSOCIATION CLUB INC (Licence No: 85)</v>
          </cell>
        </row>
        <row r="228">
          <cell r="B228" t="str">
            <v>RANGITAIKI COSMOPOLITAN CLUB INCORPORATED (Licence No: 372)</v>
          </cell>
        </row>
        <row r="229">
          <cell r="B229" t="str">
            <v>RANGITIKEI CLUB INC (Licence No: 419)</v>
          </cell>
        </row>
        <row r="230">
          <cell r="B230" t="str">
            <v>REDWOOD PARK GOLF CLUB INCORPORATED (Licence No: 207)</v>
          </cell>
        </row>
        <row r="231">
          <cell r="B231" t="str">
            <v>REDWOOD TRUST INCORPORATED (Licence No: 757)</v>
          </cell>
        </row>
        <row r="232">
          <cell r="B232" t="str">
            <v>ROTORUA CITIZENS CLUB INC (Licence No: 186)</v>
          </cell>
        </row>
        <row r="233">
          <cell r="B233" t="str">
            <v>ROTORUA CLUB INCORPORATED (Licence No: 1020)</v>
          </cell>
        </row>
        <row r="234">
          <cell r="B234" t="str">
            <v>ROTORUA COMMERCIAL TRAVELLERS ASSOCIATION INCORPORATED (Licence No: 306)</v>
          </cell>
        </row>
        <row r="235">
          <cell r="B235" t="str">
            <v>ROTORUA RETURNED SERVICES ASSOCIATION INCORPORATED (Licence No: 304)</v>
          </cell>
        </row>
        <row r="236">
          <cell r="B236" t="str">
            <v>RUAWAI BOWLING CLUB INC (Licence No: 586)</v>
          </cell>
        </row>
        <row r="237">
          <cell r="B237" t="str">
            <v>THE RUNANGA COMMUNITY SWIMMING POOL TRUST (Licence No: 1055)</v>
          </cell>
        </row>
        <row r="238">
          <cell r="B238" t="str">
            <v>RUNANGA WORKINGMENS CLUB &amp; MUTUAL SCHOOL OF ARTS (Licence No: 265)</v>
          </cell>
        </row>
        <row r="239">
          <cell r="B239" t="str">
            <v>RUSSELL R S A INC (Licence No: 481)</v>
          </cell>
        </row>
        <row r="240">
          <cell r="B240" t="str">
            <v>SANDRINGHAM BOWLING CLUB INC (Licence No: 629)</v>
          </cell>
        </row>
        <row r="241">
          <cell r="B241" t="str">
            <v>SEATOUN RETURNED SERVICES ASSOCIATION INC (Licence No: 122)</v>
          </cell>
        </row>
        <row r="242">
          <cell r="B242" t="str">
            <v>SILVERDALE AND DISTRICTS RETURNED SERVICES ASSOCIATION INCORPORATED (Licence No: 146)</v>
          </cell>
        </row>
        <row r="243">
          <cell r="B243" t="str">
            <v>TRUST AORAKI LIMITED (Licence No: 1328)</v>
          </cell>
        </row>
        <row r="244">
          <cell r="B244" t="str">
            <v>SOUTH CANTERBURY RETURNED SERVICES ASSOCIATION INC (Licence No: 195)</v>
          </cell>
        </row>
        <row r="245">
          <cell r="B245" t="str">
            <v>SOUTH OTAGO TOWN &amp; COUNTRY CLUB INC (Licence No: 230)</v>
          </cell>
        </row>
        <row r="246">
          <cell r="B246" t="str">
            <v>SOUTH TARANAKI CLUB INC (Licence No: 69)</v>
          </cell>
        </row>
        <row r="247">
          <cell r="B247" t="str">
            <v>SOUTH WAIRARAPA WORKINGMENS CLUB (Licence No: 764)</v>
          </cell>
        </row>
        <row r="248">
          <cell r="B248" t="str">
            <v>SOUTHERN VICTORIAN CHARITABLE TRUST INC (Licence No: 1250)</v>
          </cell>
        </row>
        <row r="249">
          <cell r="B249" t="str">
            <v>ST ALBANS/SHIRLEY CLUB INC (Licence No: 354)</v>
          </cell>
        </row>
        <row r="250">
          <cell r="B250" t="str">
            <v>ST JOHN'S CLUB INC (Licence No: 455)</v>
          </cell>
        </row>
        <row r="251">
          <cell r="B251" t="str">
            <v>STOKES VALLEY COSMOPOLITAN CLUB INCORPORATED (Licence No: 358)</v>
          </cell>
        </row>
        <row r="252">
          <cell r="B252" t="str">
            <v>THE STOKES VALLEY MEMORIAL R.S.A. INCORPORATED (Licence No: 669)</v>
          </cell>
        </row>
        <row r="253">
          <cell r="B253" t="str">
            <v>STRATFORD AND DISTRICTS RSA INCORPORATED (Licence No: 701)</v>
          </cell>
        </row>
        <row r="254">
          <cell r="B254" t="str">
            <v>STRATFORD CLUB INC (Licence No: 75)</v>
          </cell>
        </row>
        <row r="255">
          <cell r="B255" t="str">
            <v>SWANSON MEMORIAL R S A (INC) (Licence No: 793)</v>
          </cell>
        </row>
        <row r="256">
          <cell r="B256" t="str">
            <v>SYDENHAM BOWLING CLUB INC (Licence No: 91)</v>
          </cell>
        </row>
        <row r="257">
          <cell r="B257" t="str">
            <v>TAIERI BOWLING CLUB INC (Licence No: 420)</v>
          </cell>
        </row>
        <row r="258">
          <cell r="B258" t="str">
            <v>TAIRUA BOWLING CLUB INCORPORATED (Licence No: 237)</v>
          </cell>
        </row>
        <row r="259">
          <cell r="B259" t="str">
            <v>TAITA RETURNED SERVICES ASSOCIATION INCORPORATED (Licence No: 808)</v>
          </cell>
        </row>
        <row r="260">
          <cell r="B260" t="str">
            <v>TAKAPUNA MEMORIAL R S A INCORPORATED (Licence No: 126)</v>
          </cell>
        </row>
        <row r="261">
          <cell r="B261" t="str">
            <v>TAKARO SPORTS CLUB INCORPORATED (Licence No: 1197)</v>
          </cell>
        </row>
        <row r="262">
          <cell r="B262" t="str">
            <v>TARADALE &amp; DISTRICT R S A INC (Licence No: 491)</v>
          </cell>
        </row>
        <row r="263">
          <cell r="B263" t="str">
            <v>TARADALE CLUB INC (Licence No: 502)</v>
          </cell>
        </row>
        <row r="264">
          <cell r="B264" t="str">
            <v>TARARUA CLUB INC (Licence No: 529)</v>
          </cell>
        </row>
        <row r="265">
          <cell r="B265" t="str">
            <v>TAUMARUNUI &amp; DISTRICT R S A CLUB INC (Licence No: 758)</v>
          </cell>
        </row>
        <row r="266">
          <cell r="B266" t="str">
            <v>TAUMARUNUI COSMOPOLITAN CLUB INC (Licence No: 463)</v>
          </cell>
        </row>
        <row r="267">
          <cell r="B267" t="str">
            <v>TAUPO COSMOPOLITAN CLUB INC (Licence No: 163)</v>
          </cell>
        </row>
        <row r="268">
          <cell r="B268" t="str">
            <v>TAUPO DARTS ASSOCIATION INC (Licence No: 37)</v>
          </cell>
        </row>
        <row r="269">
          <cell r="B269" t="str">
            <v>TAUPO RETURNED AND SERVICES ASSOCIATION INCORPORATED (Licence No: 242)</v>
          </cell>
        </row>
        <row r="270">
          <cell r="B270" t="str">
            <v>TAURANGA CITIZENS CLUB INC (Licence No: 514)</v>
          </cell>
        </row>
        <row r="271">
          <cell r="B271" t="str">
            <v>TAURANGA SPORT FISHING CLUB INCORPORATED (Licence No: 81)</v>
          </cell>
        </row>
        <row r="272">
          <cell r="B272" t="str">
            <v>TAURANGA RETURNED SERVICES ASSOCIATION INC (Licence No: 51)</v>
          </cell>
        </row>
        <row r="273">
          <cell r="B273" t="str">
            <v>BOWLS TAURANGA SOUTH INC (Licence No: 185)</v>
          </cell>
        </row>
        <row r="274">
          <cell r="B274" t="str">
            <v>TAWA R S A INC (Licence No: 371)</v>
          </cell>
        </row>
        <row r="275">
          <cell r="B275" t="str">
            <v>TE ANAU CLUB INC (Licence No: 607)</v>
          </cell>
        </row>
        <row r="276">
          <cell r="B276" t="str">
            <v>TE AROHA CLUB INCORPORATED (Licence No: 792)</v>
          </cell>
        </row>
        <row r="277">
          <cell r="B277" t="str">
            <v>TE AROHA HUTT VALLEY ASSOCIATION INC (Licence No: 651)</v>
          </cell>
        </row>
        <row r="278">
          <cell r="B278" t="str">
            <v>TE AROHA MEMORIAL RSA INC (Licence No: 690)</v>
          </cell>
        </row>
        <row r="279">
          <cell r="B279" t="str">
            <v>TE ATATU BOATING CLUB INC (Licence No: 330)</v>
          </cell>
        </row>
        <row r="280">
          <cell r="B280" t="str">
            <v>THE TE ATATU MEMORIAL RSA INCORPORATED (Licence No: 206)</v>
          </cell>
        </row>
        <row r="281">
          <cell r="B281" t="str">
            <v>TE AWAMUTU &amp; DISTRICT MEMORIAL RSA INCORPORATED (Licence No: 530)</v>
          </cell>
        </row>
        <row r="282">
          <cell r="B282" t="str">
            <v>TE PUKE CITIZENS CLUB INC (Licence No: 475)</v>
          </cell>
        </row>
        <row r="283">
          <cell r="B283" t="str">
            <v>TE PUKE CLUB INCORPORATED (Licence No: 648)</v>
          </cell>
        </row>
        <row r="284">
          <cell r="B284" t="str">
            <v>TE PUKE MEMORIAL RETURNED SERVICES ASSOCIATION INC (Licence No: 299)</v>
          </cell>
        </row>
        <row r="285">
          <cell r="B285" t="str">
            <v>THAMES BOWLING CLUB INCORPORATED (Licence No: 95)</v>
          </cell>
        </row>
        <row r="286">
          <cell r="B286" t="str">
            <v>THAMES COAST BOWLING CLUB INCORPORATED (Licence No: 668)</v>
          </cell>
        </row>
        <row r="287">
          <cell r="B287" t="str">
            <v>THAMES WORKINGMEN'S CLUB INCORPORATED (Licence No: 105)</v>
          </cell>
        </row>
        <row r="288">
          <cell r="B288" t="str">
            <v>THE OLDE ESTABLISHMENT INCORPORATED (Licence No: 517)</v>
          </cell>
        </row>
        <row r="289">
          <cell r="B289" t="str">
            <v>THE PARK BOWLING CLUB - KILBIRNIE (INC) (Licence No: 639)</v>
          </cell>
        </row>
        <row r="290">
          <cell r="B290" t="str">
            <v>THE SOUTHERN TRUST (Licence No: 901)</v>
          </cell>
        </row>
        <row r="291">
          <cell r="B291" t="str">
            <v>TIMARU SOUTH COSMOPOLITAN CLUB INC (Licence No: 567)</v>
          </cell>
        </row>
        <row r="292">
          <cell r="B292" t="str">
            <v>TIMARU TOWN &amp; COUNTRY CLUB INC (Licence No: 395)</v>
          </cell>
        </row>
        <row r="293">
          <cell r="B293" t="str">
            <v>TITAHI BAY BOWLING CLUB INC (Licence No: 594)</v>
          </cell>
        </row>
        <row r="294">
          <cell r="B294" t="str">
            <v>TITAHI BAY R S A INC (Licence No: 433)</v>
          </cell>
        </row>
        <row r="295">
          <cell r="B295" t="str">
            <v>TITIRANGI GOLF CLUB INCORPORATED (Licence No: 1185)</v>
          </cell>
        </row>
        <row r="296">
          <cell r="B296" t="str">
            <v>TITIRANGI RETURNED SERVICES ASSOCIATION INCORPORATED (Licence No: 508)</v>
          </cell>
        </row>
        <row r="297">
          <cell r="B297" t="str">
            <v>TOKAANU-TURANGI &amp; DISTRICTS MEMORIAL RSA INCORPORATED (Licence No: 165)</v>
          </cell>
        </row>
        <row r="298">
          <cell r="B298" t="str">
            <v>TOKOROA CLUB INCORPORATED (Licence No: 834)</v>
          </cell>
        </row>
        <row r="299">
          <cell r="B299" t="str">
            <v>TOKOROA COSMOPOLITAN CLUB INCORPORATED (Licence No: 787)</v>
          </cell>
        </row>
        <row r="300">
          <cell r="B300" t="str">
            <v>TONGARIRO CHARTERED CLUB INC (Licence No: 818)</v>
          </cell>
        </row>
        <row r="301">
          <cell r="B301" t="str">
            <v>TOWN AND COUNTRY CLUB INCORPORATED (Licence No: 473)</v>
          </cell>
        </row>
        <row r="302">
          <cell r="B302" t="str">
            <v>TRILLIAN TRUST (Licence No: 1169)</v>
          </cell>
        </row>
        <row r="303">
          <cell r="B303" t="str">
            <v>TUAKAU COSMOPOLITAN CLUB (Licence No: 307)</v>
          </cell>
        </row>
        <row r="304">
          <cell r="B304" t="str">
            <v>UPPER HUTT CLUB INC (Licence No: 288)</v>
          </cell>
        </row>
        <row r="305">
          <cell r="B305" t="str">
            <v>UPPER HUTT COSMOPOLITAN CLUB (Licence No: 2003704)</v>
          </cell>
        </row>
        <row r="306">
          <cell r="B306" t="str">
            <v>VALLEY CLUB INCORPORATED (Licence No: 380)</v>
          </cell>
        </row>
        <row r="307">
          <cell r="B307" t="str">
            <v>WAIAU TOWN &amp; COUNTRY CLUB INCORPORATED (Licence No: 342)</v>
          </cell>
        </row>
        <row r="308">
          <cell r="B308" t="str">
            <v>Waiheke Bowling and Cosmopolitan Club (Licence No: 964)</v>
          </cell>
        </row>
        <row r="309">
          <cell r="B309" t="str">
            <v>WAIHEKE RETURNED SERVICES ASSOCIATION INCORPORATED (Licence No: 1056)</v>
          </cell>
        </row>
        <row r="310">
          <cell r="B310" t="str">
            <v>WAIHI BEACH MEMORIAL RSA INCORPORATED (Licence No: 628)</v>
          </cell>
        </row>
        <row r="311">
          <cell r="B311" t="str">
            <v>WAIHI MEMORIAL R.S.A. (INCORPORATED) (Licence No: 332)</v>
          </cell>
        </row>
        <row r="312">
          <cell r="B312" t="str">
            <v>WAIKANAE CHARTERED CLUB INC (Licence No: 411)</v>
          </cell>
        </row>
        <row r="313">
          <cell r="B313" t="str">
            <v>WAIKATO COMMERCE CLUB INCORPORATED (Licence No: 312)</v>
          </cell>
        </row>
        <row r="314">
          <cell r="B314" t="str">
            <v>MASSE INCORPORATED (Licence No: 746)</v>
          </cell>
        </row>
        <row r="315">
          <cell r="B315" t="str">
            <v>WAIMATE TOWN &amp; COUNTRY CLUB INC (Licence No: 97)</v>
          </cell>
        </row>
        <row r="316">
          <cell r="B316" t="str">
            <v>CLUB WAIMEA INC (Licence No: 664)</v>
          </cell>
        </row>
        <row r="317">
          <cell r="B317" t="str">
            <v>WAINUIOMATA BOWLING CLUB INC (Licence No: 309)</v>
          </cell>
        </row>
        <row r="318">
          <cell r="B318" t="str">
            <v>WAIPA WORKINGMENS CLUB INCORPORATED (Licence No: 311)</v>
          </cell>
        </row>
        <row r="319">
          <cell r="B319" t="str">
            <v>WAIPUKURAU CLUB INC (Licence No: 324)</v>
          </cell>
        </row>
        <row r="320">
          <cell r="B320" t="str">
            <v>WAIRARAPA SERVICES &amp; CITIZENS CLUB INC. (Licence No: 87)</v>
          </cell>
        </row>
        <row r="321">
          <cell r="B321" t="str">
            <v>WAIROA CLUB (INCORPORATED) (Licence No: 254)</v>
          </cell>
        </row>
        <row r="322">
          <cell r="B322" t="str">
            <v>WAITAKERE RETURNED SERVICES ASSOCIATION INCORPORATED (Licence No: 913)</v>
          </cell>
        </row>
        <row r="323">
          <cell r="B323" t="str">
            <v>WAITARA DISTRICT SERVICES &amp; CITIZENS CLUB INC (Licence No: 142)</v>
          </cell>
        </row>
        <row r="324">
          <cell r="B324" t="str">
            <v>WAITARA TOWN &amp; COUNTRY CLUB INC (Licence No: 150)</v>
          </cell>
        </row>
        <row r="325">
          <cell r="B325" t="str">
            <v>WAITOMO CLUB INCORPORATED (Licence No: 276)</v>
          </cell>
        </row>
        <row r="326">
          <cell r="B326" t="str">
            <v>WAIUKU COSMOPOLITAN CLUB INC (Licence No: 471)</v>
          </cell>
        </row>
        <row r="327">
          <cell r="B327" t="str">
            <v>WANAKA DISTRICTS CLUB INC (Licence No: 966)</v>
          </cell>
        </row>
        <row r="328">
          <cell r="B328" t="str">
            <v>WANGANUI COSMOPOLITAN CLUB INC (Licence No: 120)</v>
          </cell>
        </row>
        <row r="329">
          <cell r="B329" t="str">
            <v>WANGANUI EAST CLUB INC (Licence No: 156)</v>
          </cell>
        </row>
        <row r="330">
          <cell r="B330" t="str">
            <v>WANGANUI RETURNED SERVICES ASSOCIATION INC (Licence No: 672)</v>
          </cell>
        </row>
        <row r="331">
          <cell r="B331" t="str">
            <v>WARKWORTH &amp; DISTRICTS RETURNED SERVICES ASSOCIATION INC (Licence No: 632)</v>
          </cell>
        </row>
        <row r="332">
          <cell r="B332" t="str">
            <v>WEST END (NEW PLYMOUTH) BOWLING CLUB (INC) (Licence No: 1181)</v>
          </cell>
        </row>
        <row r="333">
          <cell r="B333" t="str">
            <v>WEYMOUTH COSMOPOLITAN &amp; SPORTS CLUB INC (Licence No: 674)</v>
          </cell>
        </row>
        <row r="334">
          <cell r="B334" t="str">
            <v>WHAKATANE RETURNED SERVICES ASSOCIATION INCORPORATED (Licence No: 676)</v>
          </cell>
        </row>
        <row r="335">
          <cell r="B335" t="str">
            <v>WHAKATANE SPORTFISHING CLUB INCORPORATED (Licence No: 1049)</v>
          </cell>
        </row>
        <row r="336">
          <cell r="B336" t="str">
            <v>WHANGAMATA CLUB INCORPORATED (Licence No: 282)</v>
          </cell>
        </row>
        <row r="337">
          <cell r="B337" t="str">
            <v>WHANGAMATA RETURNED SERVICES ASSOCIATION INCORPORATED (Licence No: 620)</v>
          </cell>
        </row>
        <row r="338">
          <cell r="B338" t="str">
            <v>THE WHANGAREI RETURNED SERVICES ASSOCIATION INCORPORATED (Licence No: 364)</v>
          </cell>
        </row>
        <row r="339">
          <cell r="B339" t="str">
            <v>THE WHITEHOUSE TAVERN TRUST BOARD (Licence No: 162)</v>
          </cell>
        </row>
        <row r="340">
          <cell r="B340" t="str">
            <v>WOOLSTON CLUB INC (Licence No: 192)</v>
          </cell>
        </row>
        <row r="341">
          <cell r="B341" t="str">
            <v>YOUTHTOWN INCORPORATED (Licence No: 1257)</v>
          </cell>
        </row>
        <row r="342">
          <cell r="B342" t="str">
            <v>WHAKATANE SPORTFISHING CLUB INCORPORATED (Licence No: 1049)</v>
          </cell>
        </row>
        <row r="343">
          <cell r="B343" t="str">
            <v>WHANGAMATA CLUB INCORPORATED (Licence No: 282)</v>
          </cell>
        </row>
        <row r="344">
          <cell r="B344" t="str">
            <v>WHANGAMATA RETURNED SERVICES ASSOCIATION INCORPORATED (Licence No: 620)</v>
          </cell>
        </row>
        <row r="345">
          <cell r="B345" t="str">
            <v>THE WHANGAREI RETURNED SERVICES ASSOCIATION INCORPORATED (Licence No: 364)</v>
          </cell>
        </row>
        <row r="346">
          <cell r="B346" t="str">
            <v>THE WHITEHOUSE TAVERN TRUST BOARD (Licence No: 162)</v>
          </cell>
        </row>
        <row r="347">
          <cell r="B347" t="str">
            <v>WHITFORD PARK GOLF CLUB INCORPORATED (Licence No: 993)</v>
          </cell>
        </row>
        <row r="348">
          <cell r="B348" t="str">
            <v>WOOLSTON CLUB INC (Licence No: 192)</v>
          </cell>
        </row>
        <row r="349">
          <cell r="B349" t="str">
            <v>YOUTHTOWN INCORPORATED (Licence No: 1257)</v>
          </cell>
        </row>
        <row r="350">
          <cell r="B350" t="str">
            <v>THE WHANGAREI RETURNED SERVICES ASSOCIATION INCORPORATED (Licence No: 364)</v>
          </cell>
        </row>
        <row r="351">
          <cell r="B351" t="str">
            <v>THE WHITEHOUSE TAVERN TRUST BOARD (Licence No: 162)</v>
          </cell>
        </row>
        <row r="352">
          <cell r="B352" t="str">
            <v>WHITFORD PARK GOLF CLUB INCORPORATED (Licence No: 993)</v>
          </cell>
        </row>
        <row r="353">
          <cell r="B353" t="str">
            <v>WOOLSTON CLUB INC (Licence No: 192)</v>
          </cell>
        </row>
        <row r="354">
          <cell r="B354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opLeftCell="A34" zoomScale="75" zoomScaleNormal="75" workbookViewId="0">
      <selection activeCell="C59" sqref="C59"/>
    </sheetView>
  </sheetViews>
  <sheetFormatPr defaultRowHeight="12.75" x14ac:dyDescent="0.2"/>
  <cols>
    <col min="1" max="1" width="56" style="5" bestFit="1" customWidth="1"/>
    <col min="2" max="2" width="38.140625" style="6" customWidth="1"/>
    <col min="3" max="3" width="12.42578125" style="7" bestFit="1" customWidth="1"/>
    <col min="4" max="4" width="14.5703125" hidden="1" customWidth="1"/>
    <col min="5" max="5" width="24.5703125" hidden="1" customWidth="1"/>
    <col min="6" max="7" width="0" hidden="1" customWidth="1"/>
    <col min="8" max="8" width="16" hidden="1" customWidth="1"/>
    <col min="9" max="10" width="0" hidden="1" customWidth="1"/>
    <col min="11" max="11" width="18.140625" hidden="1" customWidth="1"/>
    <col min="12" max="12" width="19" hidden="1" customWidth="1"/>
    <col min="13" max="13" width="13.85546875" hidden="1" customWidth="1"/>
    <col min="14" max="18" width="0" hidden="1" customWidth="1"/>
    <col min="22" max="22" width="16.140625" bestFit="1" customWidth="1"/>
  </cols>
  <sheetData>
    <row r="1" spans="1:22" ht="35.25" customHeight="1" x14ac:dyDescent="0.2">
      <c r="A1" s="44" t="s">
        <v>110</v>
      </c>
      <c r="B1" s="44"/>
      <c r="C1" s="1"/>
      <c r="D1" s="2" t="s">
        <v>1</v>
      </c>
      <c r="E1" s="3" t="s">
        <v>2</v>
      </c>
      <c r="F1" t="str">
        <f>TEXT(VLOOKUP($E$1,$K$1:$N$29,3,FALSE),"mmmm yy")</f>
        <v>March 13</v>
      </c>
      <c r="K1" t="s">
        <v>3</v>
      </c>
      <c r="M1" s="4">
        <v>39508</v>
      </c>
      <c r="O1" s="2" t="s">
        <v>4</v>
      </c>
      <c r="P1" s="2" t="str">
        <f>VLOOKUP(E1,K1:L29,2,FALSE)</f>
        <v>October to December 12</v>
      </c>
    </row>
    <row r="2" spans="1:22" ht="9" customHeight="1" x14ac:dyDescent="0.2">
      <c r="K2" t="s">
        <v>5</v>
      </c>
      <c r="L2" t="s">
        <v>3</v>
      </c>
      <c r="M2" s="4">
        <v>39600</v>
      </c>
      <c r="N2" s="4">
        <v>39508</v>
      </c>
      <c r="P2" t="str">
        <f>TEXT(VLOOKUP($E$1,$K$1:$N$29,4,FALSE),"mmmm yy")</f>
        <v>December 12</v>
      </c>
    </row>
    <row r="3" spans="1:22" ht="9" customHeight="1" x14ac:dyDescent="0.2">
      <c r="B3" s="8"/>
      <c r="K3" t="s">
        <v>6</v>
      </c>
      <c r="L3" t="s">
        <v>5</v>
      </c>
      <c r="M3" s="4">
        <v>39692</v>
      </c>
      <c r="N3" s="4">
        <v>39600</v>
      </c>
      <c r="O3" s="9" t="str">
        <f>"Gaming Machine Proceeds by District and Society Type - "&amp;E1</f>
        <v>Gaming Machine Proceeds by District and Society Type - January to March 13</v>
      </c>
      <c r="P3" s="10"/>
      <c r="Q3" s="10"/>
      <c r="R3" s="10"/>
    </row>
    <row r="4" spans="1:22" ht="38.25" customHeight="1" x14ac:dyDescent="0.2">
      <c r="A4" s="11" t="s">
        <v>7</v>
      </c>
      <c r="B4" s="12" t="s">
        <v>8</v>
      </c>
      <c r="C4" s="13" t="s">
        <v>9</v>
      </c>
      <c r="K4" t="s">
        <v>10</v>
      </c>
      <c r="L4" t="s">
        <v>6</v>
      </c>
      <c r="M4" s="4">
        <v>39783</v>
      </c>
      <c r="N4" s="4">
        <v>39692</v>
      </c>
      <c r="O4" s="14" t="str">
        <f>"Gaming Machine Proceeds by District and Society Type - "&amp;P1</f>
        <v>Gaming Machine Proceeds by District and Society Type - October to December 12</v>
      </c>
      <c r="P4" s="10"/>
      <c r="Q4" s="10"/>
      <c r="R4" s="10"/>
    </row>
    <row r="5" spans="1:22" ht="14.1" customHeight="1" x14ac:dyDescent="0.2">
      <c r="A5" s="15" t="s">
        <v>11</v>
      </c>
      <c r="B5" s="16">
        <v>1482771.1700000002</v>
      </c>
      <c r="C5" s="17">
        <f t="shared" ref="C5:C35" si="0">B5/$B$72</f>
        <v>7.1961846178311669E-3</v>
      </c>
      <c r="K5" t="s">
        <v>12</v>
      </c>
      <c r="L5" t="s">
        <v>10</v>
      </c>
      <c r="M5" s="4">
        <v>39873</v>
      </c>
      <c r="N5" s="4">
        <v>39783</v>
      </c>
    </row>
    <row r="6" spans="1:22" ht="14.1" customHeight="1" x14ac:dyDescent="0.2">
      <c r="A6" s="15" t="s">
        <v>13</v>
      </c>
      <c r="B6" s="43">
        <v>61679938.170000002</v>
      </c>
      <c r="C6" s="17">
        <f t="shared" si="0"/>
        <v>0.29934505827202684</v>
      </c>
      <c r="E6" s="42"/>
      <c r="K6" t="s">
        <v>14</v>
      </c>
      <c r="L6" t="s">
        <v>12</v>
      </c>
      <c r="M6" s="4">
        <v>39965</v>
      </c>
      <c r="N6" s="4">
        <v>39873</v>
      </c>
      <c r="O6" s="2" t="str">
        <f>"Difference in Gaming Machine Proceeds by District and Society Type from "&amp;$P$2&amp;" to "&amp;$F$1</f>
        <v>Difference in Gaming Machine Proceeds by District and Society Type from December 12 to March 13</v>
      </c>
      <c r="V6" s="21"/>
    </row>
    <row r="7" spans="1:22" ht="14.1" customHeight="1" x14ac:dyDescent="0.2">
      <c r="A7" s="15" t="s">
        <v>15</v>
      </c>
      <c r="B7" s="16">
        <v>690866.01</v>
      </c>
      <c r="C7" s="17">
        <f t="shared" si="0"/>
        <v>3.3529107219857756E-3</v>
      </c>
      <c r="K7" t="s">
        <v>16</v>
      </c>
      <c r="L7" t="s">
        <v>14</v>
      </c>
      <c r="M7" s="4">
        <v>40057</v>
      </c>
      <c r="N7" s="4">
        <v>39965</v>
      </c>
      <c r="O7" s="2" t="str">
        <f>"Difference in GMP from "&amp;$P$2&amp;" to "&amp;$F$1</f>
        <v>Difference in GMP from December 12 to March 13</v>
      </c>
    </row>
    <row r="8" spans="1:22" ht="14.1" customHeight="1" x14ac:dyDescent="0.2">
      <c r="A8" s="15" t="s">
        <v>17</v>
      </c>
      <c r="B8" s="16">
        <v>339399.87</v>
      </c>
      <c r="C8" s="17">
        <f t="shared" si="0"/>
        <v>1.6471753519377488E-3</v>
      </c>
      <c r="K8" t="s">
        <v>18</v>
      </c>
      <c r="L8" t="s">
        <v>16</v>
      </c>
      <c r="M8" s="4">
        <v>40148</v>
      </c>
      <c r="N8" s="4">
        <v>40057</v>
      </c>
    </row>
    <row r="9" spans="1:22" ht="14.1" customHeight="1" x14ac:dyDescent="0.2">
      <c r="A9" s="15" t="s">
        <v>19</v>
      </c>
      <c r="B9" s="16">
        <v>439478.22000000003</v>
      </c>
      <c r="C9" s="17">
        <f t="shared" si="0"/>
        <v>2.1328755715123741E-3</v>
      </c>
      <c r="K9" t="s">
        <v>20</v>
      </c>
      <c r="L9" t="s">
        <v>18</v>
      </c>
      <c r="M9" s="4">
        <v>40238</v>
      </c>
      <c r="N9" s="4">
        <v>40148</v>
      </c>
    </row>
    <row r="10" spans="1:22" ht="14.1" customHeight="1" x14ac:dyDescent="0.2">
      <c r="A10" s="15" t="s">
        <v>21</v>
      </c>
      <c r="B10" s="16">
        <v>819371.03</v>
      </c>
      <c r="C10" s="17">
        <f t="shared" si="0"/>
        <v>3.9765712482678489E-3</v>
      </c>
      <c r="K10" t="s">
        <v>22</v>
      </c>
      <c r="L10" t="s">
        <v>20</v>
      </c>
      <c r="M10" s="4">
        <v>40330</v>
      </c>
      <c r="N10" s="4">
        <v>40238</v>
      </c>
    </row>
    <row r="11" spans="1:22" ht="14.1" customHeight="1" x14ac:dyDescent="0.2">
      <c r="A11" s="15" t="s">
        <v>23</v>
      </c>
      <c r="B11" s="16">
        <v>51633.4</v>
      </c>
      <c r="C11" s="17">
        <f t="shared" si="0"/>
        <v>2.5058720210099835E-4</v>
      </c>
      <c r="K11" t="s">
        <v>24</v>
      </c>
      <c r="L11" t="s">
        <v>22</v>
      </c>
      <c r="M11" s="4">
        <v>40422</v>
      </c>
      <c r="N11" s="4">
        <v>40330</v>
      </c>
    </row>
    <row r="12" spans="1:22" ht="14.1" customHeight="1" x14ac:dyDescent="0.2">
      <c r="A12" s="15" t="s">
        <v>25</v>
      </c>
      <c r="B12" s="16">
        <v>20083735.149999999</v>
      </c>
      <c r="C12" s="17">
        <f t="shared" si="0"/>
        <v>9.7470377681422748E-2</v>
      </c>
      <c r="K12" t="s">
        <v>26</v>
      </c>
      <c r="L12" t="s">
        <v>24</v>
      </c>
      <c r="M12" s="4">
        <v>40513</v>
      </c>
      <c r="N12" s="4">
        <v>40422</v>
      </c>
    </row>
    <row r="13" spans="1:22" ht="14.1" customHeight="1" x14ac:dyDescent="0.2">
      <c r="A13" s="15" t="s">
        <v>27</v>
      </c>
      <c r="B13" s="16">
        <v>471552.56000000006</v>
      </c>
      <c r="C13" s="17">
        <f t="shared" si="0"/>
        <v>2.2885387492197523E-3</v>
      </c>
      <c r="K13" t="s">
        <v>28</v>
      </c>
      <c r="L13" t="s">
        <v>26</v>
      </c>
      <c r="M13" s="4">
        <v>40603</v>
      </c>
      <c r="N13" s="4">
        <v>40513</v>
      </c>
    </row>
    <row r="14" spans="1:22" ht="14.1" customHeight="1" x14ac:dyDescent="0.2">
      <c r="A14" s="15" t="s">
        <v>29</v>
      </c>
      <c r="B14" s="16">
        <v>4270928.38</v>
      </c>
      <c r="C14" s="17">
        <f t="shared" si="0"/>
        <v>2.0727668391350353E-2</v>
      </c>
      <c r="K14" t="s">
        <v>30</v>
      </c>
      <c r="L14" t="s">
        <v>28</v>
      </c>
      <c r="M14" s="4">
        <v>40695</v>
      </c>
      <c r="N14" s="4">
        <v>40544</v>
      </c>
    </row>
    <row r="15" spans="1:22" ht="14.1" customHeight="1" x14ac:dyDescent="0.2">
      <c r="A15" s="15" t="s">
        <v>31</v>
      </c>
      <c r="B15" s="16">
        <v>3172637.77</v>
      </c>
      <c r="C15" s="17">
        <f t="shared" si="0"/>
        <v>1.5397444717261514E-2</v>
      </c>
      <c r="K15" t="s">
        <v>32</v>
      </c>
      <c r="L15" t="s">
        <v>30</v>
      </c>
      <c r="M15" s="4">
        <v>40787</v>
      </c>
      <c r="N15" s="4">
        <v>40695</v>
      </c>
    </row>
    <row r="16" spans="1:22" ht="14.1" customHeight="1" x14ac:dyDescent="0.2">
      <c r="A16" s="15" t="s">
        <v>34</v>
      </c>
      <c r="B16" s="16">
        <v>2300064.84</v>
      </c>
      <c r="C16" s="17">
        <f t="shared" si="0"/>
        <v>1.1162674023141616E-2</v>
      </c>
      <c r="K16" t="s">
        <v>35</v>
      </c>
      <c r="L16" t="s">
        <v>33</v>
      </c>
      <c r="M16" s="4">
        <v>40969</v>
      </c>
      <c r="N16" s="4">
        <v>40878</v>
      </c>
    </row>
    <row r="17" spans="1:14" ht="14.1" customHeight="1" x14ac:dyDescent="0.2">
      <c r="A17" s="15" t="s">
        <v>36</v>
      </c>
      <c r="B17" s="16">
        <v>745533.79</v>
      </c>
      <c r="C17" s="17">
        <f t="shared" si="0"/>
        <v>3.6182243762342449E-3</v>
      </c>
      <c r="K17" t="s">
        <v>37</v>
      </c>
      <c r="L17" t="s">
        <v>35</v>
      </c>
      <c r="M17" s="4">
        <v>41061</v>
      </c>
      <c r="N17" s="4">
        <v>40969</v>
      </c>
    </row>
    <row r="18" spans="1:14" ht="14.1" customHeight="1" x14ac:dyDescent="0.2">
      <c r="A18" s="15" t="s">
        <v>38</v>
      </c>
      <c r="B18" s="16">
        <v>859403.57000000007</v>
      </c>
      <c r="C18" s="17">
        <f t="shared" si="0"/>
        <v>4.1708571599373559E-3</v>
      </c>
      <c r="K18" t="s">
        <v>39</v>
      </c>
      <c r="L18" t="s">
        <v>37</v>
      </c>
      <c r="M18" s="4">
        <v>41153</v>
      </c>
      <c r="N18" s="4">
        <v>41061</v>
      </c>
    </row>
    <row r="19" spans="1:14" ht="14.1" customHeight="1" x14ac:dyDescent="0.2">
      <c r="A19" s="15" t="s">
        <v>40</v>
      </c>
      <c r="B19" s="16">
        <v>5831789.9800000004</v>
      </c>
      <c r="C19" s="17">
        <f t="shared" si="0"/>
        <v>2.8302841461705738E-2</v>
      </c>
      <c r="K19" t="s">
        <v>41</v>
      </c>
      <c r="L19" t="s">
        <v>39</v>
      </c>
      <c r="M19" s="4">
        <v>41244</v>
      </c>
      <c r="N19" s="4">
        <v>41153</v>
      </c>
    </row>
    <row r="20" spans="1:14" ht="14.1" customHeight="1" x14ac:dyDescent="0.2">
      <c r="A20" s="15" t="s">
        <v>42</v>
      </c>
      <c r="B20" s="16">
        <v>3762585.5200000005</v>
      </c>
      <c r="C20" s="17">
        <f t="shared" si="0"/>
        <v>1.8260578968701074E-2</v>
      </c>
      <c r="K20" t="s">
        <v>2</v>
      </c>
      <c r="L20" t="s">
        <v>41</v>
      </c>
      <c r="M20" s="4">
        <v>41334</v>
      </c>
      <c r="N20" s="4">
        <v>41244</v>
      </c>
    </row>
    <row r="21" spans="1:14" ht="14.1" customHeight="1" x14ac:dyDescent="0.2">
      <c r="A21" s="15" t="s">
        <v>43</v>
      </c>
      <c r="B21" s="16">
        <v>994857.27</v>
      </c>
      <c r="C21" s="17">
        <f t="shared" si="0"/>
        <v>4.8282410180065126E-3</v>
      </c>
      <c r="K21" t="s">
        <v>44</v>
      </c>
      <c r="L21" t="s">
        <v>2</v>
      </c>
      <c r="M21" s="4">
        <v>41426</v>
      </c>
      <c r="N21" s="4">
        <v>41334</v>
      </c>
    </row>
    <row r="22" spans="1:14" ht="14.1" customHeight="1" x14ac:dyDescent="0.2">
      <c r="A22" s="15" t="s">
        <v>45</v>
      </c>
      <c r="B22" s="16">
        <v>1835217.4900000002</v>
      </c>
      <c r="C22" s="17">
        <f t="shared" si="0"/>
        <v>8.9066769971746368E-3</v>
      </c>
      <c r="K22" t="s">
        <v>46</v>
      </c>
      <c r="L22" t="s">
        <v>44</v>
      </c>
      <c r="M22" s="4">
        <v>41518</v>
      </c>
      <c r="N22" s="4">
        <v>41426</v>
      </c>
    </row>
    <row r="23" spans="1:14" ht="14.1" customHeight="1" x14ac:dyDescent="0.2">
      <c r="A23" s="15" t="s">
        <v>47</v>
      </c>
      <c r="B23" s="16">
        <v>436980.99999999994</v>
      </c>
      <c r="C23" s="17">
        <f t="shared" si="0"/>
        <v>2.1207560641231518E-3</v>
      </c>
      <c r="K23" t="s">
        <v>48</v>
      </c>
      <c r="L23" t="s">
        <v>46</v>
      </c>
      <c r="M23" s="4">
        <v>41609</v>
      </c>
      <c r="N23" s="4">
        <v>41518</v>
      </c>
    </row>
    <row r="24" spans="1:14" ht="14.1" customHeight="1" x14ac:dyDescent="0.2">
      <c r="A24" s="15" t="s">
        <v>49</v>
      </c>
      <c r="B24" s="16">
        <v>3490195.4299999997</v>
      </c>
      <c r="C24" s="17">
        <f t="shared" si="0"/>
        <v>1.6938615461879147E-2</v>
      </c>
      <c r="K24" t="s">
        <v>50</v>
      </c>
      <c r="L24" t="s">
        <v>48</v>
      </c>
      <c r="M24" s="4">
        <v>41699</v>
      </c>
      <c r="N24" s="4">
        <v>41609</v>
      </c>
    </row>
    <row r="25" spans="1:14" ht="14.1" customHeight="1" x14ac:dyDescent="0.2">
      <c r="A25" s="15" t="s">
        <v>51</v>
      </c>
      <c r="B25" s="16">
        <v>224471.81999999998</v>
      </c>
      <c r="C25" s="17">
        <f t="shared" si="0"/>
        <v>1.0894065725735457E-3</v>
      </c>
      <c r="K25" t="s">
        <v>52</v>
      </c>
      <c r="L25" t="s">
        <v>50</v>
      </c>
      <c r="M25" s="4">
        <v>41791</v>
      </c>
      <c r="N25" s="4">
        <v>41699</v>
      </c>
    </row>
    <row r="26" spans="1:14" ht="14.1" customHeight="1" x14ac:dyDescent="0.2">
      <c r="A26" s="15" t="s">
        <v>53</v>
      </c>
      <c r="B26" s="16">
        <v>554447.63</v>
      </c>
      <c r="C26" s="17">
        <f t="shared" si="0"/>
        <v>2.6908450792167385E-3</v>
      </c>
      <c r="K26" t="s">
        <v>54</v>
      </c>
      <c r="L26" t="s">
        <v>52</v>
      </c>
      <c r="M26" s="4">
        <v>41883</v>
      </c>
      <c r="N26" s="4">
        <v>41791</v>
      </c>
    </row>
    <row r="27" spans="1:14" ht="14.1" customHeight="1" x14ac:dyDescent="0.2">
      <c r="A27" s="15" t="s">
        <v>55</v>
      </c>
      <c r="B27" s="16">
        <v>2332597.2800000003</v>
      </c>
      <c r="C27" s="17">
        <f t="shared" si="0"/>
        <v>1.1320560451637875E-2</v>
      </c>
      <c r="K27" t="s">
        <v>56</v>
      </c>
      <c r="L27" t="s">
        <v>54</v>
      </c>
      <c r="M27" s="4">
        <v>41974</v>
      </c>
      <c r="N27" s="4">
        <v>41883</v>
      </c>
    </row>
    <row r="28" spans="1:14" ht="14.1" customHeight="1" x14ac:dyDescent="0.2">
      <c r="A28" s="15" t="s">
        <v>57</v>
      </c>
      <c r="B28" s="16">
        <v>513900.58</v>
      </c>
      <c r="C28" s="17">
        <f t="shared" si="0"/>
        <v>2.4940621477624997E-3</v>
      </c>
      <c r="K28" t="s">
        <v>58</v>
      </c>
      <c r="L28" t="s">
        <v>56</v>
      </c>
      <c r="M28" s="4">
        <v>42064</v>
      </c>
      <c r="N28" s="4">
        <v>41974</v>
      </c>
    </row>
    <row r="29" spans="1:14" ht="14.1" customHeight="1" x14ac:dyDescent="0.2">
      <c r="A29" s="15" t="s">
        <v>59</v>
      </c>
      <c r="B29" s="16">
        <v>6460929.0600000005</v>
      </c>
      <c r="C29" s="17">
        <f t="shared" si="0"/>
        <v>3.1356179064683583E-2</v>
      </c>
      <c r="L29" t="s">
        <v>58</v>
      </c>
      <c r="M29" s="4">
        <v>42156</v>
      </c>
      <c r="N29" s="4">
        <v>42064</v>
      </c>
    </row>
    <row r="30" spans="1:14" ht="14.1" customHeight="1" x14ac:dyDescent="0.2">
      <c r="A30" s="15" t="s">
        <v>60</v>
      </c>
      <c r="B30" s="16">
        <v>196817.61</v>
      </c>
      <c r="C30" s="17">
        <f t="shared" si="0"/>
        <v>9.5519516851699608E-4</v>
      </c>
    </row>
    <row r="31" spans="1:14" ht="14.1" customHeight="1" x14ac:dyDescent="0.2">
      <c r="A31" s="15" t="s">
        <v>61</v>
      </c>
      <c r="B31" s="16">
        <v>692427.02</v>
      </c>
      <c r="C31" s="17">
        <f t="shared" si="0"/>
        <v>3.3604866152709685E-3</v>
      </c>
    </row>
    <row r="32" spans="1:14" ht="14.1" customHeight="1" x14ac:dyDescent="0.2">
      <c r="A32" s="15" t="s">
        <v>62</v>
      </c>
      <c r="B32" s="16">
        <v>2219590.0300000003</v>
      </c>
      <c r="C32" s="17">
        <f t="shared" si="0"/>
        <v>1.0772113698283882E-2</v>
      </c>
    </row>
    <row r="33" spans="1:3" ht="14.1" customHeight="1" x14ac:dyDescent="0.2">
      <c r="A33" s="15" t="s">
        <v>63</v>
      </c>
      <c r="B33" s="16">
        <v>985140.49</v>
      </c>
      <c r="C33" s="17">
        <f t="shared" si="0"/>
        <v>4.7810835440917415E-3</v>
      </c>
    </row>
    <row r="34" spans="1:3" ht="14.1" customHeight="1" x14ac:dyDescent="0.2">
      <c r="A34" s="15" t="s">
        <v>64</v>
      </c>
      <c r="B34" s="16">
        <v>1419994.6600000001</v>
      </c>
      <c r="C34" s="17">
        <f t="shared" si="0"/>
        <v>6.8915176774676555E-3</v>
      </c>
    </row>
    <row r="35" spans="1:3" ht="14.1" customHeight="1" x14ac:dyDescent="0.2">
      <c r="A35" s="15" t="s">
        <v>65</v>
      </c>
      <c r="B35" s="16">
        <v>3762921.0700000003</v>
      </c>
      <c r="C35" s="17">
        <f t="shared" si="0"/>
        <v>1.8262207459865027E-2</v>
      </c>
    </row>
    <row r="36" spans="1:3" ht="14.1" customHeight="1" x14ac:dyDescent="0.2">
      <c r="A36" s="15" t="s">
        <v>66</v>
      </c>
      <c r="B36" s="16">
        <v>2541101.4</v>
      </c>
      <c r="C36" s="17">
        <f t="shared" ref="C36:C67" si="1">B36/$B$72</f>
        <v>1.2332472587141846E-2</v>
      </c>
    </row>
    <row r="37" spans="1:3" ht="14.1" customHeight="1" x14ac:dyDescent="0.2">
      <c r="A37" s="15" t="s">
        <v>67</v>
      </c>
      <c r="B37" s="16">
        <v>4053370.84</v>
      </c>
      <c r="C37" s="17">
        <f t="shared" si="1"/>
        <v>1.9671818200493737E-2</v>
      </c>
    </row>
    <row r="38" spans="1:3" ht="14.1" customHeight="1" x14ac:dyDescent="0.2">
      <c r="A38" s="15" t="s">
        <v>68</v>
      </c>
      <c r="B38" s="16">
        <v>694567.01</v>
      </c>
      <c r="C38" s="17">
        <f t="shared" si="1"/>
        <v>3.3708724141264402E-3</v>
      </c>
    </row>
    <row r="39" spans="1:3" ht="14.1" customHeight="1" x14ac:dyDescent="0.2">
      <c r="A39" s="15" t="s">
        <v>69</v>
      </c>
      <c r="B39" s="16">
        <v>208903.63</v>
      </c>
      <c r="C39" s="17">
        <f t="shared" si="1"/>
        <v>1.0138510373216209E-3</v>
      </c>
    </row>
    <row r="40" spans="1:3" ht="14.1" customHeight="1" x14ac:dyDescent="0.2">
      <c r="A40" s="15" t="s">
        <v>70</v>
      </c>
      <c r="B40" s="16">
        <v>4085677.5200000005</v>
      </c>
      <c r="C40" s="17">
        <f t="shared" si="1"/>
        <v>1.9828608970622615E-2</v>
      </c>
    </row>
    <row r="41" spans="1:3" ht="14.1" customHeight="1" x14ac:dyDescent="0.2">
      <c r="A41" s="15" t="s">
        <v>71</v>
      </c>
      <c r="B41" s="16">
        <v>2973474.21</v>
      </c>
      <c r="C41" s="17">
        <f t="shared" si="1"/>
        <v>1.4430864184875998E-2</v>
      </c>
    </row>
    <row r="42" spans="1:3" ht="14.1" customHeight="1" x14ac:dyDescent="0.2">
      <c r="A42" s="15" t="s">
        <v>72</v>
      </c>
      <c r="B42" s="16">
        <v>674302.81</v>
      </c>
      <c r="C42" s="17">
        <f t="shared" si="1"/>
        <v>3.272526204486652E-3</v>
      </c>
    </row>
    <row r="43" spans="1:3" ht="14.1" customHeight="1" x14ac:dyDescent="0.2">
      <c r="A43" s="15" t="s">
        <v>73</v>
      </c>
      <c r="B43" s="16">
        <v>647193.74</v>
      </c>
      <c r="C43" s="17">
        <f t="shared" si="1"/>
        <v>3.1409604737220667E-3</v>
      </c>
    </row>
    <row r="44" spans="1:3" ht="14.1" customHeight="1" x14ac:dyDescent="0.2">
      <c r="A44" s="15" t="s">
        <v>74</v>
      </c>
      <c r="B44" s="16">
        <v>5090878.74</v>
      </c>
      <c r="C44" s="17">
        <f t="shared" si="1"/>
        <v>2.4707051243808384E-2</v>
      </c>
    </row>
    <row r="45" spans="1:3" ht="14.1" customHeight="1" x14ac:dyDescent="0.2">
      <c r="A45" s="15" t="s">
        <v>75</v>
      </c>
      <c r="B45" s="16">
        <v>707580.75</v>
      </c>
      <c r="C45" s="17">
        <f t="shared" si="1"/>
        <v>3.4340306933695239E-3</v>
      </c>
    </row>
    <row r="46" spans="1:3" ht="14.1" customHeight="1" x14ac:dyDescent="0.2">
      <c r="A46" s="15" t="s">
        <v>76</v>
      </c>
      <c r="B46" s="16">
        <v>802028.31</v>
      </c>
      <c r="C46" s="17">
        <f t="shared" si="1"/>
        <v>3.8924035645278472E-3</v>
      </c>
    </row>
    <row r="47" spans="1:3" ht="14.1" customHeight="1" x14ac:dyDescent="0.2">
      <c r="A47" s="15" t="s">
        <v>77</v>
      </c>
      <c r="B47" s="16">
        <v>621887.46</v>
      </c>
      <c r="C47" s="17">
        <f t="shared" si="1"/>
        <v>3.0181440428694701E-3</v>
      </c>
    </row>
    <row r="48" spans="1:3" ht="14.1" customHeight="1" x14ac:dyDescent="0.2">
      <c r="A48" s="15" t="s">
        <v>78</v>
      </c>
      <c r="B48" s="16">
        <v>1157582.8500000001</v>
      </c>
      <c r="C48" s="17">
        <f t="shared" si="1"/>
        <v>5.6179807562856537E-3</v>
      </c>
    </row>
    <row r="49" spans="1:3" ht="14.1" customHeight="1" x14ac:dyDescent="0.2">
      <c r="A49" s="15" t="s">
        <v>79</v>
      </c>
      <c r="B49" s="43">
        <v>1721182.04</v>
      </c>
      <c r="C49" s="17">
        <f t="shared" si="1"/>
        <v>8.3532401838749444E-3</v>
      </c>
    </row>
    <row r="50" spans="1:3" ht="14.1" customHeight="1" x14ac:dyDescent="0.2">
      <c r="A50" s="15" t="s">
        <v>80</v>
      </c>
      <c r="B50" s="16">
        <v>396667.09</v>
      </c>
      <c r="C50" s="17">
        <f t="shared" si="1"/>
        <v>1.9251046076501819E-3</v>
      </c>
    </row>
    <row r="51" spans="1:3" ht="14.1" customHeight="1" x14ac:dyDescent="0.2">
      <c r="A51" s="15" t="s">
        <v>81</v>
      </c>
      <c r="B51" s="16">
        <v>335063.18</v>
      </c>
      <c r="C51" s="17">
        <f t="shared" si="1"/>
        <v>1.6261285292710373E-3</v>
      </c>
    </row>
    <row r="52" spans="1:3" ht="14.1" customHeight="1" x14ac:dyDescent="0.2">
      <c r="A52" s="15" t="s">
        <v>82</v>
      </c>
      <c r="B52" s="16">
        <v>884694.87</v>
      </c>
      <c r="C52" s="17">
        <f t="shared" si="1"/>
        <v>4.2936008898582399E-3</v>
      </c>
    </row>
    <row r="53" spans="1:3" ht="14.1" customHeight="1" x14ac:dyDescent="0.2">
      <c r="A53" s="15" t="s">
        <v>83</v>
      </c>
      <c r="B53" s="16">
        <v>1725495.1799999997</v>
      </c>
      <c r="C53" s="17">
        <f t="shared" si="1"/>
        <v>8.3741727136883957E-3</v>
      </c>
    </row>
    <row r="54" spans="1:3" ht="14.1" customHeight="1" x14ac:dyDescent="0.2">
      <c r="A54" s="15" t="s">
        <v>84</v>
      </c>
      <c r="B54" s="16">
        <v>1882751.99</v>
      </c>
      <c r="C54" s="17">
        <f t="shared" si="1"/>
        <v>9.1373714189688614E-3</v>
      </c>
    </row>
    <row r="55" spans="1:3" ht="14.1" customHeight="1" x14ac:dyDescent="0.2">
      <c r="A55" s="15" t="s">
        <v>85</v>
      </c>
      <c r="B55" s="16">
        <v>6985053.9699999988</v>
      </c>
      <c r="C55" s="17">
        <f t="shared" si="1"/>
        <v>3.3899861927875571E-2</v>
      </c>
    </row>
    <row r="56" spans="1:3" ht="14.1" customHeight="1" x14ac:dyDescent="0.2">
      <c r="A56" s="15" t="s">
        <v>86</v>
      </c>
      <c r="B56" s="16">
        <v>1984079.94</v>
      </c>
      <c r="C56" s="17">
        <f t="shared" si="1"/>
        <v>9.6291361969058128E-3</v>
      </c>
    </row>
    <row r="57" spans="1:3" ht="14.1" customHeight="1" x14ac:dyDescent="0.2">
      <c r="A57" s="15" t="s">
        <v>87</v>
      </c>
      <c r="B57" s="16">
        <v>2791678.29</v>
      </c>
      <c r="C57" s="17">
        <f t="shared" si="1"/>
        <v>1.3548572277967351E-2</v>
      </c>
    </row>
    <row r="58" spans="1:3" ht="14.1" customHeight="1" x14ac:dyDescent="0.2">
      <c r="A58" s="15" t="s">
        <v>88</v>
      </c>
      <c r="B58" s="16">
        <v>2347976.89</v>
      </c>
      <c r="C58" s="17">
        <f t="shared" si="1"/>
        <v>1.1395200770487777E-2</v>
      </c>
    </row>
    <row r="59" spans="1:3" ht="14.1" customHeight="1" x14ac:dyDescent="0.2">
      <c r="A59" s="15" t="s">
        <v>89</v>
      </c>
      <c r="B59" s="43">
        <v>1996720.9500000002</v>
      </c>
      <c r="C59" s="17">
        <f t="shared" si="1"/>
        <v>9.6904855430195846E-3</v>
      </c>
    </row>
    <row r="60" spans="1:3" ht="14.1" customHeight="1" x14ac:dyDescent="0.2">
      <c r="A60" s="15" t="s">
        <v>90</v>
      </c>
      <c r="B60" s="16">
        <v>2040864.99</v>
      </c>
      <c r="C60" s="17">
        <f t="shared" si="1"/>
        <v>9.9047253853122574E-3</v>
      </c>
    </row>
    <row r="61" spans="1:3" ht="14.1" customHeight="1" x14ac:dyDescent="0.2">
      <c r="A61" s="15" t="s">
        <v>91</v>
      </c>
      <c r="B61" s="16">
        <v>222315.78999999998</v>
      </c>
      <c r="C61" s="17">
        <f t="shared" si="1"/>
        <v>1.078942928394665E-3</v>
      </c>
    </row>
    <row r="62" spans="1:3" ht="14.1" customHeight="1" x14ac:dyDescent="0.2">
      <c r="A62" s="15" t="s">
        <v>92</v>
      </c>
      <c r="B62" s="16">
        <v>1971378.98</v>
      </c>
      <c r="C62" s="17">
        <f t="shared" si="1"/>
        <v>9.5674959014692036E-3</v>
      </c>
    </row>
    <row r="63" spans="1:3" ht="14.1" customHeight="1" x14ac:dyDescent="0.2">
      <c r="A63" s="15" t="s">
        <v>93</v>
      </c>
      <c r="B63" s="16">
        <v>606355.22</v>
      </c>
      <c r="C63" s="17">
        <f t="shared" si="1"/>
        <v>2.9427629801472553E-3</v>
      </c>
    </row>
    <row r="64" spans="1:3" ht="14.1" customHeight="1" x14ac:dyDescent="0.2">
      <c r="A64" s="15" t="s">
        <v>94</v>
      </c>
      <c r="B64" s="16">
        <v>926252.62</v>
      </c>
      <c r="C64" s="17">
        <f t="shared" si="1"/>
        <v>4.4952889502631859E-3</v>
      </c>
    </row>
    <row r="65" spans="1:8" ht="14.1" customHeight="1" x14ac:dyDescent="0.2">
      <c r="A65" s="15" t="s">
        <v>95</v>
      </c>
      <c r="B65" s="16">
        <v>598878.30000000005</v>
      </c>
      <c r="C65" s="17">
        <f t="shared" si="1"/>
        <v>2.9064759941433709E-3</v>
      </c>
    </row>
    <row r="66" spans="1:8" ht="14.1" customHeight="1" x14ac:dyDescent="0.2">
      <c r="A66" s="15" t="s">
        <v>96</v>
      </c>
      <c r="B66" s="16">
        <v>2374216.17</v>
      </c>
      <c r="C66" s="17">
        <f t="shared" si="1"/>
        <v>1.152254523667332E-2</v>
      </c>
    </row>
    <row r="67" spans="1:8" ht="14.1" customHeight="1" x14ac:dyDescent="0.2">
      <c r="A67" s="15" t="s">
        <v>97</v>
      </c>
      <c r="B67" s="16">
        <v>9352392.1099999994</v>
      </c>
      <c r="C67" s="17">
        <f t="shared" si="1"/>
        <v>4.5389026711321584E-2</v>
      </c>
    </row>
    <row r="68" spans="1:8" ht="14.1" customHeight="1" x14ac:dyDescent="0.2">
      <c r="A68" s="15" t="s">
        <v>98</v>
      </c>
      <c r="B68" s="16">
        <v>1420068.31</v>
      </c>
      <c r="C68" s="17">
        <f t="shared" ref="C68:C72" si="2">B68/$B$72</f>
        <v>6.8918751156265739E-3</v>
      </c>
    </row>
    <row r="69" spans="1:8" ht="14.1" customHeight="1" x14ac:dyDescent="0.2">
      <c r="A69" s="15" t="s">
        <v>99</v>
      </c>
      <c r="B69" s="16">
        <v>443252.70000000007</v>
      </c>
      <c r="C69" s="17">
        <f t="shared" si="2"/>
        <v>2.1511938767680067E-3</v>
      </c>
    </row>
    <row r="70" spans="1:8" ht="14.1" customHeight="1" x14ac:dyDescent="0.2">
      <c r="A70" s="15" t="s">
        <v>100</v>
      </c>
      <c r="B70" s="16">
        <v>2150103.08</v>
      </c>
      <c r="C70" s="17">
        <f t="shared" si="2"/>
        <v>1.0434879652433095E-2</v>
      </c>
    </row>
    <row r="71" spans="1:8" ht="14.1" customHeight="1" x14ac:dyDescent="0.2">
      <c r="A71" s="15" t="s">
        <v>101</v>
      </c>
      <c r="B71" s="16">
        <v>3511459.1</v>
      </c>
      <c r="C71" s="17">
        <f t="shared" si="2"/>
        <v>1.7041812299036858E-2</v>
      </c>
    </row>
    <row r="72" spans="1:8" ht="14.1" customHeight="1" x14ac:dyDescent="0.2">
      <c r="A72" s="15" t="s">
        <v>102</v>
      </c>
      <c r="B72" s="18">
        <f>SUM(B5:B71)</f>
        <v>206049628.89999998</v>
      </c>
      <c r="C72" s="19">
        <f t="shared" si="2"/>
        <v>1</v>
      </c>
      <c r="E72" s="20"/>
      <c r="H72" s="21"/>
    </row>
    <row r="75" spans="1:8" ht="29.25" customHeight="1" thickBot="1" x14ac:dyDescent="0.25">
      <c r="A75" s="11" t="s">
        <v>103</v>
      </c>
      <c r="B75" s="12" t="s">
        <v>8</v>
      </c>
      <c r="C75" s="22" t="s">
        <v>9</v>
      </c>
      <c r="H75" s="21"/>
    </row>
    <row r="76" spans="1:8" ht="16.5" thickBot="1" x14ac:dyDescent="0.25">
      <c r="A76" s="23" t="s">
        <v>104</v>
      </c>
      <c r="B76" s="16">
        <v>178623705.58000001</v>
      </c>
      <c r="C76" s="24">
        <f>$B$76/$B$81</f>
        <v>0.8668965167934839</v>
      </c>
    </row>
    <row r="77" spans="1:8" ht="15.75" x14ac:dyDescent="0.25">
      <c r="A77" s="25" t="s">
        <v>105</v>
      </c>
      <c r="B77" s="16">
        <v>4147708.1100000003</v>
      </c>
      <c r="C77" s="24">
        <f>$B$77/$B$81</f>
        <v>2.0129655812255624E-2</v>
      </c>
    </row>
    <row r="78" spans="1:8" ht="15.75" x14ac:dyDescent="0.25">
      <c r="A78" s="25" t="s">
        <v>106</v>
      </c>
      <c r="B78" s="16">
        <v>16345170.939999999</v>
      </c>
      <c r="C78" s="24">
        <v>8.2000000000000003E-2</v>
      </c>
      <c r="E78" s="21"/>
    </row>
    <row r="79" spans="1:8" ht="16.5" thickBot="1" x14ac:dyDescent="0.3">
      <c r="A79" s="25" t="s">
        <v>107</v>
      </c>
      <c r="B79" s="16">
        <v>6933044.2700000014</v>
      </c>
      <c r="C79" s="24">
        <f>$B$79/$B$81</f>
        <v>3.3647448466722282E-2</v>
      </c>
    </row>
    <row r="80" spans="1:8" ht="16.5" thickBot="1" x14ac:dyDescent="0.25">
      <c r="A80" s="23" t="s">
        <v>108</v>
      </c>
      <c r="B80" s="26">
        <f>SUM(B77:B79)</f>
        <v>27425923.32</v>
      </c>
      <c r="C80" s="24">
        <f>$B$80/$B$81</f>
        <v>0.13310348320651597</v>
      </c>
    </row>
    <row r="81" spans="1:5" ht="16.5" thickBot="1" x14ac:dyDescent="0.3">
      <c r="A81" s="27" t="s">
        <v>109</v>
      </c>
      <c r="B81" s="26">
        <f>SUM(B76:B79)</f>
        <v>206049628.90000004</v>
      </c>
      <c r="C81" s="28">
        <f>B81/B81</f>
        <v>1</v>
      </c>
      <c r="E81">
        <f>B81/89</f>
        <v>2315164.3696629219</v>
      </c>
    </row>
    <row r="83" spans="1:5" x14ac:dyDescent="0.2">
      <c r="B83" s="29"/>
    </row>
  </sheetData>
  <mergeCells count="1">
    <mergeCell ref="A1:B1"/>
  </mergeCells>
  <conditionalFormatting sqref="B76:B81 B5:B72">
    <cfRule type="cellIs" dxfId="3" priority="1" stopIfTrue="1" operator="lessThan">
      <formula>0</formula>
    </cfRule>
  </conditionalFormatting>
  <dataValidations disablePrompts="1" count="1">
    <dataValidation type="list" allowBlank="1" showInputMessage="1" showErrorMessage="1" sqref="E1">
      <formula1>$K$1:$K$29</formula1>
    </dataValidation>
  </dataValidations>
  <pageMargins left="0.75" right="0.75" top="1" bottom="1" header="0.5" footer="0.5"/>
  <pageSetup paperSize="9" scale="90" orientation="portrait" r:id="rId1"/>
  <headerFooter alignWithMargins="0"/>
  <rowBreaks count="1" manualBreakCount="1">
    <brk id="4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opLeftCell="A25" zoomScale="75" zoomScaleNormal="75" workbookViewId="0">
      <selection activeCell="C49" sqref="C49"/>
    </sheetView>
  </sheetViews>
  <sheetFormatPr defaultRowHeight="12.75" x14ac:dyDescent="0.2"/>
  <cols>
    <col min="1" max="1" width="56" style="5" bestFit="1" customWidth="1"/>
    <col min="2" max="2" width="38.140625" style="6" customWidth="1"/>
    <col min="3" max="3" width="12.42578125" style="7" bestFit="1" customWidth="1"/>
    <col min="4" max="4" width="14.5703125" customWidth="1"/>
    <col min="5" max="5" width="24.5703125" hidden="1" customWidth="1"/>
    <col min="8" max="8" width="16" bestFit="1" customWidth="1"/>
  </cols>
  <sheetData>
    <row r="1" spans="1:20" ht="35.25" customHeight="1" x14ac:dyDescent="0.2">
      <c r="A1" s="45" t="s">
        <v>0</v>
      </c>
      <c r="B1" s="45"/>
      <c r="C1" s="1"/>
      <c r="D1" s="30"/>
      <c r="E1" s="30"/>
      <c r="F1" s="30"/>
      <c r="G1" s="30"/>
      <c r="H1" s="30"/>
      <c r="I1" s="30"/>
      <c r="J1" s="30"/>
      <c r="K1" s="30"/>
      <c r="L1" s="30"/>
      <c r="M1" s="31"/>
      <c r="N1" s="30"/>
      <c r="O1" s="30"/>
      <c r="P1" s="30"/>
      <c r="Q1" s="30"/>
      <c r="R1" s="30"/>
      <c r="S1" s="30"/>
      <c r="T1" s="30"/>
    </row>
    <row r="2" spans="1:20" ht="9" customHeight="1" x14ac:dyDescent="0.2"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0"/>
      <c r="P2" s="30"/>
      <c r="Q2" s="30"/>
      <c r="R2" s="30"/>
      <c r="S2" s="30"/>
      <c r="T2" s="30"/>
    </row>
    <row r="3" spans="1:20" ht="9" customHeight="1" x14ac:dyDescent="0.2">
      <c r="B3" s="8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  <c r="O3" s="32"/>
      <c r="P3" s="32"/>
      <c r="Q3" s="32"/>
      <c r="R3" s="32"/>
      <c r="S3" s="30"/>
      <c r="T3" s="30"/>
    </row>
    <row r="4" spans="1:20" ht="38.25" customHeight="1" x14ac:dyDescent="0.2">
      <c r="A4" s="11" t="s">
        <v>7</v>
      </c>
      <c r="B4" s="12" t="s">
        <v>8</v>
      </c>
      <c r="C4" s="13" t="s">
        <v>9</v>
      </c>
      <c r="D4" s="30"/>
      <c r="E4" s="30"/>
      <c r="F4" s="30"/>
      <c r="G4" s="30"/>
      <c r="H4" s="30"/>
      <c r="I4" s="30"/>
      <c r="J4" s="30"/>
      <c r="K4" s="30"/>
      <c r="L4" s="30"/>
      <c r="M4" s="31"/>
      <c r="N4" s="31"/>
      <c r="O4" s="33"/>
      <c r="P4" s="32"/>
      <c r="Q4" s="32"/>
      <c r="R4" s="32"/>
      <c r="S4" s="30"/>
      <c r="T4" s="30"/>
    </row>
    <row r="5" spans="1:20" ht="14.1" customHeight="1" x14ac:dyDescent="0.2">
      <c r="A5" s="15" t="s">
        <v>11</v>
      </c>
      <c r="B5" s="16">
        <v>1490209.1199999999</v>
      </c>
      <c r="C5" s="17">
        <f t="shared" ref="C5" si="0">B5/B$72</f>
        <v>7.2319273391635392E-3</v>
      </c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0"/>
      <c r="P5" s="30"/>
      <c r="Q5" s="30"/>
      <c r="R5" s="30"/>
      <c r="S5" s="30"/>
      <c r="T5" s="30"/>
    </row>
    <row r="6" spans="1:20" ht="14.1" customHeight="1" x14ac:dyDescent="0.2">
      <c r="A6" s="15" t="s">
        <v>13</v>
      </c>
      <c r="B6" s="43">
        <v>60119057.229999989</v>
      </c>
      <c r="C6" s="17">
        <f>B6/B$72</f>
        <v>0.29175546421724646</v>
      </c>
      <c r="D6" s="30"/>
      <c r="E6" s="42"/>
      <c r="F6" s="30"/>
      <c r="G6" s="30"/>
      <c r="H6" s="42"/>
      <c r="I6" s="30"/>
      <c r="J6" s="30"/>
      <c r="K6" s="30"/>
      <c r="L6" s="30"/>
      <c r="M6" s="31"/>
      <c r="N6" s="31"/>
      <c r="O6" s="30"/>
      <c r="P6" s="30"/>
      <c r="Q6" s="30"/>
      <c r="R6" s="30"/>
      <c r="S6" s="30"/>
      <c r="T6" s="30"/>
    </row>
    <row r="7" spans="1:20" ht="14.1" customHeight="1" x14ac:dyDescent="0.2">
      <c r="A7" s="15" t="s">
        <v>15</v>
      </c>
      <c r="B7" s="16">
        <v>686303.36</v>
      </c>
      <c r="C7" s="17">
        <f t="shared" ref="C7:C70" si="1">B7/B$72</f>
        <v>3.3306037156340829E-3</v>
      </c>
      <c r="D7" s="30"/>
      <c r="E7" s="30"/>
      <c r="F7" s="30"/>
      <c r="G7" s="30"/>
      <c r="H7" s="30"/>
      <c r="I7" s="30"/>
      <c r="J7" s="30"/>
      <c r="K7" s="30"/>
      <c r="L7" s="30"/>
      <c r="M7" s="31"/>
      <c r="N7" s="31"/>
      <c r="O7" s="30"/>
      <c r="P7" s="30"/>
      <c r="Q7" s="30"/>
      <c r="R7" s="30"/>
      <c r="S7" s="30"/>
      <c r="T7" s="30"/>
    </row>
    <row r="8" spans="1:20" ht="14.1" customHeight="1" x14ac:dyDescent="0.2">
      <c r="A8" s="15" t="s">
        <v>17</v>
      </c>
      <c r="B8" s="16">
        <v>320352.38</v>
      </c>
      <c r="C8" s="17">
        <f t="shared" si="1"/>
        <v>1.5546577349413262E-3</v>
      </c>
      <c r="D8" s="30"/>
      <c r="E8" s="30"/>
      <c r="F8" s="30"/>
      <c r="G8" s="30"/>
      <c r="H8" s="30"/>
      <c r="I8" s="30"/>
      <c r="J8" s="30"/>
      <c r="K8" s="30"/>
      <c r="L8" s="30"/>
      <c r="M8" s="31"/>
      <c r="N8" s="31"/>
      <c r="O8" s="30"/>
      <c r="P8" s="30"/>
      <c r="Q8" s="30"/>
      <c r="R8" s="30"/>
      <c r="S8" s="30"/>
      <c r="T8" s="30"/>
    </row>
    <row r="9" spans="1:20" ht="14.1" customHeight="1" x14ac:dyDescent="0.2">
      <c r="A9" s="15" t="s">
        <v>19</v>
      </c>
      <c r="B9" s="16">
        <v>473156.88</v>
      </c>
      <c r="C9" s="17">
        <f t="shared" si="1"/>
        <v>2.2962120753799455E-3</v>
      </c>
      <c r="D9" s="30"/>
      <c r="E9" s="30"/>
      <c r="F9" s="30"/>
      <c r="G9" s="30"/>
      <c r="H9" s="30"/>
      <c r="I9" s="30"/>
      <c r="J9" s="30"/>
      <c r="K9" s="30"/>
      <c r="L9" s="30"/>
      <c r="M9" s="31"/>
      <c r="N9" s="31"/>
      <c r="O9" s="30"/>
      <c r="P9" s="30"/>
      <c r="Q9" s="30"/>
      <c r="R9" s="30"/>
      <c r="S9" s="30"/>
      <c r="T9" s="30"/>
    </row>
    <row r="10" spans="1:20" ht="14.1" customHeight="1" x14ac:dyDescent="0.2">
      <c r="A10" s="15" t="s">
        <v>21</v>
      </c>
      <c r="B10" s="16">
        <v>794958.30999999994</v>
      </c>
      <c r="C10" s="17">
        <f t="shared" si="1"/>
        <v>3.8579019940397654E-3</v>
      </c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0"/>
      <c r="P10" s="30"/>
      <c r="Q10" s="30"/>
      <c r="R10" s="30"/>
      <c r="S10" s="30"/>
      <c r="T10" s="30"/>
    </row>
    <row r="11" spans="1:20" ht="14.1" customHeight="1" x14ac:dyDescent="0.2">
      <c r="A11" s="15" t="s">
        <v>23</v>
      </c>
      <c r="B11" s="16">
        <v>45074.579999999994</v>
      </c>
      <c r="C11" s="17">
        <f t="shared" si="1"/>
        <v>2.1874519691794268E-4</v>
      </c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0"/>
      <c r="P11" s="30"/>
      <c r="Q11" s="30"/>
      <c r="R11" s="30"/>
      <c r="S11" s="30"/>
      <c r="T11" s="30"/>
    </row>
    <row r="12" spans="1:20" ht="14.1" customHeight="1" x14ac:dyDescent="0.2">
      <c r="A12" s="15" t="s">
        <v>25</v>
      </c>
      <c r="B12" s="16">
        <v>20092077.34</v>
      </c>
      <c r="C12" s="17">
        <f t="shared" si="1"/>
        <v>9.7506075802122491E-2</v>
      </c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1"/>
      <c r="O12" s="30"/>
      <c r="P12" s="30"/>
      <c r="Q12" s="30"/>
      <c r="R12" s="30"/>
      <c r="S12" s="30"/>
      <c r="T12" s="30"/>
    </row>
    <row r="13" spans="1:20" ht="14.1" customHeight="1" x14ac:dyDescent="0.2">
      <c r="A13" s="15" t="s">
        <v>27</v>
      </c>
      <c r="B13" s="16">
        <v>503208.74000000005</v>
      </c>
      <c r="C13" s="17">
        <f t="shared" si="1"/>
        <v>2.4420525919959728E-3</v>
      </c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31"/>
      <c r="O13" s="30"/>
      <c r="P13" s="30"/>
      <c r="Q13" s="30"/>
      <c r="R13" s="30"/>
      <c r="S13" s="30"/>
      <c r="T13" s="30"/>
    </row>
    <row r="14" spans="1:20" ht="14.1" customHeight="1" x14ac:dyDescent="0.2">
      <c r="A14" s="15" t="s">
        <v>29</v>
      </c>
      <c r="B14" s="16">
        <v>4443281.18</v>
      </c>
      <c r="C14" s="17">
        <f t="shared" si="1"/>
        <v>2.1563072061478748E-2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4.1" customHeight="1" x14ac:dyDescent="0.2">
      <c r="A15" s="15" t="s">
        <v>31</v>
      </c>
      <c r="B15" s="16">
        <v>3447514.52</v>
      </c>
      <c r="C15" s="17">
        <f t="shared" si="1"/>
        <v>1.6730654895838557E-2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4.1" customHeight="1" x14ac:dyDescent="0.2">
      <c r="A16" s="15" t="s">
        <v>34</v>
      </c>
      <c r="B16" s="16">
        <v>2425369.87</v>
      </c>
      <c r="C16" s="17">
        <f t="shared" si="1"/>
        <v>1.1770226362885579E-2</v>
      </c>
    </row>
    <row r="17" spans="1:3" ht="14.1" customHeight="1" x14ac:dyDescent="0.2">
      <c r="A17" s="15" t="s">
        <v>36</v>
      </c>
      <c r="B17" s="16">
        <v>804922.54</v>
      </c>
      <c r="C17" s="17">
        <f t="shared" si="1"/>
        <v>3.906258017623029E-3</v>
      </c>
    </row>
    <row r="18" spans="1:3" ht="14.1" customHeight="1" x14ac:dyDescent="0.2">
      <c r="A18" s="15" t="s">
        <v>38</v>
      </c>
      <c r="B18" s="16">
        <v>797828.56</v>
      </c>
      <c r="C18" s="17">
        <f t="shared" si="1"/>
        <v>3.8718312065017281E-3</v>
      </c>
    </row>
    <row r="19" spans="1:3" ht="14.1" customHeight="1" x14ac:dyDescent="0.2">
      <c r="A19" s="15" t="s">
        <v>40</v>
      </c>
      <c r="B19" s="16">
        <v>5842487.29</v>
      </c>
      <c r="C19" s="17">
        <f t="shared" si="1"/>
        <v>2.8353365305713939E-2</v>
      </c>
    </row>
    <row r="20" spans="1:3" ht="14.1" customHeight="1" x14ac:dyDescent="0.2">
      <c r="A20" s="15" t="s">
        <v>42</v>
      </c>
      <c r="B20" s="16">
        <v>3922301.75</v>
      </c>
      <c r="C20" s="17">
        <f t="shared" si="1"/>
        <v>1.9034778996839044E-2</v>
      </c>
    </row>
    <row r="21" spans="1:3" ht="14.1" customHeight="1" x14ac:dyDescent="0.2">
      <c r="A21" s="15" t="s">
        <v>43</v>
      </c>
      <c r="B21" s="16">
        <v>1029167.5599999999</v>
      </c>
      <c r="C21" s="17">
        <f t="shared" si="1"/>
        <v>4.9945104441074901E-3</v>
      </c>
    </row>
    <row r="22" spans="1:3" ht="14.1" customHeight="1" x14ac:dyDescent="0.2">
      <c r="A22" s="15" t="s">
        <v>45</v>
      </c>
      <c r="B22" s="16">
        <v>1936739.85</v>
      </c>
      <c r="C22" s="17">
        <f t="shared" si="1"/>
        <v>9.3989237363293638E-3</v>
      </c>
    </row>
    <row r="23" spans="1:3" ht="14.1" customHeight="1" x14ac:dyDescent="0.2">
      <c r="A23" s="15" t="s">
        <v>47</v>
      </c>
      <c r="B23" s="16">
        <v>415365.24</v>
      </c>
      <c r="C23" s="17">
        <f t="shared" si="1"/>
        <v>2.0157514771445132E-3</v>
      </c>
    </row>
    <row r="24" spans="1:3" ht="14.1" customHeight="1" x14ac:dyDescent="0.2">
      <c r="A24" s="15" t="s">
        <v>49</v>
      </c>
      <c r="B24" s="16">
        <v>3804529.12</v>
      </c>
      <c r="C24" s="17">
        <f t="shared" si="1"/>
        <v>1.8463232969324336E-2</v>
      </c>
    </row>
    <row r="25" spans="1:3" ht="14.1" customHeight="1" x14ac:dyDescent="0.2">
      <c r="A25" s="15" t="s">
        <v>51</v>
      </c>
      <c r="B25" s="16">
        <v>240556.47000000003</v>
      </c>
      <c r="C25" s="17">
        <f t="shared" si="1"/>
        <v>1.1674112637330217E-3</v>
      </c>
    </row>
    <row r="26" spans="1:3" ht="14.1" customHeight="1" x14ac:dyDescent="0.2">
      <c r="A26" s="15" t="s">
        <v>53</v>
      </c>
      <c r="B26" s="16">
        <v>540209.33000000007</v>
      </c>
      <c r="C26" s="17">
        <f t="shared" si="1"/>
        <v>2.6216150270897678E-3</v>
      </c>
    </row>
    <row r="27" spans="1:3" ht="14.1" customHeight="1" x14ac:dyDescent="0.2">
      <c r="A27" s="15" t="s">
        <v>55</v>
      </c>
      <c r="B27" s="16">
        <v>2348694.37</v>
      </c>
      <c r="C27" s="17">
        <f t="shared" si="1"/>
        <v>1.1398123120963376E-2</v>
      </c>
    </row>
    <row r="28" spans="1:3" ht="14.1" customHeight="1" x14ac:dyDescent="0.2">
      <c r="A28" s="15" t="s">
        <v>57</v>
      </c>
      <c r="B28" s="16">
        <v>497263.54999999993</v>
      </c>
      <c r="C28" s="17">
        <f t="shared" si="1"/>
        <v>2.4132008144028237E-3</v>
      </c>
    </row>
    <row r="29" spans="1:3" ht="14.1" customHeight="1" x14ac:dyDescent="0.2">
      <c r="A29" s="15" t="s">
        <v>59</v>
      </c>
      <c r="B29" s="16">
        <v>6556532.1899999995</v>
      </c>
      <c r="C29" s="17">
        <f t="shared" si="1"/>
        <v>3.1818597644179492E-2</v>
      </c>
    </row>
    <row r="30" spans="1:3" ht="14.1" customHeight="1" x14ac:dyDescent="0.2">
      <c r="A30" s="15" t="s">
        <v>60</v>
      </c>
      <c r="B30" s="16">
        <v>185920.17</v>
      </c>
      <c r="C30" s="17">
        <f t="shared" si="1"/>
        <v>9.0226340872543646E-4</v>
      </c>
    </row>
    <row r="31" spans="1:3" ht="14.1" customHeight="1" x14ac:dyDescent="0.2">
      <c r="A31" s="15" t="s">
        <v>61</v>
      </c>
      <c r="B31" s="16">
        <v>678685.03</v>
      </c>
      <c r="C31" s="17">
        <f t="shared" si="1"/>
        <v>3.2936322542020326E-3</v>
      </c>
    </row>
    <row r="32" spans="1:3" ht="14.1" customHeight="1" x14ac:dyDescent="0.2">
      <c r="A32" s="15" t="s">
        <v>62</v>
      </c>
      <c r="B32" s="16">
        <v>2295036.64</v>
      </c>
      <c r="C32" s="17">
        <f t="shared" si="1"/>
        <v>1.1137724228394222E-2</v>
      </c>
    </row>
    <row r="33" spans="1:3" ht="14.1" customHeight="1" x14ac:dyDescent="0.2">
      <c r="A33" s="15" t="s">
        <v>63</v>
      </c>
      <c r="B33" s="16">
        <v>1003343.16</v>
      </c>
      <c r="C33" s="17">
        <f t="shared" si="1"/>
        <v>4.8691856276968284E-3</v>
      </c>
    </row>
    <row r="34" spans="1:3" ht="14.1" customHeight="1" x14ac:dyDescent="0.2">
      <c r="A34" s="15" t="s">
        <v>64</v>
      </c>
      <c r="B34" s="16">
        <v>1377592.29</v>
      </c>
      <c r="C34" s="17">
        <f t="shared" si="1"/>
        <v>6.6854022100414382E-3</v>
      </c>
    </row>
    <row r="35" spans="1:3" ht="14.1" customHeight="1" x14ac:dyDescent="0.2">
      <c r="A35" s="15" t="s">
        <v>65</v>
      </c>
      <c r="B35" s="16">
        <v>3904246.37</v>
      </c>
      <c r="C35" s="17">
        <f t="shared" si="1"/>
        <v>1.8947156934613987E-2</v>
      </c>
    </row>
    <row r="36" spans="1:3" ht="14.1" customHeight="1" x14ac:dyDescent="0.2">
      <c r="A36" s="15" t="s">
        <v>66</v>
      </c>
      <c r="B36" s="16">
        <v>2485373.8499999996</v>
      </c>
      <c r="C36" s="17">
        <f t="shared" si="1"/>
        <v>1.206142336174747E-2</v>
      </c>
    </row>
    <row r="37" spans="1:3" ht="14.1" customHeight="1" x14ac:dyDescent="0.2">
      <c r="A37" s="15" t="s">
        <v>67</v>
      </c>
      <c r="B37" s="16">
        <v>3854778.09</v>
      </c>
      <c r="C37" s="17">
        <f t="shared" si="1"/>
        <v>1.8707089281187333E-2</v>
      </c>
    </row>
    <row r="38" spans="1:3" ht="14.1" customHeight="1" x14ac:dyDescent="0.2">
      <c r="A38" s="15" t="s">
        <v>68</v>
      </c>
      <c r="B38" s="16">
        <v>663841.14</v>
      </c>
      <c r="C38" s="17">
        <f t="shared" si="1"/>
        <v>3.2215954289875038E-3</v>
      </c>
    </row>
    <row r="39" spans="1:3" ht="14.1" customHeight="1" x14ac:dyDescent="0.2">
      <c r="A39" s="15" t="s">
        <v>69</v>
      </c>
      <c r="B39" s="16">
        <v>222106.09999999998</v>
      </c>
      <c r="C39" s="17">
        <f t="shared" si="1"/>
        <v>1.0778723302840817E-3</v>
      </c>
    </row>
    <row r="40" spans="1:3" ht="14.1" customHeight="1" x14ac:dyDescent="0.2">
      <c r="A40" s="15" t="s">
        <v>70</v>
      </c>
      <c r="B40" s="16">
        <v>4093199.02</v>
      </c>
      <c r="C40" s="17">
        <f t="shared" si="1"/>
        <v>1.9864136851729514E-2</v>
      </c>
    </row>
    <row r="41" spans="1:3" ht="14.1" customHeight="1" x14ac:dyDescent="0.2">
      <c r="A41" s="15" t="s">
        <v>71</v>
      </c>
      <c r="B41" s="16">
        <v>2951318.74</v>
      </c>
      <c r="C41" s="17">
        <f t="shared" si="1"/>
        <v>1.4322635928031156E-2</v>
      </c>
    </row>
    <row r="42" spans="1:3" ht="14.1" customHeight="1" x14ac:dyDescent="0.2">
      <c r="A42" s="15" t="s">
        <v>72</v>
      </c>
      <c r="B42" s="16">
        <v>662343.46</v>
      </c>
      <c r="C42" s="17">
        <f t="shared" si="1"/>
        <v>3.2143272457560669E-3</v>
      </c>
    </row>
    <row r="43" spans="1:3" ht="14.1" customHeight="1" x14ac:dyDescent="0.2">
      <c r="A43" s="15" t="s">
        <v>73</v>
      </c>
      <c r="B43" s="16">
        <v>639900.85</v>
      </c>
      <c r="C43" s="17">
        <f t="shared" si="1"/>
        <v>3.1054141256825667E-3</v>
      </c>
    </row>
    <row r="44" spans="1:3" ht="14.1" customHeight="1" x14ac:dyDescent="0.2">
      <c r="A44" s="15" t="s">
        <v>74</v>
      </c>
      <c r="B44" s="16">
        <v>5229774.07</v>
      </c>
      <c r="C44" s="17">
        <f t="shared" si="1"/>
        <v>2.5379891699013075E-2</v>
      </c>
    </row>
    <row r="45" spans="1:3" ht="14.1" customHeight="1" x14ac:dyDescent="0.2">
      <c r="A45" s="15" t="s">
        <v>75</v>
      </c>
      <c r="B45" s="16">
        <v>646678.96</v>
      </c>
      <c r="C45" s="17">
        <f t="shared" si="1"/>
        <v>3.1383080318860513E-3</v>
      </c>
    </row>
    <row r="46" spans="1:3" ht="14.1" customHeight="1" x14ac:dyDescent="0.2">
      <c r="A46" s="15" t="s">
        <v>76</v>
      </c>
      <c r="B46" s="16">
        <v>834702.34999999986</v>
      </c>
      <c r="C46" s="17">
        <f t="shared" si="1"/>
        <v>4.0507782860898425E-3</v>
      </c>
    </row>
    <row r="47" spans="1:3" ht="14.1" customHeight="1" x14ac:dyDescent="0.2">
      <c r="A47" s="15" t="s">
        <v>77</v>
      </c>
      <c r="B47" s="16">
        <v>752214.25</v>
      </c>
      <c r="C47" s="17">
        <f t="shared" si="1"/>
        <v>3.6504667207266838E-3</v>
      </c>
    </row>
    <row r="48" spans="1:3" ht="14.1" customHeight="1" x14ac:dyDescent="0.2">
      <c r="A48" s="15" t="s">
        <v>78</v>
      </c>
      <c r="B48" s="16">
        <v>1251130.6299999999</v>
      </c>
      <c r="C48" s="17">
        <f t="shared" si="1"/>
        <v>6.0716886553223498E-3</v>
      </c>
    </row>
    <row r="49" spans="1:3" ht="14.1" customHeight="1" x14ac:dyDescent="0.2">
      <c r="A49" s="15" t="s">
        <v>79</v>
      </c>
      <c r="B49" s="43">
        <v>1678263.68</v>
      </c>
      <c r="C49" s="17">
        <f t="shared" si="1"/>
        <v>8.1445488601742076E-3</v>
      </c>
    </row>
    <row r="50" spans="1:3" ht="14.1" customHeight="1" x14ac:dyDescent="0.2">
      <c r="A50" s="15" t="s">
        <v>80</v>
      </c>
      <c r="B50" s="16">
        <v>388034.67</v>
      </c>
      <c r="C50" s="17">
        <f t="shared" si="1"/>
        <v>1.8831172758601168E-3</v>
      </c>
    </row>
    <row r="51" spans="1:3" ht="14.1" customHeight="1" x14ac:dyDescent="0.2">
      <c r="A51" s="15" t="s">
        <v>81</v>
      </c>
      <c r="B51" s="16">
        <v>349802.81</v>
      </c>
      <c r="C51" s="17">
        <f t="shared" si="1"/>
        <v>1.6975795349817944E-3</v>
      </c>
    </row>
    <row r="52" spans="1:3" ht="14.1" customHeight="1" x14ac:dyDescent="0.2">
      <c r="A52" s="15" t="s">
        <v>82</v>
      </c>
      <c r="B52" s="16">
        <v>942388.64</v>
      </c>
      <c r="C52" s="17">
        <f t="shared" si="1"/>
        <v>4.5733756949045828E-3</v>
      </c>
    </row>
    <row r="53" spans="1:3" ht="14.1" customHeight="1" x14ac:dyDescent="0.2">
      <c r="A53" s="15" t="s">
        <v>83</v>
      </c>
      <c r="B53" s="16">
        <v>1792190.9100000001</v>
      </c>
      <c r="C53" s="17">
        <f t="shared" si="1"/>
        <v>8.6974333099165187E-3</v>
      </c>
    </row>
    <row r="54" spans="1:3" ht="14.1" customHeight="1" x14ac:dyDescent="0.2">
      <c r="A54" s="15" t="s">
        <v>84</v>
      </c>
      <c r="B54" s="16">
        <v>1924011.5</v>
      </c>
      <c r="C54" s="17">
        <f t="shared" si="1"/>
        <v>9.337153545077654E-3</v>
      </c>
    </row>
    <row r="55" spans="1:3" ht="14.1" customHeight="1" x14ac:dyDescent="0.2">
      <c r="A55" s="15" t="s">
        <v>85</v>
      </c>
      <c r="B55" s="16">
        <v>6904487.4299999997</v>
      </c>
      <c r="C55" s="17">
        <f t="shared" si="1"/>
        <v>3.350721099326516E-2</v>
      </c>
    </row>
    <row r="56" spans="1:3" ht="14.1" customHeight="1" x14ac:dyDescent="0.2">
      <c r="A56" s="15" t="s">
        <v>86</v>
      </c>
      <c r="B56" s="16">
        <v>2085500.1999999997</v>
      </c>
      <c r="C56" s="17">
        <f t="shared" si="1"/>
        <v>1.012085197291708E-2</v>
      </c>
    </row>
    <row r="57" spans="1:3" ht="14.1" customHeight="1" x14ac:dyDescent="0.2">
      <c r="A57" s="15" t="s">
        <v>87</v>
      </c>
      <c r="B57" s="16">
        <v>2723038.34</v>
      </c>
      <c r="C57" s="17">
        <f t="shared" si="1"/>
        <v>1.3214799958167281E-2</v>
      </c>
    </row>
    <row r="58" spans="1:3" ht="14.1" customHeight="1" x14ac:dyDescent="0.2">
      <c r="A58" s="15" t="s">
        <v>88</v>
      </c>
      <c r="B58" s="16">
        <v>2244144.2999999998</v>
      </c>
      <c r="C58" s="17">
        <f t="shared" si="1"/>
        <v>1.089074566675449E-2</v>
      </c>
    </row>
    <row r="59" spans="1:3" ht="14.1" customHeight="1" x14ac:dyDescent="0.2">
      <c r="A59" s="15" t="s">
        <v>89</v>
      </c>
      <c r="B59" s="43">
        <v>2104267.42</v>
      </c>
      <c r="C59" s="17">
        <f t="shared" si="1"/>
        <v>1.021192856718601E-2</v>
      </c>
    </row>
    <row r="60" spans="1:3" ht="14.1" customHeight="1" x14ac:dyDescent="0.2">
      <c r="A60" s="15" t="s">
        <v>90</v>
      </c>
      <c r="B60" s="16">
        <v>2038438.3699999999</v>
      </c>
      <c r="C60" s="17">
        <f t="shared" si="1"/>
        <v>9.8924627284544889E-3</v>
      </c>
    </row>
    <row r="61" spans="1:3" ht="14.1" customHeight="1" x14ac:dyDescent="0.2">
      <c r="A61" s="15" t="s">
        <v>91</v>
      </c>
      <c r="B61" s="16">
        <v>229108.82</v>
      </c>
      <c r="C61" s="17">
        <f t="shared" si="1"/>
        <v>1.1118562601479035E-3</v>
      </c>
    </row>
    <row r="62" spans="1:3" ht="14.1" customHeight="1" x14ac:dyDescent="0.2">
      <c r="A62" s="15" t="s">
        <v>92</v>
      </c>
      <c r="B62" s="16">
        <v>2006152.46</v>
      </c>
      <c r="C62" s="17">
        <f t="shared" si="1"/>
        <v>9.7357804534199798E-3</v>
      </c>
    </row>
    <row r="63" spans="1:3" ht="14.1" customHeight="1" x14ac:dyDescent="0.2">
      <c r="A63" s="15" t="s">
        <v>93</v>
      </c>
      <c r="B63" s="16">
        <v>646216.48</v>
      </c>
      <c r="C63" s="17">
        <f t="shared" si="1"/>
        <v>3.1360636342971974E-3</v>
      </c>
    </row>
    <row r="64" spans="1:3" ht="14.1" customHeight="1" x14ac:dyDescent="0.2">
      <c r="A64" s="15" t="s">
        <v>94</v>
      </c>
      <c r="B64" s="16">
        <v>968627.23</v>
      </c>
      <c r="C64" s="17">
        <f t="shared" si="1"/>
        <v>4.7007105593980325E-3</v>
      </c>
    </row>
    <row r="65" spans="1:8" ht="14.1" customHeight="1" x14ac:dyDescent="0.2">
      <c r="A65" s="15" t="s">
        <v>95</v>
      </c>
      <c r="B65" s="16">
        <v>599308.41</v>
      </c>
      <c r="C65" s="17">
        <f t="shared" si="1"/>
        <v>2.9084205811796614E-3</v>
      </c>
    </row>
    <row r="66" spans="1:8" ht="14.1" customHeight="1" x14ac:dyDescent="0.2">
      <c r="A66" s="15" t="s">
        <v>96</v>
      </c>
      <c r="B66" s="16">
        <v>2369610.8200000003</v>
      </c>
      <c r="C66" s="17">
        <f t="shared" si="1"/>
        <v>1.1499629845464732E-2</v>
      </c>
    </row>
    <row r="67" spans="1:8" ht="14.1" customHeight="1" x14ac:dyDescent="0.2">
      <c r="A67" s="15" t="s">
        <v>97</v>
      </c>
      <c r="B67" s="16">
        <v>9223617.0899999999</v>
      </c>
      <c r="C67" s="17">
        <f t="shared" si="1"/>
        <v>4.4761857717759132E-2</v>
      </c>
    </row>
    <row r="68" spans="1:8" ht="14.1" customHeight="1" x14ac:dyDescent="0.2">
      <c r="A68" s="15" t="s">
        <v>98</v>
      </c>
      <c r="B68" s="16">
        <v>1430342.51</v>
      </c>
      <c r="C68" s="17">
        <f t="shared" si="1"/>
        <v>6.9413969916093379E-3</v>
      </c>
    </row>
    <row r="69" spans="1:8" ht="14.1" customHeight="1" x14ac:dyDescent="0.2">
      <c r="A69" s="15" t="s">
        <v>99</v>
      </c>
      <c r="B69" s="16">
        <v>411901.82999999996</v>
      </c>
      <c r="C69" s="17">
        <f t="shared" si="1"/>
        <v>1.9989436820977797E-3</v>
      </c>
    </row>
    <row r="70" spans="1:8" ht="14.1" customHeight="1" x14ac:dyDescent="0.2">
      <c r="A70" s="15" t="s">
        <v>100</v>
      </c>
      <c r="B70" s="16">
        <v>2111236.85</v>
      </c>
      <c r="C70" s="17">
        <f t="shared" si="1"/>
        <v>1.0245750941964785E-2</v>
      </c>
    </row>
    <row r="71" spans="1:8" ht="14.1" customHeight="1" x14ac:dyDescent="0.2">
      <c r="A71" s="15" t="s">
        <v>101</v>
      </c>
      <c r="B71" s="16">
        <v>3579710.0300000003</v>
      </c>
      <c r="C71" s="17">
        <f t="shared" ref="C71" si="2">B71/B$72</f>
        <v>1.7372194603288253E-2</v>
      </c>
    </row>
    <row r="72" spans="1:8" ht="14.1" customHeight="1" x14ac:dyDescent="0.2">
      <c r="A72" s="15" t="s">
        <v>102</v>
      </c>
      <c r="B72" s="18">
        <v>206059747.29999995</v>
      </c>
      <c r="C72" s="19">
        <v>1</v>
      </c>
      <c r="E72" s="20"/>
      <c r="H72" s="34"/>
    </row>
    <row r="75" spans="1:8" ht="29.25" customHeight="1" thickBot="1" x14ac:dyDescent="0.25">
      <c r="A75" s="11" t="s">
        <v>103</v>
      </c>
      <c r="B75" s="12" t="s">
        <v>8</v>
      </c>
      <c r="C75" s="22" t="s">
        <v>9</v>
      </c>
      <c r="H75" s="34"/>
    </row>
    <row r="76" spans="1:8" ht="16.5" thickBot="1" x14ac:dyDescent="0.25">
      <c r="A76" s="23" t="s">
        <v>104</v>
      </c>
      <c r="B76" s="16">
        <v>178652601.43999997</v>
      </c>
      <c r="C76" s="24">
        <v>0.86699417902275566</v>
      </c>
    </row>
    <row r="77" spans="1:8" ht="15.75" x14ac:dyDescent="0.25">
      <c r="A77" s="25" t="s">
        <v>105</v>
      </c>
      <c r="B77" s="16">
        <v>4022781.3299999991</v>
      </c>
      <c r="C77" s="24">
        <v>1.9522402520193712E-2</v>
      </c>
    </row>
    <row r="78" spans="1:8" ht="15.75" x14ac:dyDescent="0.25">
      <c r="A78" s="25" t="s">
        <v>106</v>
      </c>
      <c r="B78" s="16">
        <v>16412207.189999998</v>
      </c>
      <c r="C78" s="24">
        <v>8.2000000000000003E-2</v>
      </c>
    </row>
    <row r="79" spans="1:8" ht="16.5" thickBot="1" x14ac:dyDescent="0.3">
      <c r="A79" s="25" t="s">
        <v>107</v>
      </c>
      <c r="B79" s="35">
        <v>6972157.3399999989</v>
      </c>
      <c r="C79" s="24">
        <v>3.3835610454521797E-2</v>
      </c>
    </row>
    <row r="80" spans="1:8" ht="16.5" thickBot="1" x14ac:dyDescent="0.25">
      <c r="A80" s="23" t="s">
        <v>108</v>
      </c>
      <c r="B80" s="26">
        <v>27407145.859999996</v>
      </c>
      <c r="C80" s="24">
        <v>0.13300582097724428</v>
      </c>
      <c r="E80" s="21"/>
    </row>
    <row r="81" spans="1:5" ht="16.5" thickBot="1" x14ac:dyDescent="0.3">
      <c r="A81" s="27" t="s">
        <v>109</v>
      </c>
      <c r="B81" s="26">
        <v>206059747.29999998</v>
      </c>
      <c r="C81" s="28">
        <v>1</v>
      </c>
      <c r="E81" s="36">
        <f>B81/92</f>
        <v>2239779.8619565214</v>
      </c>
    </row>
    <row r="83" spans="1:5" x14ac:dyDescent="0.2">
      <c r="B83" s="29"/>
    </row>
  </sheetData>
  <mergeCells count="1">
    <mergeCell ref="A1:B1"/>
  </mergeCells>
  <conditionalFormatting sqref="B76:B81 B5:B72">
    <cfRule type="cellIs" dxfId="2" priority="1" stopIfTrue="1" operator="lessThan">
      <formula>0</formula>
    </cfRule>
  </conditionalFormatting>
  <dataValidations count="1">
    <dataValidation type="list" allowBlank="1" showInputMessage="1" showErrorMessage="1" sqref="E1">
      <formula1>$K$1:$K$13</formula1>
    </dataValidation>
  </dataValidations>
  <pageMargins left="0.75" right="0.75" top="1" bottom="1" header="0.5" footer="0.5"/>
  <pageSetup paperSize="9" scale="90" orientation="portrait" r:id="rId1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="75" zoomScaleNormal="100" zoomScaleSheetLayoutView="75" workbookViewId="0">
      <selection activeCell="C68" sqref="C68"/>
    </sheetView>
  </sheetViews>
  <sheetFormatPr defaultColWidth="9.140625" defaultRowHeight="12.75" x14ac:dyDescent="0.2"/>
  <cols>
    <col min="1" max="1" width="59.28515625" style="5" customWidth="1"/>
    <col min="2" max="2" width="38.140625" style="6" customWidth="1"/>
    <col min="3" max="3" width="12.42578125" style="37" bestFit="1" customWidth="1"/>
    <col min="8" max="8" width="16" bestFit="1" customWidth="1"/>
  </cols>
  <sheetData>
    <row r="1" spans="1:2" ht="35.25" customHeight="1" x14ac:dyDescent="0.2">
      <c r="A1" s="45" t="s">
        <v>111</v>
      </c>
      <c r="B1" s="45"/>
    </row>
    <row r="2" spans="1:2" ht="9" customHeight="1" x14ac:dyDescent="0.2"/>
    <row r="3" spans="1:2" ht="9" customHeight="1" x14ac:dyDescent="0.2">
      <c r="B3" s="8"/>
    </row>
    <row r="4" spans="1:2" ht="25.5" x14ac:dyDescent="0.2">
      <c r="A4" s="11" t="s">
        <v>7</v>
      </c>
      <c r="B4" s="12" t="s">
        <v>112</v>
      </c>
    </row>
    <row r="5" spans="1:2" ht="13.5" customHeight="1" x14ac:dyDescent="0.2">
      <c r="A5" s="15" t="s">
        <v>11</v>
      </c>
      <c r="B5" s="38">
        <f>'Quarter Summary'!B5-'Previous Quarter'!B5</f>
        <v>-7437.9499999997206</v>
      </c>
    </row>
    <row r="6" spans="1:2" ht="13.5" customHeight="1" x14ac:dyDescent="0.2">
      <c r="A6" s="15" t="s">
        <v>13</v>
      </c>
      <c r="B6" s="38">
        <f>'Quarter Summary'!B6-'Previous Quarter'!B6</f>
        <v>1560880.9400000125</v>
      </c>
    </row>
    <row r="7" spans="1:2" ht="13.5" customHeight="1" x14ac:dyDescent="0.2">
      <c r="A7" s="15" t="s">
        <v>15</v>
      </c>
      <c r="B7" s="38">
        <f>'Quarter Summary'!B7-'Previous Quarter'!B7</f>
        <v>4562.6500000000233</v>
      </c>
    </row>
    <row r="8" spans="1:2" ht="13.5" customHeight="1" x14ac:dyDescent="0.2">
      <c r="A8" s="15" t="s">
        <v>17</v>
      </c>
      <c r="B8" s="38">
        <f>'Quarter Summary'!B8-'Previous Quarter'!B8</f>
        <v>19047.489999999991</v>
      </c>
    </row>
    <row r="9" spans="1:2" ht="13.5" customHeight="1" x14ac:dyDescent="0.2">
      <c r="A9" s="15" t="s">
        <v>19</v>
      </c>
      <c r="B9" s="38">
        <f>'Quarter Summary'!B9-'Previous Quarter'!B9</f>
        <v>-33678.659999999974</v>
      </c>
    </row>
    <row r="10" spans="1:2" ht="13.5" customHeight="1" x14ac:dyDescent="0.2">
      <c r="A10" s="15" t="s">
        <v>21</v>
      </c>
      <c r="B10" s="38">
        <f>'Quarter Summary'!B10-'Previous Quarter'!B10</f>
        <v>24412.720000000088</v>
      </c>
    </row>
    <row r="11" spans="1:2" ht="13.5" customHeight="1" x14ac:dyDescent="0.2">
      <c r="A11" s="15" t="s">
        <v>23</v>
      </c>
      <c r="B11" s="38">
        <f>'Quarter Summary'!B11-'Previous Quarter'!B11</f>
        <v>6558.820000000007</v>
      </c>
    </row>
    <row r="12" spans="1:2" ht="13.5" customHeight="1" x14ac:dyDescent="0.2">
      <c r="A12" s="15" t="s">
        <v>25</v>
      </c>
      <c r="B12" s="38">
        <f>'Quarter Summary'!B12-'Previous Quarter'!B12</f>
        <v>-8342.1900000013411</v>
      </c>
    </row>
    <row r="13" spans="1:2" ht="13.5" customHeight="1" x14ac:dyDescent="0.2">
      <c r="A13" s="15" t="s">
        <v>27</v>
      </c>
      <c r="B13" s="38">
        <f>'Quarter Summary'!B13-'Previous Quarter'!B13</f>
        <v>-31656.179999999993</v>
      </c>
    </row>
    <row r="14" spans="1:2" ht="13.5" customHeight="1" x14ac:dyDescent="0.2">
      <c r="A14" s="15" t="s">
        <v>29</v>
      </c>
      <c r="B14" s="38">
        <f>'Quarter Summary'!B14-'Previous Quarter'!B14</f>
        <v>-172352.79999999981</v>
      </c>
    </row>
    <row r="15" spans="1:2" ht="13.5" customHeight="1" x14ac:dyDescent="0.2">
      <c r="A15" s="15" t="s">
        <v>31</v>
      </c>
      <c r="B15" s="38">
        <f>'Quarter Summary'!B15-'Previous Quarter'!B15</f>
        <v>-274876.75</v>
      </c>
    </row>
    <row r="16" spans="1:2" ht="13.5" customHeight="1" x14ac:dyDescent="0.2">
      <c r="A16" s="15" t="s">
        <v>34</v>
      </c>
      <c r="B16" s="38">
        <f>'Quarter Summary'!B16-'Previous Quarter'!B16</f>
        <v>-125305.03000000026</v>
      </c>
    </row>
    <row r="17" spans="1:2" ht="13.5" customHeight="1" x14ac:dyDescent="0.2">
      <c r="A17" s="15" t="s">
        <v>36</v>
      </c>
      <c r="B17" s="38">
        <f>'Quarter Summary'!B17-'Previous Quarter'!B17</f>
        <v>-59388.75</v>
      </c>
    </row>
    <row r="18" spans="1:2" ht="13.5" customHeight="1" x14ac:dyDescent="0.2">
      <c r="A18" s="15" t="s">
        <v>38</v>
      </c>
      <c r="B18" s="38">
        <f>'Quarter Summary'!B18-'Previous Quarter'!B18</f>
        <v>61575.010000000009</v>
      </c>
    </row>
    <row r="19" spans="1:2" ht="13.5" customHeight="1" x14ac:dyDescent="0.2">
      <c r="A19" s="15" t="s">
        <v>40</v>
      </c>
      <c r="B19" s="38">
        <f>'Quarter Summary'!B19-'Previous Quarter'!B19</f>
        <v>-10697.30999999959</v>
      </c>
    </row>
    <row r="20" spans="1:2" ht="13.5" customHeight="1" x14ac:dyDescent="0.2">
      <c r="A20" s="15" t="s">
        <v>42</v>
      </c>
      <c r="B20" s="38">
        <f>'Quarter Summary'!B20-'Previous Quarter'!B20</f>
        <v>-159716.22999999952</v>
      </c>
    </row>
    <row r="21" spans="1:2" ht="13.5" customHeight="1" x14ac:dyDescent="0.2">
      <c r="A21" s="15" t="s">
        <v>43</v>
      </c>
      <c r="B21" s="38">
        <f>'Quarter Summary'!B21-'Previous Quarter'!B21</f>
        <v>-34310.289999999921</v>
      </c>
    </row>
    <row r="22" spans="1:2" ht="13.5" customHeight="1" x14ac:dyDescent="0.2">
      <c r="A22" s="15" t="s">
        <v>45</v>
      </c>
      <c r="B22" s="38">
        <f>'Quarter Summary'!B22-'Previous Quarter'!B22</f>
        <v>-101522.35999999987</v>
      </c>
    </row>
    <row r="23" spans="1:2" ht="13.5" customHeight="1" x14ac:dyDescent="0.2">
      <c r="A23" s="15" t="s">
        <v>47</v>
      </c>
      <c r="B23" s="38">
        <f>'Quarter Summary'!B23-'Previous Quarter'!B23</f>
        <v>21615.759999999951</v>
      </c>
    </row>
    <row r="24" spans="1:2" ht="13.5" customHeight="1" x14ac:dyDescent="0.2">
      <c r="A24" s="15" t="s">
        <v>49</v>
      </c>
      <c r="B24" s="38">
        <f>'Quarter Summary'!B24-'Previous Quarter'!B24</f>
        <v>-314333.69000000041</v>
      </c>
    </row>
    <row r="25" spans="1:2" ht="13.5" customHeight="1" x14ac:dyDescent="0.2">
      <c r="A25" s="15" t="s">
        <v>51</v>
      </c>
      <c r="B25" s="38">
        <f>'Quarter Summary'!B25-'Previous Quarter'!B25</f>
        <v>-16084.650000000052</v>
      </c>
    </row>
    <row r="26" spans="1:2" ht="13.5" customHeight="1" x14ac:dyDescent="0.2">
      <c r="A26" s="15" t="s">
        <v>53</v>
      </c>
      <c r="B26" s="38">
        <f>'Quarter Summary'!B26-'Previous Quarter'!B26</f>
        <v>14238.29999999993</v>
      </c>
    </row>
    <row r="27" spans="1:2" ht="13.5" customHeight="1" x14ac:dyDescent="0.2">
      <c r="A27" s="15" t="s">
        <v>55</v>
      </c>
      <c r="B27" s="38">
        <f>'Quarter Summary'!B27-'Previous Quarter'!B27</f>
        <v>-16097.089999999851</v>
      </c>
    </row>
    <row r="28" spans="1:2" ht="13.5" customHeight="1" x14ac:dyDescent="0.2">
      <c r="A28" s="15" t="s">
        <v>57</v>
      </c>
      <c r="B28" s="38">
        <f>'Quarter Summary'!B28-'Previous Quarter'!B28</f>
        <v>16637.030000000086</v>
      </c>
    </row>
    <row r="29" spans="1:2" ht="13.5" customHeight="1" x14ac:dyDescent="0.2">
      <c r="A29" s="15" t="s">
        <v>59</v>
      </c>
      <c r="B29" s="38">
        <f>'Quarter Summary'!B29-'Previous Quarter'!B29</f>
        <v>-95603.129999998957</v>
      </c>
    </row>
    <row r="30" spans="1:2" ht="13.5" customHeight="1" x14ac:dyDescent="0.2">
      <c r="A30" s="15" t="s">
        <v>60</v>
      </c>
      <c r="B30" s="38">
        <f>'Quarter Summary'!B30-'Previous Quarter'!B30</f>
        <v>10897.439999999973</v>
      </c>
    </row>
    <row r="31" spans="1:2" ht="13.5" customHeight="1" x14ac:dyDescent="0.2">
      <c r="A31" s="15" t="s">
        <v>61</v>
      </c>
      <c r="B31" s="38">
        <f>'Quarter Summary'!B31-'Previous Quarter'!B31</f>
        <v>13741.989999999991</v>
      </c>
    </row>
    <row r="32" spans="1:2" ht="13.5" customHeight="1" x14ac:dyDescent="0.2">
      <c r="A32" s="15" t="s">
        <v>62</v>
      </c>
      <c r="B32" s="38">
        <f>'Quarter Summary'!B32-'Previous Quarter'!B32</f>
        <v>-75446.60999999987</v>
      </c>
    </row>
    <row r="33" spans="1:2" ht="13.5" customHeight="1" x14ac:dyDescent="0.2">
      <c r="A33" s="15" t="s">
        <v>63</v>
      </c>
      <c r="B33" s="38">
        <f>'Quarter Summary'!B33-'Previous Quarter'!B33</f>
        <v>-18202.670000000042</v>
      </c>
    </row>
    <row r="34" spans="1:2" ht="13.5" customHeight="1" x14ac:dyDescent="0.2">
      <c r="A34" s="15" t="s">
        <v>64</v>
      </c>
      <c r="B34" s="38">
        <f>'Quarter Summary'!B34-'Previous Quarter'!B34</f>
        <v>42402.370000000112</v>
      </c>
    </row>
    <row r="35" spans="1:2" ht="13.5" customHeight="1" x14ac:dyDescent="0.2">
      <c r="A35" s="15" t="s">
        <v>65</v>
      </c>
      <c r="B35" s="38">
        <f>'Quarter Summary'!B35-'Previous Quarter'!B35</f>
        <v>-141325.29999999981</v>
      </c>
    </row>
    <row r="36" spans="1:2" ht="13.5" customHeight="1" x14ac:dyDescent="0.2">
      <c r="A36" s="15" t="s">
        <v>66</v>
      </c>
      <c r="B36" s="38">
        <f>'Quarter Summary'!B36-'Previous Quarter'!B36</f>
        <v>55727.550000000279</v>
      </c>
    </row>
    <row r="37" spans="1:2" ht="13.5" customHeight="1" x14ac:dyDescent="0.2">
      <c r="A37" s="15" t="s">
        <v>67</v>
      </c>
      <c r="B37" s="38">
        <f>'Quarter Summary'!B37-'Previous Quarter'!B37</f>
        <v>198592.75</v>
      </c>
    </row>
    <row r="38" spans="1:2" ht="13.5" customHeight="1" x14ac:dyDescent="0.2">
      <c r="A38" s="15" t="s">
        <v>68</v>
      </c>
      <c r="B38" s="38">
        <f>'Quarter Summary'!B38-'Previous Quarter'!B38</f>
        <v>30725.869999999995</v>
      </c>
    </row>
    <row r="39" spans="1:2" ht="13.5" customHeight="1" x14ac:dyDescent="0.2">
      <c r="A39" s="15" t="s">
        <v>69</v>
      </c>
      <c r="B39" s="38">
        <f>'Quarter Summary'!B39-'Previous Quarter'!B39</f>
        <v>-13202.469999999972</v>
      </c>
    </row>
    <row r="40" spans="1:2" ht="13.5" customHeight="1" x14ac:dyDescent="0.2">
      <c r="A40" s="15" t="s">
        <v>70</v>
      </c>
      <c r="B40" s="38">
        <f>'Quarter Summary'!B40-'Previous Quarter'!B40</f>
        <v>-7521.4999999995343</v>
      </c>
    </row>
    <row r="41" spans="1:2" ht="13.5" customHeight="1" x14ac:dyDescent="0.2">
      <c r="A41" s="15" t="s">
        <v>71</v>
      </c>
      <c r="B41" s="38">
        <f>'Quarter Summary'!B41-'Previous Quarter'!B41</f>
        <v>22155.469999999739</v>
      </c>
    </row>
    <row r="42" spans="1:2" ht="13.5" customHeight="1" x14ac:dyDescent="0.2">
      <c r="A42" s="15" t="s">
        <v>72</v>
      </c>
      <c r="B42" s="38">
        <f>'Quarter Summary'!B42-'Previous Quarter'!B42</f>
        <v>11959.350000000093</v>
      </c>
    </row>
    <row r="43" spans="1:2" ht="13.5" customHeight="1" x14ac:dyDescent="0.2">
      <c r="A43" s="15" t="s">
        <v>73</v>
      </c>
      <c r="B43" s="38">
        <f>'Quarter Summary'!B43-'Previous Quarter'!B43</f>
        <v>7292.890000000014</v>
      </c>
    </row>
    <row r="44" spans="1:2" ht="13.5" customHeight="1" x14ac:dyDescent="0.2">
      <c r="A44" s="15" t="s">
        <v>74</v>
      </c>
      <c r="B44" s="38">
        <f>'Quarter Summary'!B44-'Previous Quarter'!B44</f>
        <v>-138895.33000000007</v>
      </c>
    </row>
    <row r="45" spans="1:2" ht="13.5" customHeight="1" x14ac:dyDescent="0.2">
      <c r="A45" s="15" t="s">
        <v>75</v>
      </c>
      <c r="B45" s="38">
        <f>'Quarter Summary'!B45-'Previous Quarter'!B45</f>
        <v>60901.790000000037</v>
      </c>
    </row>
    <row r="46" spans="1:2" ht="13.5" customHeight="1" x14ac:dyDescent="0.2">
      <c r="A46" s="15" t="s">
        <v>76</v>
      </c>
      <c r="B46" s="38">
        <f>'Quarter Summary'!B46-'Previous Quarter'!B46</f>
        <v>-32674.039999999804</v>
      </c>
    </row>
    <row r="47" spans="1:2" ht="13.5" customHeight="1" x14ac:dyDescent="0.2">
      <c r="A47" s="15" t="s">
        <v>77</v>
      </c>
      <c r="B47" s="38">
        <f>'Quarter Summary'!B47-'Previous Quarter'!B47</f>
        <v>-130326.79000000004</v>
      </c>
    </row>
    <row r="48" spans="1:2" ht="13.5" customHeight="1" x14ac:dyDescent="0.2">
      <c r="A48" s="15" t="s">
        <v>78</v>
      </c>
      <c r="B48" s="38">
        <f>'Quarter Summary'!B48-'Previous Quarter'!B48</f>
        <v>-93547.779999999795</v>
      </c>
    </row>
    <row r="49" spans="1:2" ht="13.5" customHeight="1" x14ac:dyDescent="0.2">
      <c r="A49" s="15" t="s">
        <v>79</v>
      </c>
      <c r="B49" s="38">
        <f>'Quarter Summary'!B49-'Previous Quarter'!B49</f>
        <v>42918.360000000102</v>
      </c>
    </row>
    <row r="50" spans="1:2" ht="13.5" customHeight="1" x14ac:dyDescent="0.2">
      <c r="A50" s="15" t="s">
        <v>80</v>
      </c>
      <c r="B50" s="38">
        <f>'Quarter Summary'!B50-'Previous Quarter'!B50</f>
        <v>8632.4200000000419</v>
      </c>
    </row>
    <row r="51" spans="1:2" ht="13.5" customHeight="1" x14ac:dyDescent="0.2">
      <c r="A51" s="15" t="s">
        <v>81</v>
      </c>
      <c r="B51" s="38">
        <f>'Quarter Summary'!B51-'Previous Quarter'!B51</f>
        <v>-14739.630000000005</v>
      </c>
    </row>
    <row r="52" spans="1:2" ht="13.5" customHeight="1" x14ac:dyDescent="0.2">
      <c r="A52" s="15" t="s">
        <v>82</v>
      </c>
      <c r="B52" s="38">
        <f>'Quarter Summary'!B52-'Previous Quarter'!B52</f>
        <v>-57693.770000000019</v>
      </c>
    </row>
    <row r="53" spans="1:2" ht="13.5" customHeight="1" x14ac:dyDescent="0.2">
      <c r="A53" s="15" t="s">
        <v>83</v>
      </c>
      <c r="B53" s="38">
        <f>'Quarter Summary'!B53-'Previous Quarter'!B53</f>
        <v>-66695.730000000447</v>
      </c>
    </row>
    <row r="54" spans="1:2" ht="13.5" customHeight="1" x14ac:dyDescent="0.2">
      <c r="A54" s="15" t="s">
        <v>84</v>
      </c>
      <c r="B54" s="38">
        <f>'Quarter Summary'!B54-'Previous Quarter'!B54</f>
        <v>-41259.510000000009</v>
      </c>
    </row>
    <row r="55" spans="1:2" ht="13.5" customHeight="1" x14ac:dyDescent="0.2">
      <c r="A55" s="15" t="s">
        <v>85</v>
      </c>
      <c r="B55" s="38">
        <f>'Quarter Summary'!B55-'Previous Quarter'!B55</f>
        <v>80566.539999999106</v>
      </c>
    </row>
    <row r="56" spans="1:2" ht="13.5" customHeight="1" x14ac:dyDescent="0.2">
      <c r="A56" s="15" t="s">
        <v>86</v>
      </c>
      <c r="B56" s="38">
        <f>'Quarter Summary'!B56-'Previous Quarter'!B56</f>
        <v>-101420.25999999978</v>
      </c>
    </row>
    <row r="57" spans="1:2" ht="13.5" customHeight="1" x14ac:dyDescent="0.2">
      <c r="A57" s="15" t="s">
        <v>87</v>
      </c>
      <c r="B57" s="38">
        <f>'Quarter Summary'!B57-'Previous Quarter'!B57</f>
        <v>68639.950000000186</v>
      </c>
    </row>
    <row r="58" spans="1:2" ht="13.5" customHeight="1" x14ac:dyDescent="0.2">
      <c r="A58" s="15" t="s">
        <v>88</v>
      </c>
      <c r="B58" s="38">
        <f>'Quarter Summary'!B58-'Previous Quarter'!B58</f>
        <v>103832.59000000032</v>
      </c>
    </row>
    <row r="59" spans="1:2" ht="13.5" customHeight="1" x14ac:dyDescent="0.2">
      <c r="A59" s="15" t="s">
        <v>89</v>
      </c>
      <c r="B59" s="38">
        <f>'Quarter Summary'!B59-'Previous Quarter'!B59</f>
        <v>-107546.46999999974</v>
      </c>
    </row>
    <row r="60" spans="1:2" ht="13.5" customHeight="1" x14ac:dyDescent="0.2">
      <c r="A60" s="15" t="s">
        <v>90</v>
      </c>
      <c r="B60" s="38">
        <f>'Quarter Summary'!B60-'Previous Quarter'!B60</f>
        <v>2426.6200000001118</v>
      </c>
    </row>
    <row r="61" spans="1:2" ht="13.5" customHeight="1" x14ac:dyDescent="0.2">
      <c r="A61" s="15" t="s">
        <v>91</v>
      </c>
      <c r="B61" s="38">
        <f>'Quarter Summary'!B61-'Previous Quarter'!B61</f>
        <v>-6793.0300000000279</v>
      </c>
    </row>
    <row r="62" spans="1:2" ht="13.5" customHeight="1" x14ac:dyDescent="0.2">
      <c r="A62" s="15" t="s">
        <v>92</v>
      </c>
      <c r="B62" s="38">
        <f>'Quarter Summary'!B62-'Previous Quarter'!B62</f>
        <v>-34773.479999999981</v>
      </c>
    </row>
    <row r="63" spans="1:2" ht="13.5" customHeight="1" x14ac:dyDescent="0.2">
      <c r="A63" s="15" t="s">
        <v>93</v>
      </c>
      <c r="B63" s="38">
        <f>'Quarter Summary'!B63-'Previous Quarter'!B63</f>
        <v>-39861.260000000009</v>
      </c>
    </row>
    <row r="64" spans="1:2" ht="13.5" customHeight="1" x14ac:dyDescent="0.2">
      <c r="A64" s="15" t="s">
        <v>94</v>
      </c>
      <c r="B64" s="38">
        <f>'Quarter Summary'!B64-'Previous Quarter'!B64</f>
        <v>-42374.609999999986</v>
      </c>
    </row>
    <row r="65" spans="1:8" ht="13.5" customHeight="1" x14ac:dyDescent="0.2">
      <c r="A65" s="15" t="s">
        <v>95</v>
      </c>
      <c r="B65" s="38">
        <f>'Quarter Summary'!B65-'Previous Quarter'!B65</f>
        <v>-430.10999999998603</v>
      </c>
    </row>
    <row r="66" spans="1:8" ht="13.5" customHeight="1" x14ac:dyDescent="0.2">
      <c r="A66" s="15" t="s">
        <v>96</v>
      </c>
      <c r="B66" s="38">
        <f>'Quarter Summary'!B66-'Previous Quarter'!B66</f>
        <v>4605.3499999996275</v>
      </c>
    </row>
    <row r="67" spans="1:8" ht="13.5" customHeight="1" x14ac:dyDescent="0.2">
      <c r="A67" s="15" t="s">
        <v>97</v>
      </c>
      <c r="B67" s="38">
        <f>'Quarter Summary'!B67-'Previous Quarter'!B67</f>
        <v>128775.01999999955</v>
      </c>
    </row>
    <row r="68" spans="1:8" ht="13.5" customHeight="1" x14ac:dyDescent="0.2">
      <c r="A68" s="15" t="s">
        <v>98</v>
      </c>
      <c r="B68" s="38">
        <f>'Quarter Summary'!B68-'Previous Quarter'!B68</f>
        <v>-10274.199999999953</v>
      </c>
    </row>
    <row r="69" spans="1:8" ht="13.5" customHeight="1" x14ac:dyDescent="0.2">
      <c r="A69" s="15" t="s">
        <v>99</v>
      </c>
      <c r="B69" s="38">
        <f>'Quarter Summary'!B69-'Previous Quarter'!B69</f>
        <v>31350.870000000112</v>
      </c>
    </row>
    <row r="70" spans="1:8" ht="13.5" customHeight="1" x14ac:dyDescent="0.2">
      <c r="A70" s="15" t="s">
        <v>100</v>
      </c>
      <c r="B70" s="38">
        <f>'Quarter Summary'!B70-'Previous Quarter'!B70</f>
        <v>38866.229999999981</v>
      </c>
    </row>
    <row r="71" spans="1:8" ht="13.5" customHeight="1" x14ac:dyDescent="0.2">
      <c r="A71" s="15" t="s">
        <v>101</v>
      </c>
      <c r="B71" s="38">
        <f>'Quarter Summary'!B71-'Previous Quarter'!B71</f>
        <v>-68250.930000000168</v>
      </c>
    </row>
    <row r="72" spans="1:8" ht="13.5" customHeight="1" x14ac:dyDescent="0.2">
      <c r="A72" s="15" t="s">
        <v>102</v>
      </c>
      <c r="B72" s="38">
        <f>'Quarter Summary'!B72-'Previous Quarter'!B72</f>
        <v>-10118.399999976158</v>
      </c>
      <c r="E72" s="39"/>
      <c r="H72" s="39"/>
    </row>
    <row r="75" spans="1:8" ht="26.25" customHeight="1" thickBot="1" x14ac:dyDescent="0.25">
      <c r="A75" s="40" t="s">
        <v>103</v>
      </c>
      <c r="B75" s="12" t="s">
        <v>112</v>
      </c>
      <c r="H75" s="39"/>
    </row>
    <row r="76" spans="1:8" ht="16.5" thickBot="1" x14ac:dyDescent="0.25">
      <c r="A76" s="23" t="s">
        <v>104</v>
      </c>
      <c r="B76" s="38">
        <f>'Quarter Summary'!B76-'Previous Quarter'!B76</f>
        <v>-28895.8599999547</v>
      </c>
    </row>
    <row r="77" spans="1:8" ht="15.75" x14ac:dyDescent="0.25">
      <c r="A77" s="25" t="s">
        <v>105</v>
      </c>
      <c r="B77" s="38">
        <f>'Quarter Summary'!B77-'Previous Quarter'!B77</f>
        <v>124926.78000000119</v>
      </c>
    </row>
    <row r="78" spans="1:8" ht="15.75" x14ac:dyDescent="0.25">
      <c r="A78" s="25" t="s">
        <v>106</v>
      </c>
      <c r="B78" s="38">
        <f>'Quarter Summary'!B78-'Previous Quarter'!B78</f>
        <v>-67036.249999998137</v>
      </c>
    </row>
    <row r="79" spans="1:8" ht="16.5" thickBot="1" x14ac:dyDescent="0.3">
      <c r="A79" s="25" t="s">
        <v>107</v>
      </c>
      <c r="B79" s="38">
        <f>'Quarter Summary'!B79-'Previous Quarter'!B79</f>
        <v>-39113.069999997504</v>
      </c>
    </row>
    <row r="80" spans="1:8" ht="16.5" thickBot="1" x14ac:dyDescent="0.25">
      <c r="A80" s="23" t="s">
        <v>108</v>
      </c>
      <c r="B80" s="41">
        <f>SUM(B77:B79)</f>
        <v>18777.460000005551</v>
      </c>
    </row>
    <row r="81" spans="1:2" ht="16.5" thickBot="1" x14ac:dyDescent="0.3">
      <c r="A81" s="27" t="s">
        <v>109</v>
      </c>
      <c r="B81" s="41">
        <f>SUM(B76:B79)</f>
        <v>-10118.39999994915</v>
      </c>
    </row>
    <row r="83" spans="1:2" x14ac:dyDescent="0.2">
      <c r="B83" s="29"/>
    </row>
  </sheetData>
  <mergeCells count="1">
    <mergeCell ref="A1:B1"/>
  </mergeCells>
  <conditionalFormatting sqref="B76:B81 B5">
    <cfRule type="cellIs" dxfId="1" priority="3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Quarter Summary</vt:lpstr>
      <vt:lpstr>Previous Quarter</vt:lpstr>
      <vt:lpstr>Quarterly Differences</vt:lpstr>
      <vt:lpstr>'Quarter Summary'!Print_Area</vt:lpstr>
      <vt:lpstr>'Previous Quarter'!Print_Titles</vt:lpstr>
      <vt:lpstr>'Quarter Summary'!Print_Titles</vt:lpstr>
      <vt:lpstr>'Quarterly Differences'!Print_Titles</vt:lpstr>
      <vt:lpstr>Quarters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taylorn</cp:lastModifiedBy>
  <dcterms:created xsi:type="dcterms:W3CDTF">2013-10-22T21:50:34Z</dcterms:created>
  <dcterms:modified xsi:type="dcterms:W3CDTF">2014-05-26T02:53:47Z</dcterms:modified>
</cp:coreProperties>
</file>